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OFIA UNIVERSITY\Бюджети\BUDGET 2018\за сайта\"/>
    </mc:Choice>
  </mc:AlternateContent>
  <bookViews>
    <workbookView xWindow="0" yWindow="0" windowWidth="38400" windowHeight="17730"/>
  </bookViews>
  <sheets>
    <sheet name="2018" sheetId="4" r:id="rId1"/>
    <sheet name="ут.план § 32" sheetId="6" r:id="rId2"/>
  </sheets>
  <externalReferences>
    <externalReference r:id="rId3"/>
  </externalReferences>
  <definedNames>
    <definedName name="Date">[1]list!$B$713:$B$724</definedName>
    <definedName name="_xlnm.Print_Titles" localSheetId="0">'2018'!$A:$D,'2018'!$2:$2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28" i="4" l="1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N123" i="4"/>
  <c r="M123" i="4"/>
  <c r="I123" i="4"/>
  <c r="AZ123" i="4"/>
  <c r="AY123" i="4"/>
  <c r="AX123" i="4"/>
  <c r="AW123" i="4"/>
  <c r="AW111" i="4" s="1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C111" i="4" s="1"/>
  <c r="AB123" i="4"/>
  <c r="AA123" i="4"/>
  <c r="Z123" i="4"/>
  <c r="Y123" i="4"/>
  <c r="Y111" i="4" s="1"/>
  <c r="X123" i="4"/>
  <c r="W123" i="4"/>
  <c r="V123" i="4"/>
  <c r="U123" i="4"/>
  <c r="U111" i="4" s="1"/>
  <c r="T123" i="4"/>
  <c r="S123" i="4"/>
  <c r="R123" i="4"/>
  <c r="Q123" i="4"/>
  <c r="Q111" i="4" s="1"/>
  <c r="P123" i="4"/>
  <c r="O123" i="4"/>
  <c r="L123" i="4"/>
  <c r="K123" i="4"/>
  <c r="J123" i="4"/>
  <c r="H123" i="4"/>
  <c r="E123" i="4"/>
  <c r="AZ112" i="4"/>
  <c r="AY112" i="4"/>
  <c r="AX112" i="4"/>
  <c r="AW112" i="4"/>
  <c r="AV112" i="4"/>
  <c r="AU112" i="4"/>
  <c r="AT112" i="4"/>
  <c r="AT111" i="4" s="1"/>
  <c r="AS112" i="4"/>
  <c r="AR112" i="4"/>
  <c r="AR111" i="4" s="1"/>
  <c r="AQ112" i="4"/>
  <c r="AQ111" i="4" s="1"/>
  <c r="AP112" i="4"/>
  <c r="AP111" i="4" s="1"/>
  <c r="AO112" i="4"/>
  <c r="AN112" i="4"/>
  <c r="AM112" i="4"/>
  <c r="AL112" i="4"/>
  <c r="AK112" i="4"/>
  <c r="AJ112" i="4"/>
  <c r="AJ111" i="4" s="1"/>
  <c r="AI112" i="4"/>
  <c r="AH112" i="4"/>
  <c r="AG112" i="4"/>
  <c r="AF112" i="4"/>
  <c r="AE112" i="4"/>
  <c r="AD112" i="4"/>
  <c r="AD111" i="4" s="1"/>
  <c r="AC112" i="4"/>
  <c r="AB112" i="4"/>
  <c r="AA112" i="4"/>
  <c r="AA111" i="4" s="1"/>
  <c r="Z112" i="4"/>
  <c r="Y112" i="4"/>
  <c r="X112" i="4"/>
  <c r="W112" i="4"/>
  <c r="V112" i="4"/>
  <c r="U112" i="4"/>
  <c r="T112" i="4"/>
  <c r="S112" i="4"/>
  <c r="S111" i="4" s="1"/>
  <c r="R112" i="4"/>
  <c r="R111" i="4" s="1"/>
  <c r="Q112" i="4"/>
  <c r="P112" i="4"/>
  <c r="O112" i="4"/>
  <c r="N112" i="4"/>
  <c r="M112" i="4"/>
  <c r="L112" i="4"/>
  <c r="L111" i="4" s="1"/>
  <c r="K112" i="4"/>
  <c r="J112" i="4"/>
  <c r="I112" i="4"/>
  <c r="H112" i="4"/>
  <c r="G112" i="4"/>
  <c r="F112" i="4"/>
  <c r="E112" i="4"/>
  <c r="E111" i="4" s="1"/>
  <c r="AZ111" i="4"/>
  <c r="AY111" i="4"/>
  <c r="AX111" i="4"/>
  <c r="AM111" i="4"/>
  <c r="AL111" i="4"/>
  <c r="AH111" i="4"/>
  <c r="Z111" i="4"/>
  <c r="V111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AZ48" i="4"/>
  <c r="AZ47" i="4" s="1"/>
  <c r="AY48" i="4"/>
  <c r="AY47" i="4" s="1"/>
  <c r="AX48" i="4"/>
  <c r="AX47" i="4" s="1"/>
  <c r="AW48" i="4"/>
  <c r="AV48" i="4"/>
  <c r="AV47" i="4" s="1"/>
  <c r="AU48" i="4"/>
  <c r="AU47" i="4" s="1"/>
  <c r="AT48" i="4"/>
  <c r="AT47" i="4" s="1"/>
  <c r="AS48" i="4"/>
  <c r="AS47" i="4" s="1"/>
  <c r="AR48" i="4"/>
  <c r="AR47" i="4" s="1"/>
  <c r="AQ48" i="4"/>
  <c r="AP48" i="4"/>
  <c r="AO48" i="4"/>
  <c r="AO47" i="4" s="1"/>
  <c r="AN48" i="4"/>
  <c r="AM48" i="4"/>
  <c r="AM47" i="4" s="1"/>
  <c r="AL48" i="4"/>
  <c r="AK48" i="4"/>
  <c r="AJ48" i="4"/>
  <c r="AJ47" i="4" s="1"/>
  <c r="AI48" i="4"/>
  <c r="AH48" i="4"/>
  <c r="AG48" i="4"/>
  <c r="AG47" i="4" s="1"/>
  <c r="AF48" i="4"/>
  <c r="AF47" i="4" s="1"/>
  <c r="AE48" i="4"/>
  <c r="AD48" i="4"/>
  <c r="AC48" i="4"/>
  <c r="AB48" i="4"/>
  <c r="AB47" i="4" s="1"/>
  <c r="AA48" i="4"/>
  <c r="AA47" i="4" s="1"/>
  <c r="Z48" i="4"/>
  <c r="Y48" i="4"/>
  <c r="Y47" i="4" s="1"/>
  <c r="X48" i="4"/>
  <c r="X47" i="4" s="1"/>
  <c r="W48" i="4"/>
  <c r="V48" i="4"/>
  <c r="U48" i="4"/>
  <c r="T48" i="4"/>
  <c r="T47" i="4" s="1"/>
  <c r="S48" i="4"/>
  <c r="R48" i="4"/>
  <c r="Q48" i="4"/>
  <c r="Q47" i="4" s="1"/>
  <c r="P48" i="4"/>
  <c r="P47" i="4" s="1"/>
  <c r="O48" i="4"/>
  <c r="O47" i="4" s="1"/>
  <c r="N48" i="4"/>
  <c r="M48" i="4"/>
  <c r="L48" i="4"/>
  <c r="L47" i="4" s="1"/>
  <c r="K48" i="4"/>
  <c r="J48" i="4"/>
  <c r="I48" i="4"/>
  <c r="I47" i="4" s="1"/>
  <c r="H48" i="4"/>
  <c r="H47" i="4" s="1"/>
  <c r="G48" i="4"/>
  <c r="F48" i="4"/>
  <c r="E48" i="4"/>
  <c r="AW47" i="4"/>
  <c r="AN47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Z7" i="4"/>
  <c r="AY7" i="4"/>
  <c r="AX7" i="4"/>
  <c r="AW7" i="4"/>
  <c r="AV7" i="4"/>
  <c r="AU7" i="4"/>
  <c r="AT7" i="4"/>
  <c r="AT6" i="4" s="1"/>
  <c r="AT5" i="4" s="1"/>
  <c r="AT4" i="4" s="1"/>
  <c r="AS7" i="4"/>
  <c r="AS6" i="4" s="1"/>
  <c r="AS5" i="4" s="1"/>
  <c r="AS4" i="4" s="1"/>
  <c r="AR7" i="4"/>
  <c r="AR6" i="4" s="1"/>
  <c r="AR5" i="4" s="1"/>
  <c r="AQ7" i="4"/>
  <c r="AQ6" i="4" s="1"/>
  <c r="AQ5" i="4" s="1"/>
  <c r="AQ4" i="4" s="1"/>
  <c r="AP7" i="4"/>
  <c r="AP6" i="4" s="1"/>
  <c r="AP5" i="4" s="1"/>
  <c r="AP4" i="4" s="1"/>
  <c r="AO7" i="4"/>
  <c r="AO6" i="4" s="1"/>
  <c r="AO5" i="4" s="1"/>
  <c r="AN7" i="4"/>
  <c r="AN6" i="4" s="1"/>
  <c r="AN5" i="4" s="1"/>
  <c r="AN4" i="4" s="1"/>
  <c r="AM7" i="4"/>
  <c r="AM6" i="4" s="1"/>
  <c r="AM5" i="4" s="1"/>
  <c r="AM4" i="4" s="1"/>
  <c r="AL7" i="4"/>
  <c r="AL6" i="4" s="1"/>
  <c r="AL5" i="4" s="1"/>
  <c r="AL4" i="4" s="1"/>
  <c r="AK7" i="4"/>
  <c r="AK6" i="4" s="1"/>
  <c r="AK5" i="4" s="1"/>
  <c r="AK4" i="4" s="1"/>
  <c r="AJ7" i="4"/>
  <c r="AJ6" i="4" s="1"/>
  <c r="AJ5" i="4" s="1"/>
  <c r="AI7" i="4"/>
  <c r="AI6" i="4" s="1"/>
  <c r="AI5" i="4" s="1"/>
  <c r="AI4" i="4" s="1"/>
  <c r="AH7" i="4"/>
  <c r="AH6" i="4" s="1"/>
  <c r="AH5" i="4" s="1"/>
  <c r="AH4" i="4" s="1"/>
  <c r="AG7" i="4"/>
  <c r="AG6" i="4" s="1"/>
  <c r="AG5" i="4" s="1"/>
  <c r="AG4" i="4" s="1"/>
  <c r="AF7" i="4"/>
  <c r="AF6" i="4" s="1"/>
  <c r="AF5" i="4" s="1"/>
  <c r="AF4" i="4" s="1"/>
  <c r="AE7" i="4"/>
  <c r="AE6" i="4" s="1"/>
  <c r="AE5" i="4" s="1"/>
  <c r="AE4" i="4" s="1"/>
  <c r="AD7" i="4"/>
  <c r="AD6" i="4" s="1"/>
  <c r="AD5" i="4" s="1"/>
  <c r="AD4" i="4" s="1"/>
  <c r="AC7" i="4"/>
  <c r="AC6" i="4" s="1"/>
  <c r="AC5" i="4" s="1"/>
  <c r="AC4" i="4" s="1"/>
  <c r="AB7" i="4"/>
  <c r="AA7" i="4"/>
  <c r="Z7" i="4"/>
  <c r="Z6" i="4" s="1"/>
  <c r="Z5" i="4" s="1"/>
  <c r="Z4" i="4" s="1"/>
  <c r="Y7" i="4"/>
  <c r="Y6" i="4" s="1"/>
  <c r="Y5" i="4" s="1"/>
  <c r="X7" i="4"/>
  <c r="X6" i="4" s="1"/>
  <c r="X5" i="4" s="1"/>
  <c r="X4" i="4" s="1"/>
  <c r="W7" i="4"/>
  <c r="W6" i="4" s="1"/>
  <c r="W5" i="4" s="1"/>
  <c r="W4" i="4" s="1"/>
  <c r="V7" i="4"/>
  <c r="V6" i="4" s="1"/>
  <c r="V5" i="4" s="1"/>
  <c r="V4" i="4" s="1"/>
  <c r="U7" i="4"/>
  <c r="U6" i="4" s="1"/>
  <c r="U5" i="4" s="1"/>
  <c r="U4" i="4" s="1"/>
  <c r="T7" i="4"/>
  <c r="S7" i="4"/>
  <c r="S6" i="4" s="1"/>
  <c r="S5" i="4" s="1"/>
  <c r="S4" i="4" s="1"/>
  <c r="R7" i="4"/>
  <c r="R6" i="4" s="1"/>
  <c r="R5" i="4" s="1"/>
  <c r="R4" i="4" s="1"/>
  <c r="Q7" i="4"/>
  <c r="Q6" i="4" s="1"/>
  <c r="Q5" i="4" s="1"/>
  <c r="Q4" i="4" s="1"/>
  <c r="P7" i="4"/>
  <c r="P6" i="4" s="1"/>
  <c r="P5" i="4" s="1"/>
  <c r="P4" i="4" s="1"/>
  <c r="O7" i="4"/>
  <c r="O6" i="4" s="1"/>
  <c r="O5" i="4" s="1"/>
  <c r="O4" i="4" s="1"/>
  <c r="N7" i="4"/>
  <c r="N6" i="4" s="1"/>
  <c r="N5" i="4" s="1"/>
  <c r="N4" i="4" s="1"/>
  <c r="M7" i="4"/>
  <c r="M6" i="4" s="1"/>
  <c r="M5" i="4" s="1"/>
  <c r="M4" i="4" s="1"/>
  <c r="L7" i="4"/>
  <c r="L6" i="4" s="1"/>
  <c r="L5" i="4" s="1"/>
  <c r="K7" i="4"/>
  <c r="K6" i="4" s="1"/>
  <c r="K5" i="4" s="1"/>
  <c r="J7" i="4"/>
  <c r="J6" i="4" s="1"/>
  <c r="J5" i="4" s="1"/>
  <c r="J4" i="4" s="1"/>
  <c r="I7" i="4"/>
  <c r="I6" i="4" s="1"/>
  <c r="I5" i="4" s="1"/>
  <c r="H7" i="4"/>
  <c r="H6" i="4" s="1"/>
  <c r="H5" i="4" s="1"/>
  <c r="H4" i="4" s="1"/>
  <c r="G7" i="4"/>
  <c r="G6" i="4" s="1"/>
  <c r="G5" i="4" s="1"/>
  <c r="G4" i="4" s="1"/>
  <c r="F7" i="4"/>
  <c r="E7" i="4"/>
  <c r="E6" i="4" s="1"/>
  <c r="E5" i="4" s="1"/>
  <c r="E4" i="4" s="1"/>
  <c r="AZ6" i="4"/>
  <c r="AY6" i="4"/>
  <c r="AY5" i="4" s="1"/>
  <c r="AX6" i="4"/>
  <c r="AX5" i="4" s="1"/>
  <c r="AX4" i="4" s="1"/>
  <c r="AW6" i="4"/>
  <c r="AW5" i="4" s="1"/>
  <c r="AV6" i="4"/>
  <c r="AV5" i="4" s="1"/>
  <c r="AV4" i="4" s="1"/>
  <c r="AU6" i="4"/>
  <c r="AU5" i="4" s="1"/>
  <c r="AU4" i="4" s="1"/>
  <c r="AB6" i="4"/>
  <c r="AB5" i="4" s="1"/>
  <c r="T6" i="4"/>
  <c r="T5" i="4" s="1"/>
  <c r="AZ5" i="4"/>
  <c r="AZ4" i="4" s="1"/>
  <c r="AX131" i="4" l="1"/>
  <c r="AX134" i="4" s="1"/>
  <c r="Q131" i="4"/>
  <c r="Q134" i="4" s="1"/>
  <c r="Z131" i="4"/>
  <c r="Z134" i="4" s="1"/>
  <c r="P131" i="4"/>
  <c r="P134" i="4" s="1"/>
  <c r="H131" i="4"/>
  <c r="H134" i="4" s="1"/>
  <c r="AP90" i="4"/>
  <c r="AP88" i="4" s="1"/>
  <c r="AG111" i="4"/>
  <c r="H111" i="4"/>
  <c r="AI111" i="4"/>
  <c r="AO111" i="4"/>
  <c r="AE47" i="4"/>
  <c r="AE131" i="4" s="1"/>
  <c r="AE134" i="4" s="1"/>
  <c r="AK111" i="4"/>
  <c r="AH90" i="4"/>
  <c r="AH88" i="4" s="1"/>
  <c r="P111" i="4"/>
  <c r="P90" i="4" s="1"/>
  <c r="P88" i="4" s="1"/>
  <c r="X111" i="4"/>
  <c r="X90" i="4" s="1"/>
  <c r="X88" i="4" s="1"/>
  <c r="X131" i="4" s="1"/>
  <c r="X134" i="4" s="1"/>
  <c r="AF111" i="4"/>
  <c r="AF90" i="4" s="1"/>
  <c r="AF88" i="4" s="1"/>
  <c r="AF131" i="4" s="1"/>
  <c r="AF134" i="4" s="1"/>
  <c r="AN111" i="4"/>
  <c r="AN90" i="4" s="1"/>
  <c r="AN88" i="4" s="1"/>
  <c r="AN131" i="4" s="1"/>
  <c r="AN134" i="4" s="1"/>
  <c r="AV111" i="4"/>
  <c r="AV90" i="4" s="1"/>
  <c r="AV88" i="4" s="1"/>
  <c r="AV131" i="4" s="1"/>
  <c r="AV134" i="4" s="1"/>
  <c r="E90" i="4"/>
  <c r="E88" i="4" s="1"/>
  <c r="J111" i="4"/>
  <c r="J90" i="4" s="1"/>
  <c r="J88" i="4" s="1"/>
  <c r="T111" i="4"/>
  <c r="AB111" i="4"/>
  <c r="AB90" i="4" s="1"/>
  <c r="AB88" i="4" s="1"/>
  <c r="AA6" i="4"/>
  <c r="AA5" i="4" s="1"/>
  <c r="AA4" i="4" s="1"/>
  <c r="AA131" i="4" s="1"/>
  <c r="AA134" i="4" s="1"/>
  <c r="K111" i="4"/>
  <c r="K90" i="4" s="1"/>
  <c r="K88" i="4" s="1"/>
  <c r="AS111" i="4"/>
  <c r="AS90" i="4" s="1"/>
  <c r="AS88" i="4" s="1"/>
  <c r="AS131" i="4" s="1"/>
  <c r="AS134" i="4" s="1"/>
  <c r="I111" i="4"/>
  <c r="AT90" i="4"/>
  <c r="AT88" i="4" s="1"/>
  <c r="AT131" i="4" s="1"/>
  <c r="AT134" i="4" s="1"/>
  <c r="M111" i="4"/>
  <c r="M90" i="4" s="1"/>
  <c r="M88" i="4" s="1"/>
  <c r="O111" i="4"/>
  <c r="O90" i="4" s="1"/>
  <c r="O88" i="4" s="1"/>
  <c r="O131" i="4" s="1"/>
  <c r="O134" i="4" s="1"/>
  <c r="W111" i="4"/>
  <c r="W90" i="4" s="1"/>
  <c r="W88" i="4" s="1"/>
  <c r="AE111" i="4"/>
  <c r="AE90" i="4" s="1"/>
  <c r="AE88" i="4" s="1"/>
  <c r="AU111" i="4"/>
  <c r="AU90" i="4" s="1"/>
  <c r="AU88" i="4" s="1"/>
  <c r="AU131" i="4" s="1"/>
  <c r="AU134" i="4" s="1"/>
  <c r="N111" i="4"/>
  <c r="N90" i="4" s="1"/>
  <c r="N88" i="4" s="1"/>
  <c r="AD90" i="4"/>
  <c r="AD88" i="4" s="1"/>
  <c r="U90" i="4"/>
  <c r="U88" i="4" s="1"/>
  <c r="AC90" i="4"/>
  <c r="AC88" i="4" s="1"/>
  <c r="AK90" i="4"/>
  <c r="AK88" i="4" s="1"/>
  <c r="AL90" i="4"/>
  <c r="AL88" i="4" s="1"/>
  <c r="AM90" i="4"/>
  <c r="AM88" i="4" s="1"/>
  <c r="AM131" i="4" s="1"/>
  <c r="AM134" i="4" s="1"/>
  <c r="R90" i="4"/>
  <c r="R88" i="4" s="1"/>
  <c r="R131" i="4" s="1"/>
  <c r="R134" i="4" s="1"/>
  <c r="Z90" i="4"/>
  <c r="Z88" i="4" s="1"/>
  <c r="AX90" i="4"/>
  <c r="AX88" i="4" s="1"/>
  <c r="H90" i="4"/>
  <c r="H88" i="4" s="1"/>
  <c r="Q90" i="4"/>
  <c r="Q88" i="4" s="1"/>
  <c r="Y90" i="4"/>
  <c r="Y88" i="4" s="1"/>
  <c r="AG90" i="4"/>
  <c r="AG88" i="4" s="1"/>
  <c r="AG131" i="4" s="1"/>
  <c r="AG134" i="4" s="1"/>
  <c r="AO90" i="4"/>
  <c r="AO88" i="4" s="1"/>
  <c r="AW90" i="4"/>
  <c r="AW88" i="4" s="1"/>
  <c r="S90" i="4"/>
  <c r="S88" i="4" s="1"/>
  <c r="AA90" i="4"/>
  <c r="AA88" i="4" s="1"/>
  <c r="AI90" i="4"/>
  <c r="AI88" i="4" s="1"/>
  <c r="AQ90" i="4"/>
  <c r="AQ88" i="4" s="1"/>
  <c r="AY90" i="4"/>
  <c r="AY88" i="4" s="1"/>
  <c r="L90" i="4"/>
  <c r="L88" i="4" s="1"/>
  <c r="T90" i="4"/>
  <c r="T88" i="4" s="1"/>
  <c r="AJ90" i="4"/>
  <c r="AJ88" i="4" s="1"/>
  <c r="AR90" i="4"/>
  <c r="AR88" i="4" s="1"/>
  <c r="AZ90" i="4"/>
  <c r="AZ88" i="4" s="1"/>
  <c r="AZ131" i="4" s="1"/>
  <c r="AZ134" i="4" s="1"/>
  <c r="I90" i="4"/>
  <c r="I88" i="4" s="1"/>
  <c r="V90" i="4"/>
  <c r="V88" i="4" s="1"/>
  <c r="F6" i="4"/>
  <c r="F5" i="4" s="1"/>
  <c r="F4" i="4" s="1"/>
  <c r="E47" i="4"/>
  <c r="E131" i="4" s="1"/>
  <c r="E134" i="4" s="1"/>
  <c r="M47" i="4"/>
  <c r="M131" i="4" s="1"/>
  <c r="M134" i="4" s="1"/>
  <c r="U47" i="4"/>
  <c r="U131" i="4" s="1"/>
  <c r="U134" i="4" s="1"/>
  <c r="AC47" i="4"/>
  <c r="AC131" i="4" s="1"/>
  <c r="AC134" i="4" s="1"/>
  <c r="AK47" i="4"/>
  <c r="AK131" i="4" s="1"/>
  <c r="AK134" i="4" s="1"/>
  <c r="AL47" i="4"/>
  <c r="AL131" i="4" s="1"/>
  <c r="AL134" i="4" s="1"/>
  <c r="G47" i="4"/>
  <c r="W47" i="4"/>
  <c r="W131" i="4" s="1"/>
  <c r="W134" i="4" s="1"/>
  <c r="N47" i="4"/>
  <c r="N131" i="4" s="1"/>
  <c r="N134" i="4" s="1"/>
  <c r="F47" i="4"/>
  <c r="J47" i="4"/>
  <c r="J131" i="4" s="1"/>
  <c r="J134" i="4" s="1"/>
  <c r="AH47" i="4"/>
  <c r="AH131" i="4" s="1"/>
  <c r="AH134" i="4" s="1"/>
  <c r="R47" i="4"/>
  <c r="Z47" i="4"/>
  <c r="AP47" i="4"/>
  <c r="V47" i="4"/>
  <c r="V131" i="4" s="1"/>
  <c r="V134" i="4" s="1"/>
  <c r="K47" i="4"/>
  <c r="S47" i="4"/>
  <c r="S131" i="4" s="1"/>
  <c r="S134" i="4" s="1"/>
  <c r="AQ47" i="4"/>
  <c r="AQ131" i="4" s="1"/>
  <c r="AQ134" i="4" s="1"/>
  <c r="AI47" i="4"/>
  <c r="AI131" i="4" s="1"/>
  <c r="AI134" i="4" s="1"/>
  <c r="AD47" i="4"/>
  <c r="AD131" i="4" s="1"/>
  <c r="AD134" i="4" s="1"/>
  <c r="AR4" i="4"/>
  <c r="AR131" i="4" s="1"/>
  <c r="AR134" i="4" s="1"/>
  <c r="T4" i="4"/>
  <c r="T131" i="4" s="1"/>
  <c r="T134" i="4" s="1"/>
  <c r="AB4" i="4"/>
  <c r="AB131" i="4" s="1"/>
  <c r="AB134" i="4" s="1"/>
  <c r="L4" i="4"/>
  <c r="AW4" i="4"/>
  <c r="AO4" i="4"/>
  <c r="K4" i="4"/>
  <c r="AY4" i="4"/>
  <c r="AY131" i="4" s="1"/>
  <c r="AY134" i="4" s="1"/>
  <c r="I4" i="4"/>
  <c r="Y4" i="4"/>
  <c r="AJ4" i="4"/>
  <c r="AJ131" i="4" s="1"/>
  <c r="AJ134" i="4" s="1"/>
  <c r="AP131" i="4" l="1"/>
  <c r="AP134" i="4" s="1"/>
  <c r="Y131" i="4"/>
  <c r="Y134" i="4" s="1"/>
  <c r="I131" i="4"/>
  <c r="I134" i="4" s="1"/>
  <c r="AW131" i="4"/>
  <c r="AW134" i="4" s="1"/>
  <c r="K131" i="4"/>
  <c r="K134" i="4" s="1"/>
  <c r="AO131" i="4"/>
  <c r="AO134" i="4" s="1"/>
  <c r="L131" i="4"/>
  <c r="L134" i="4" s="1"/>
  <c r="C28" i="6"/>
  <c r="D26" i="6"/>
  <c r="C26" i="6" s="1"/>
  <c r="D25" i="6"/>
  <c r="C25" i="6" s="1"/>
  <c r="G24" i="6"/>
  <c r="F24" i="6"/>
  <c r="E24" i="6"/>
  <c r="C22" i="6"/>
  <c r="C21" i="6"/>
  <c r="G20" i="6"/>
  <c r="F20" i="6"/>
  <c r="E20" i="6"/>
  <c r="D20" i="6"/>
  <c r="C20" i="6" s="1"/>
  <c r="D18" i="6"/>
  <c r="C18" i="6" s="1"/>
  <c r="D17" i="6"/>
  <c r="C17" i="6" s="1"/>
  <c r="G16" i="6"/>
  <c r="F16" i="6"/>
  <c r="E16" i="6"/>
  <c r="C14" i="6"/>
  <c r="C13" i="6"/>
  <c r="C12" i="6"/>
  <c r="D10" i="6"/>
  <c r="C10" i="6" s="1"/>
  <c r="G9" i="6"/>
  <c r="F9" i="6"/>
  <c r="E9" i="6"/>
  <c r="D24" i="6" l="1"/>
  <c r="C24" i="6"/>
  <c r="D9" i="6"/>
  <c r="E7" i="6"/>
  <c r="G7" i="6"/>
  <c r="F7" i="6"/>
  <c r="C9" i="6"/>
  <c r="D16" i="6"/>
  <c r="C16" i="6" l="1"/>
  <c r="C7" i="6" s="1"/>
  <c r="D7" i="6"/>
  <c r="G123" i="4"/>
  <c r="G111" i="4" s="1"/>
  <c r="G90" i="4" s="1"/>
  <c r="G88" i="4" s="1"/>
  <c r="G131" i="4" s="1"/>
  <c r="G134" i="4" s="1"/>
  <c r="F123" i="4"/>
  <c r="F111" i="4" s="1"/>
  <c r="F90" i="4" s="1"/>
  <c r="F88" i="4" s="1"/>
  <c r="F131" i="4" s="1"/>
  <c r="F134" i="4" s="1"/>
</calcChain>
</file>

<file path=xl/comments1.xml><?xml version="1.0" encoding="utf-8"?>
<comments xmlns="http://schemas.openxmlformats.org/spreadsheetml/2006/main">
  <authors>
    <author>Petrovae</author>
    <author>Никола Павлов</author>
    <author>DBoyadzhieva</author>
    <author>Petrova</author>
  </authors>
  <commentList>
    <comment ref="AA29" authorId="0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20% от приходите от електронни карти на студенти</t>
        </r>
      </text>
    </comment>
    <comment ref="C69" authorId="1" shape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C70" authorId="2" shapeId="0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82" authorId="3" shapeId="0">
      <text>
        <r>
          <rPr>
            <b/>
            <sz val="9"/>
            <color indexed="81"/>
            <rFont val="Tahoma"/>
            <family val="2"/>
            <charset val="204"/>
          </rPr>
          <t>Petrova:</t>
        </r>
        <r>
          <rPr>
            <sz val="9"/>
            <color indexed="81"/>
            <rFont val="Tahoma"/>
            <family val="2"/>
            <charset val="204"/>
          </rPr>
          <t xml:space="preserve">
Доставка на системи за комплексно симулационно обучение</t>
        </r>
      </text>
    </comment>
    <comment ref="AK99" authorId="0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ще се удържат от МОН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разликата между приходи-разходи+трансфери за 2018</t>
        </r>
      </text>
    </comment>
    <comment ref="G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H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I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K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L127" authorId="0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77 % от получения дефицит, след вътрешните отчиследия</t>
        </r>
      </text>
    </comment>
    <comment ref="M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N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Q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R127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разликата между приходи-разходи+трансфери за 2018</t>
        </r>
      </text>
    </comment>
    <comment ref="S127" authorId="0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77% от получения дефицит, след вътрешните отчиследия</t>
        </r>
      </text>
    </comment>
    <comment ref="T127" authorId="0" shapeId="0">
      <text>
        <r>
          <rPr>
            <b/>
            <sz val="9"/>
            <color indexed="81"/>
            <rFont val="Tahoma"/>
            <family val="2"/>
            <charset val="204"/>
          </rPr>
          <t>Petrovae:</t>
        </r>
        <r>
          <rPr>
            <sz val="9"/>
            <color indexed="81"/>
            <rFont val="Tahoma"/>
            <family val="2"/>
            <charset val="204"/>
          </rPr>
          <t xml:space="preserve">
77% от получения дефицит, след вътрешните отчиследия</t>
        </r>
      </text>
    </comment>
    <comment ref="J130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по доклад от декана на МФ пред бюджетната комисия, за обявяване на обществена поръчка, разходът ще е през 2019 за сметка на преходен остатък, планирани в § 52-03</t>
        </r>
      </text>
    </comment>
    <comment ref="AZ130" authorId="3" shapeId="0">
      <text>
        <r>
          <rPr>
            <b/>
            <sz val="9"/>
            <color indexed="81"/>
            <rFont val="Tahoma"/>
            <charset val="1"/>
          </rPr>
          <t>Petrova:</t>
        </r>
        <r>
          <rPr>
            <sz val="9"/>
            <color indexed="81"/>
            <rFont val="Tahoma"/>
            <charset val="1"/>
          </rPr>
          <t xml:space="preserve">
за компенсиране на дефицитите по факултетите -недостатъчно отчисления за покриване на плановите разходи</t>
        </r>
      </text>
    </comment>
  </commentList>
</comments>
</file>

<file path=xl/sharedStrings.xml><?xml version="1.0" encoding="utf-8"?>
<sst xmlns="http://schemas.openxmlformats.org/spreadsheetml/2006/main" count="238" uniqueCount="238">
  <si>
    <t>§§</t>
  </si>
  <si>
    <t xml:space="preserve"> трансфер от ДБ за стипендии</t>
  </si>
  <si>
    <t xml:space="preserve"> трансфер от ДБ за леглодни и хранодни</t>
  </si>
  <si>
    <t xml:space="preserve"> трансфер от ДБ за капиталови разходи - основни ремонти, придобиване на ДМА и НДМА</t>
  </si>
  <si>
    <t>Трансфери между бюджети (нето)</t>
  </si>
  <si>
    <t xml:space="preserve">     - приходи от такси за кандидатстване</t>
  </si>
  <si>
    <t>Приходи от кандидатстудентска кампания - бакалавър</t>
  </si>
  <si>
    <t>Приходи от кандидатстудентска кампания - магистър</t>
  </si>
  <si>
    <t>Приходи от кандидатдокторантска кампания</t>
  </si>
  <si>
    <t xml:space="preserve">     - приходи от други образователни дейности</t>
  </si>
  <si>
    <t xml:space="preserve">Приходи от административни и услуги, свързани с учебния процес </t>
  </si>
  <si>
    <t>Приходи от кандидатстудентски и други курсове и сертификати</t>
  </si>
  <si>
    <t>Приходи от следдипломна квалификация и индивидуална специализация</t>
  </si>
  <si>
    <t>Приходи от такси за обучение в подготвителните езикови курсове (ДЕО)</t>
  </si>
  <si>
    <t>Приходи от професионално-квалификационна дейност  (ДИУУ)</t>
  </si>
  <si>
    <t xml:space="preserve">     - приходи от продажби на услуги, стоки и продукция, в това число:</t>
  </si>
  <si>
    <t>приходи от печатна база, издателска дейност и разпространение, продажба на учебници, справочници и други</t>
  </si>
  <si>
    <t>стойност на закупена храна за столове, барчета, и др. ( попълва се със знак минус)</t>
  </si>
  <si>
    <t>45-00</t>
  </si>
  <si>
    <t>Общо заети щатни бройки, в това число:</t>
  </si>
  <si>
    <t>научно-помощен персонал</t>
  </si>
  <si>
    <t>административен персонал</t>
  </si>
  <si>
    <t>помощен персонал</t>
  </si>
  <si>
    <t>брой доктори</t>
  </si>
  <si>
    <t>брой доктори на науките</t>
  </si>
  <si>
    <t>СБРЗ</t>
  </si>
  <si>
    <t>Съотношение брой преподаватели към брой непреподаватели</t>
  </si>
  <si>
    <t>Общ абсолютен брой учащи</t>
  </si>
  <si>
    <t>II. РАЗХОДИ - РЕКАПИТУЛАЦИЯ ПО ПАРАГРАФИ И ПОДПАРАГРАФИ</t>
  </si>
  <si>
    <t>под-§§</t>
  </si>
  <si>
    <t>Други възнаграждения и плащания за персонала</t>
  </si>
  <si>
    <t>Издръжка</t>
  </si>
  <si>
    <t>Храна</t>
  </si>
  <si>
    <t>Медикаменти</t>
  </si>
  <si>
    <t>Постелен инвентар и облекло</t>
  </si>
  <si>
    <t>Текущ ремонт</t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</si>
  <si>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</si>
  <si>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</si>
  <si>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</si>
  <si>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</si>
  <si>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Стипендии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</si>
  <si>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</si>
  <si>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</si>
  <si>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</si>
  <si>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</si>
  <si>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програмни продукти и лицензи за програмни продукти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</si>
  <si>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</si>
  <si>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</si>
  <si>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трансфери между бюджети - получени трансфери (+)</t>
  </si>
  <si>
    <t>трансфери между бюджети - предоставени трансфери (-)</t>
  </si>
  <si>
    <t xml:space="preserve">Събрани средства и извършени плащания за сметка на други бюджети, сметки и фондове </t>
  </si>
  <si>
    <t>I. П Р И Х О Д И,  П О М О Щ И   И   Д А Р Е Н И Я</t>
  </si>
  <si>
    <t>Н А И М Е Н О В А Н И Е</t>
  </si>
  <si>
    <t>Приходи и доходи от собственост</t>
  </si>
  <si>
    <t>Глоби, санкции и наказателни лихви</t>
  </si>
  <si>
    <t>Други приходи</t>
  </si>
  <si>
    <t xml:space="preserve">Внесени ДДС и други данъци върху продажбите </t>
  </si>
  <si>
    <t>Помощи и дарения от страната</t>
  </si>
  <si>
    <t>Помощи и дарения от чужбина</t>
  </si>
  <si>
    <t>Заплати и възнаграждения за персонала, нает по трудови правоотношения</t>
  </si>
  <si>
    <t xml:space="preserve"> други трансфери от ДБ</t>
  </si>
  <si>
    <t xml:space="preserve"> трансфер от ДБ за научна дейност (65%), издаване на учебници и научни трудове (35%)</t>
  </si>
  <si>
    <t>Предоставени текущи и капиталови трансфери за чужбина</t>
  </si>
  <si>
    <t>Трансфери между сметки за средствата от ЕС (нето)</t>
  </si>
  <si>
    <t>- получени трансфери (+)</t>
  </si>
  <si>
    <t>- предоставени трансфери (-)</t>
  </si>
  <si>
    <r>
      <t xml:space="preserve">нетни приходи от продажби на </t>
    </r>
    <r>
      <rPr>
        <b/>
        <i/>
        <sz val="12"/>
        <rFont val="Times New Roman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</si>
  <si>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"/>
        <family val="1"/>
        <charset val="204"/>
      </rPr>
      <t>други лихви</t>
    </r>
  </si>
  <si>
    <r>
      <t>глоби</t>
    </r>
    <r>
      <rPr>
        <sz val="12"/>
        <rFont val="Times New Roman"/>
        <family val="1"/>
        <charset val="204"/>
      </rPr>
      <t>,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санкции, неустойки, наказателни лихви, обезщетения и начети</t>
    </r>
  </si>
  <si>
    <r>
      <t>получени</t>
    </r>
    <r>
      <rPr>
        <b/>
        <i/>
        <sz val="12"/>
        <rFont val="Times New Roman"/>
        <family val="1"/>
        <charset val="204"/>
      </rPr>
      <t xml:space="preserve"> застрахователни обезщетения за ДМА</t>
    </r>
  </si>
  <si>
    <r>
      <t>други</t>
    </r>
    <r>
      <rPr>
        <sz val="12"/>
        <rFont val="Times New Roman"/>
        <family val="1"/>
        <charset val="204"/>
      </rPr>
      <t xml:space="preserve"> неданъчни приходи</t>
    </r>
  </si>
  <si>
    <r>
      <t>текущи</t>
    </r>
    <r>
      <rPr>
        <sz val="12"/>
        <rFont val="Times New Roman"/>
        <family val="1"/>
        <charset val="204"/>
      </rPr>
      <t xml:space="preserve"> помощи и дарения </t>
    </r>
    <r>
      <rPr>
        <b/>
        <i/>
        <sz val="12"/>
        <rFont val="Times New Roman"/>
        <family val="1"/>
        <charset val="204"/>
      </rPr>
      <t>от страната</t>
    </r>
  </si>
  <si>
    <r>
      <rPr>
        <b/>
        <i/>
        <sz val="12"/>
        <rFont val="Times New Roman"/>
        <family val="1"/>
        <charset val="204"/>
      </rPr>
      <t>текущи</t>
    </r>
    <r>
      <rPr>
        <sz val="12"/>
        <rFont val="Times New Roman"/>
        <family val="1"/>
        <charset val="204"/>
      </rPr>
      <t xml:space="preserve"> помощи и дарения от </t>
    </r>
    <r>
      <rPr>
        <b/>
        <i/>
        <sz val="12"/>
        <rFont val="Times New Roman"/>
        <family val="1"/>
        <charset val="204"/>
      </rPr>
      <t>Европейския съюз</t>
    </r>
  </si>
  <si>
    <r>
      <rPr>
        <b/>
        <i/>
        <sz val="12"/>
        <rFont val="Times New Roman"/>
        <family val="1"/>
        <charset val="204"/>
      </rPr>
      <t>текущи</t>
    </r>
    <r>
      <rPr>
        <sz val="12"/>
        <rFont val="Times New Roman"/>
        <family val="1"/>
        <charset val="204"/>
      </rPr>
      <t xml:space="preserve"> помощи и дарения от </t>
    </r>
    <r>
      <rPr>
        <b/>
        <i/>
        <sz val="12"/>
        <rFont val="Times New Roman"/>
        <family val="1"/>
        <charset val="204"/>
      </rPr>
      <t>други държави</t>
    </r>
  </si>
  <si>
    <r>
      <rPr>
        <b/>
        <i/>
        <sz val="12"/>
        <rFont val="Times New Roman"/>
        <family val="1"/>
        <charset val="204"/>
      </rPr>
      <t>текущи</t>
    </r>
    <r>
      <rPr>
        <sz val="12"/>
        <rFont val="Times New Roman"/>
        <family val="1"/>
        <charset val="204"/>
      </rPr>
      <t xml:space="preserve"> помощи и дарения от </t>
    </r>
    <r>
      <rPr>
        <b/>
        <i/>
        <sz val="12"/>
        <rFont val="Times New Roman"/>
        <family val="1"/>
        <charset val="204"/>
      </rPr>
      <t>други международни организации</t>
    </r>
  </si>
  <si>
    <r>
      <t xml:space="preserve">заплати и възнаграждения на персонала нает по </t>
    </r>
    <r>
      <rPr>
        <b/>
        <i/>
        <sz val="12"/>
        <rFont val="Times New Roman"/>
        <family val="1"/>
        <charset val="204"/>
      </rPr>
      <t>трудови правоотношения</t>
    </r>
  </si>
  <si>
    <r>
      <t xml:space="preserve">за </t>
    </r>
    <r>
      <rPr>
        <b/>
        <i/>
        <sz val="12"/>
        <rFont val="Times New Roman"/>
        <family val="1"/>
        <charset val="204"/>
      </rPr>
      <t>нещатен</t>
    </r>
    <r>
      <rPr>
        <sz val="12"/>
        <rFont val="Times New Roman"/>
        <family val="1"/>
        <charset val="204"/>
      </rPr>
      <t xml:space="preserve"> персонал нает по </t>
    </r>
    <r>
      <rPr>
        <b/>
        <i/>
        <sz val="12"/>
        <rFont val="Times New Roman"/>
        <family val="1"/>
        <charset val="204"/>
      </rPr>
      <t>трудови правоотношения</t>
    </r>
    <r>
      <rPr>
        <sz val="12"/>
        <rFont val="Times New Roman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</si>
  <si>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</si>
  <si>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"/>
        <family val="1"/>
        <charset val="204"/>
      </rPr>
      <t>СБКО за облекло и други</t>
    </r>
    <r>
      <rPr>
        <sz val="12"/>
        <rFont val="Times New Roman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</si>
  <si>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"/>
        <family val="1"/>
        <charset val="204"/>
      </rPr>
      <t xml:space="preserve"> за персонала, с характер на възнаграждение</t>
    </r>
  </si>
  <si>
    <r>
      <t xml:space="preserve">командировки </t>
    </r>
    <r>
      <rPr>
        <b/>
        <i/>
        <sz val="12"/>
        <rFont val="Times New Roman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</si>
  <si>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</si>
  <si>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"/>
        <family val="1"/>
        <charset val="204"/>
      </rPr>
      <t>застраховки</t>
    </r>
  </si>
  <si>
    <r>
      <t>други</t>
    </r>
    <r>
      <rPr>
        <sz val="12"/>
        <rFont val="Times New Roman"/>
        <family val="1"/>
        <charset val="204"/>
      </rPr>
      <t xml:space="preserve"> финансови услуги</t>
    </r>
  </si>
  <si>
    <r>
      <rPr>
        <sz val="12"/>
        <rFont val="Times New Roman"/>
        <family val="1"/>
        <charset val="204"/>
      </rPr>
      <t>платени</t>
    </r>
    <r>
      <rPr>
        <b/>
        <i/>
        <sz val="12"/>
        <rFont val="Times New Roman"/>
        <family val="1"/>
        <charset val="204"/>
      </rPr>
      <t xml:space="preserve"> държавни </t>
    </r>
    <r>
      <rPr>
        <sz val="12"/>
        <rFont val="Times New Roman"/>
        <family val="1"/>
        <charset val="204"/>
      </rPr>
      <t>данъци, такси, наказателни лихви и административни санкции</t>
    </r>
  </si>
  <si>
    <r>
      <rPr>
        <sz val="12"/>
        <rFont val="Times New Roman"/>
        <family val="1"/>
        <charset val="204"/>
      </rPr>
      <t xml:space="preserve">платени </t>
    </r>
    <r>
      <rPr>
        <b/>
        <i/>
        <sz val="12"/>
        <rFont val="Times New Roman"/>
        <family val="1"/>
        <charset val="204"/>
      </rPr>
      <t xml:space="preserve">общински </t>
    </r>
    <r>
      <rPr>
        <sz val="12"/>
        <rFont val="Times New Roman"/>
        <family val="1"/>
        <charset val="204"/>
      </rPr>
      <t>данъци, такси, наказателни лихви и административни санкции</t>
    </r>
  </si>
  <si>
    <r>
      <t>текущи</t>
    </r>
    <r>
      <rPr>
        <sz val="12"/>
        <rFont val="Times New Roman"/>
        <family val="1"/>
        <charset val="204"/>
      </rPr>
      <t xml:space="preserve"> трансфери за чужбина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</si>
  <si>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</si>
  <si>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</si>
  <si>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</si>
  <si>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</si>
  <si>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"/>
        <family val="1"/>
        <charset val="204"/>
      </rPr>
      <t>инфраструктурни обекти</t>
    </r>
  </si>
  <si>
    <t>приходи от столове, барчета и бюфети</t>
  </si>
  <si>
    <t>III. ТРАНСФЕРИ</t>
  </si>
  <si>
    <t>VI. ГОДИШЕН ДЕФИЦИТ (-) / ИЗЛИШЪК (+)</t>
  </si>
  <si>
    <t>Приходи от процедури за публична защита на дисертационен труд за придобиване на ОНС „доктор”, други приходи в ОНС "доктор"</t>
  </si>
  <si>
    <t>ФКНФ</t>
  </si>
  <si>
    <t>ФФ</t>
  </si>
  <si>
    <t>ФП</t>
  </si>
  <si>
    <t>ФНПП</t>
  </si>
  <si>
    <t>ФЖМК</t>
  </si>
  <si>
    <t>БФ</t>
  </si>
  <si>
    <t>ФзФ</t>
  </si>
  <si>
    <t>ФХФ</t>
  </si>
  <si>
    <t>ФМИ</t>
  </si>
  <si>
    <t>ДЕО</t>
  </si>
  <si>
    <t>ДИУУ</t>
  </si>
  <si>
    <t>Студентски съвет</t>
  </si>
  <si>
    <t>Университетска телевизия</t>
  </si>
  <si>
    <t>Университетско радио</t>
  </si>
  <si>
    <t>Университетски културен център</t>
  </si>
  <si>
    <t>Университетски музей</t>
  </si>
  <si>
    <t>Университетски театър Алма Алтер</t>
  </si>
  <si>
    <t>РЕКТОРАТ</t>
  </si>
  <si>
    <t>УЦИКТ</t>
  </si>
  <si>
    <t>УЦУК</t>
  </si>
  <si>
    <t>УЦДО</t>
  </si>
  <si>
    <t>УНБ "Проф. Цв. Бончев"</t>
  </si>
  <si>
    <t>ТД Китен</t>
  </si>
  <si>
    <t>УНБ Черноморец</t>
  </si>
  <si>
    <t>УНБ Синеморец</t>
  </si>
  <si>
    <t>ОНИПСЦ "Родопи" и УНБ Широка Поляна</t>
  </si>
  <si>
    <t>НЦПИ</t>
  </si>
  <si>
    <t>Институт КОНФУЦИЙ в София</t>
  </si>
  <si>
    <t>Унив. издателство с печатница</t>
  </si>
  <si>
    <t>Поделение СБО</t>
  </si>
  <si>
    <t>УБГ София, Варна, Балчик</t>
  </si>
  <si>
    <t>научна дейност по Наредба на МОН</t>
  </si>
  <si>
    <t>НИС</t>
  </si>
  <si>
    <t>проекти, програми (извън НИС)</t>
  </si>
  <si>
    <t>ЮФ - завещание -661 317,26 щ.д.; целеви приход от 2016 г.- 374 300 лв.</t>
  </si>
  <si>
    <t>БгФ</t>
  </si>
  <si>
    <t>ГГФ</t>
  </si>
  <si>
    <t>ИФ</t>
  </si>
  <si>
    <t>МФ</t>
  </si>
  <si>
    <t>СФ</t>
  </si>
  <si>
    <t>ФСФ</t>
  </si>
  <si>
    <t>ЮФ</t>
  </si>
  <si>
    <t>ДС</t>
  </si>
  <si>
    <t>ЦСВП</t>
  </si>
  <si>
    <t>Трансфер от държавния бюджет за издръжка на обучението- бакалаври по базови нормативи</t>
  </si>
  <si>
    <t>Трансфер от държавния бюджет за издръжка на обучението- докторанти по базови нормативи</t>
  </si>
  <si>
    <t>Трансфер от държавния бюджет за издръжка на обучението- бакалаври по ПМС 328/2015</t>
  </si>
  <si>
    <t>Трансфер от ДБ за издръжка на обучението по чл. 91а, ал. 1 от ЗВО</t>
  </si>
  <si>
    <t>Академичен състав</t>
  </si>
  <si>
    <t>професор</t>
  </si>
  <si>
    <t>доцент</t>
  </si>
  <si>
    <t>главен асистент, старши преподавател</t>
  </si>
  <si>
    <t>асистент, преподавател</t>
  </si>
  <si>
    <t>Изследователи</t>
  </si>
  <si>
    <t>изследовател ниво 4</t>
  </si>
  <si>
    <t>изследовател ниво 3</t>
  </si>
  <si>
    <t>изследовател ниво 2</t>
  </si>
  <si>
    <t>изследовател ниво 1</t>
  </si>
  <si>
    <t>Непреподавателски състав</t>
  </si>
  <si>
    <t>Съотношение брой учащи към заети щатни бройки</t>
  </si>
  <si>
    <r>
      <t>остатък</t>
    </r>
    <r>
      <rPr>
        <sz val="16"/>
        <rFont val="Times New Roman"/>
        <family val="1"/>
        <charset val="204"/>
      </rPr>
      <t xml:space="preserve"> от</t>
    </r>
    <r>
      <rPr>
        <b/>
        <i/>
        <sz val="16"/>
        <rFont val="Times New Roman"/>
        <family val="1"/>
        <charset val="204"/>
      </rPr>
      <t xml:space="preserve"> предходния период</t>
    </r>
    <r>
      <rPr>
        <sz val="16"/>
        <rFont val="Times New Roman"/>
        <family val="1"/>
        <charset val="204"/>
      </rPr>
      <t xml:space="preserve"> (+)</t>
    </r>
  </si>
  <si>
    <r>
      <t>наличност</t>
    </r>
    <r>
      <rPr>
        <sz val="16"/>
        <rFont val="Times New Roman"/>
        <family val="1"/>
        <charset val="204"/>
      </rPr>
      <t xml:space="preserve"> в </t>
    </r>
    <r>
      <rPr>
        <i/>
        <sz val="16"/>
        <rFont val="Times New Roman"/>
        <family val="1"/>
        <charset val="204"/>
      </rPr>
      <t>края на периода</t>
    </r>
    <r>
      <rPr>
        <sz val="16"/>
        <rFont val="Times New Roman"/>
        <family val="1"/>
        <charset val="204"/>
      </rPr>
      <t xml:space="preserve"> (+/-) </t>
    </r>
  </si>
  <si>
    <r>
      <t xml:space="preserve">приходи от </t>
    </r>
    <r>
      <rPr>
        <b/>
        <i/>
        <sz val="12"/>
        <rFont val="Times New Roman"/>
        <family val="1"/>
        <charset val="204"/>
      </rPr>
      <t>наеми на имущество (в т.ч. нощувки в общежития)</t>
    </r>
  </si>
  <si>
    <t>приходи от нощувки в УНБ</t>
  </si>
  <si>
    <t>Задължителни осигурителни вноски от работодатели (19,02% / 15,82%)</t>
  </si>
  <si>
    <t>Университетска библиотека</t>
  </si>
  <si>
    <t>материали (канцеларски материали, консумативи и резервни части, хигиенни, строителни материали, презентационни, рекламни материали и сувенири и др.)</t>
  </si>
  <si>
    <t>Учебни и научно-изследователски разходи (учебни материали и помагала, химикали, стъклария, консумативи), книги за библиотеките (в т.ч. on line издания и др.)</t>
  </si>
  <si>
    <t>вода, горива и енергия (в т.ч. смазочни материали)</t>
  </si>
  <si>
    <r>
      <t xml:space="preserve">разходи за </t>
    </r>
    <r>
      <rPr>
        <b/>
        <i/>
        <sz val="12"/>
        <rFont val="Times New Roman"/>
        <family val="1"/>
        <charset val="204"/>
      </rPr>
      <t>външни услуги</t>
    </r>
    <r>
      <rPr>
        <sz val="12"/>
        <rFont val="Times New Roman"/>
        <family val="1"/>
        <charset val="204"/>
      </rPr>
      <t xml:space="preserve"> (телекомуникационни, пощенски, куриерски, копирни, рекламни, транспортни, консултантски, абонаменти, наеми, поддръжка и ремонт на техника и софтуер, експертизи, проучвания, изследвания, издателски, печатни, публикуване, други)</t>
    </r>
  </si>
  <si>
    <t>Приходи от обучение съгласно разпоредбите на чл. 21, ал. 2 от ЗВО - ОКС "бакалавър"</t>
  </si>
  <si>
    <t>Приходи от обучение съгласно разпоредбите на чл. 21, ал. 5 от ЗВО - ОНС "доктор"</t>
  </si>
  <si>
    <t>Приходи от обучение съгласно разпоредбите на чл. 21, ал. 3 от ЗВО - ОКС "магистър"</t>
  </si>
  <si>
    <t>Приходи от такси за обучение на докторанти</t>
  </si>
  <si>
    <t>Отчисления от трансфери от ДБ за издръжка на обучението  - ОКС "бакалавър"</t>
  </si>
  <si>
    <t>Отчисления от трансфери от ДБ за издръжка на обучението- ОКС "магистър"</t>
  </si>
  <si>
    <t>Отчисления от трансфери от ДБ за издръжка на обучението  - ОНС "доктор"</t>
  </si>
  <si>
    <t>Отчисления от такси за обучение - ОКС "бакалавър"</t>
  </si>
  <si>
    <t>Отчисления от такси за обучение - ОКС "магистър"</t>
  </si>
  <si>
    <t>Отчисления от такси за обучение - ОНС "доктор"</t>
  </si>
  <si>
    <t>Финансиране на факултети и обслужващи звена за сметка на отчисленията</t>
  </si>
  <si>
    <t>Трансфер от държавния бюджет за издръжка на обучението</t>
  </si>
  <si>
    <t>Финансиране на обучението по спорт- пропорционално на броя на учащите в ОКС "бакалавър", редовно обучение</t>
  </si>
  <si>
    <t>Финансиране на фонд "Опазване на растителното биоразнообразие" към УБГ</t>
  </si>
  <si>
    <t>вътрешни отчисления, трансфери, компенсиране на дефицити</t>
  </si>
  <si>
    <t>Трансфер от бюджета на Министерството на образованието, младежта и науката за СУ "Св. Кл. Охридски"</t>
  </si>
  <si>
    <t>(съгласно чл.91 от Закона за висшето образование), за  2018 г.</t>
  </si>
  <si>
    <t>04-07-60</t>
  </si>
  <si>
    <t>04-07-145</t>
  </si>
  <si>
    <t>04-07-174</t>
  </si>
  <si>
    <t>П О К А З А Т Е Л И</t>
  </si>
  <si>
    <t>УТОЧНЕН ПЛАН 2018</t>
  </si>
  <si>
    <t>по ЗДБРБ и ПМС 332/2017 - за 2018</t>
  </si>
  <si>
    <t>ПМС № 3</t>
  </si>
  <si>
    <t>чл. 91а ЗВО</t>
  </si>
  <si>
    <t>ТРАНСФЕРИ ОТ ДБ ПО ЧЛ. 91 ОТ ЗВО - ОБЩО (I+II+III+IV+V)</t>
  </si>
  <si>
    <t>I.</t>
  </si>
  <si>
    <t>СРЕДСТВА ЗА ИЗДРЪЖКА НА ОБУЧЕНИЕТО (1х2), в т.ч.:</t>
  </si>
  <si>
    <t>по базови нормативи за издръжка</t>
  </si>
  <si>
    <t>издръжка на обучението, в зависимост от комплексна оценка за качеството на обучението и съответствието му с потребностите на пазара на труда</t>
  </si>
  <si>
    <t>други средства за издръжка на обучението</t>
  </si>
  <si>
    <t>средно-приравнен брой учащи</t>
  </si>
  <si>
    <t>средно-претеглен норматив (лв.)</t>
  </si>
  <si>
    <t>II.</t>
  </si>
  <si>
    <t>СРЕДСТВА ЗА  НАУЧНА ИЛИ ХУДОЖЕСТВЕНО-ТВОРЧЕСКА ДЕЙНОСТ И ЗА ИЗДАВАНЕ НА УЧЕБНИЦИ И НАУЧНИ ТРУДОВЕ</t>
  </si>
  <si>
    <t>за научноизследователска дейност 65%</t>
  </si>
  <si>
    <t>за издаване на научни трудове 35%</t>
  </si>
  <si>
    <t>III.</t>
  </si>
  <si>
    <t>СРЕДСТВА ЗА СОЦИАЛНО-БИТОВИ РАЗХОДИ НА СТУДЕНТИТЕ И ДОКТОРАНТИТЕ (1+2)</t>
  </si>
  <si>
    <t>средства за стипендии</t>
  </si>
  <si>
    <t>средства за студентски столове и общежития</t>
  </si>
  <si>
    <t>IV.</t>
  </si>
  <si>
    <t>СРЕДСТВА за капиталови разходи</t>
  </si>
  <si>
    <t>Средства за основни ремонти</t>
  </si>
  <si>
    <t>Средства за придобиване на ДМА и НДМА</t>
  </si>
  <si>
    <t>V.</t>
  </si>
  <si>
    <t>Други трансфери</t>
  </si>
  <si>
    <t>отчисления</t>
  </si>
  <si>
    <r>
      <t>Общи разходи на СУ</t>
    </r>
    <r>
      <rPr>
        <sz val="12"/>
        <rFont val="Times New Roman"/>
        <family val="1"/>
        <charset val="204"/>
      </rPr>
      <t xml:space="preserve"> - местни данъци, такси, застраховки, СБКО, чл.внос, капиталови разходи, разчети с МОН за осигурителни вноски и данъци, стипендии на учащите по ПМС 90/2000 г…</t>
    </r>
  </si>
  <si>
    <t>бюджет СУ 2018 разпределен</t>
  </si>
  <si>
    <t xml:space="preserve">     - приходи от такси и приходи от обучение съгл.  чл. 21, ал. 2, 3 и 5 от ЗВО</t>
  </si>
  <si>
    <t xml:space="preserve">приходи от др. услуги - научноизследователски, телевизия, радио, копирни, спортно-възстановителни и рехабилитационни центрове, библиотека, музеи, УБГ и др. </t>
  </si>
  <si>
    <t>Трансфер от ДБ за издръжка на обучението- докторанти  по ПМС 328/2015</t>
  </si>
  <si>
    <t>Отчисления от другите собствени приходи - по прил.1 от Правилника за бюджета</t>
  </si>
  <si>
    <t>Приходи от такси за обучение на студенти ОКС "бакалавър"</t>
  </si>
  <si>
    <t>Приходи от такси за обучение на студенти ОКС "магистър"</t>
  </si>
  <si>
    <t>Трансфер от държавния бюджет за издръжка на обучението-магистри по базови нормативи</t>
  </si>
  <si>
    <t>Трансфер от държавния бюджет за издръжка на обучението- магистри по ПМС 328/2015</t>
  </si>
  <si>
    <t>Трансфер от ДБ за издръжка на обучението по чл. 91, ал. 4 от ЗВО - "защитени специалности"</t>
  </si>
  <si>
    <t>Отчисления от приходите от обучение съгласно чл. 21, ал. 2 от ЗВО - ОКС "бакалавър"</t>
  </si>
  <si>
    <t>Отчисления от приходите от обучение съгласно  чл. 21, ал. 3 от ЗВО - ОКС "магистър"</t>
  </si>
  <si>
    <t>Отчисления от приходите от обучение съгласно  чл. 21, ал. 5 от ЗВО - ОНС "доктор"</t>
  </si>
  <si>
    <t>IV. ОТЧИСЛЕНИЯ И ФИНАНСИРАНЕ МЕЖДУ ЗВЕНАТА В УНИВЕРСИТЕТА</t>
  </si>
  <si>
    <t xml:space="preserve"> 0% - 25%</t>
  </si>
  <si>
    <t>Отчисления - до 25% съгласно чл. 90, ал. 4 от ЗВО</t>
  </si>
  <si>
    <t>Финансиране на дейността на Студентския съвет по чл. 72, ал. 5 от ЗВО и Правилника за бюджета- 1,2% от приходите от такси за обучение</t>
  </si>
  <si>
    <t>Финансиране на звена и дейности в системата на Университета</t>
  </si>
  <si>
    <t>V. ОПЕРАЦИИ С ФИНАНСОВИ АКТИВИ И ПАСИВИ</t>
  </si>
  <si>
    <r>
      <t xml:space="preserve">внесен </t>
    </r>
    <r>
      <rPr>
        <b/>
        <i/>
        <sz val="12"/>
        <rFont val="Times New Roman"/>
        <family val="1"/>
        <charset val="204"/>
      </rPr>
      <t>ДДС</t>
    </r>
    <r>
      <rPr>
        <sz val="12"/>
        <rFont val="Times New Roman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</si>
  <si>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"/>
        <family val="1"/>
        <charset val="204"/>
      </rPr>
      <t>данък върху приходите от стопанска дейност</t>
    </r>
    <r>
      <rPr>
        <sz val="12"/>
        <rFont val="Times New Roman"/>
        <family val="1"/>
        <charset val="204"/>
      </rPr>
      <t xml:space="preserve"> на бюджетните предприятия (-)</t>
    </r>
  </si>
  <si>
    <r>
      <t xml:space="preserve">Друго финансиране - </t>
    </r>
    <r>
      <rPr>
        <b/>
        <i/>
        <sz val="12"/>
        <rFont val="Times New Roman"/>
        <family val="1"/>
        <charset val="204"/>
      </rPr>
      <t>нето</t>
    </r>
    <r>
      <rPr>
        <sz val="12"/>
        <rFont val="Times New Roman"/>
        <family val="1"/>
        <charset val="204"/>
      </rPr>
      <t>(</t>
    </r>
    <r>
      <rPr>
        <b/>
        <sz val="12"/>
        <rFont val="Times New Roman"/>
        <family val="1"/>
        <charset val="204"/>
      </rPr>
      <t>+/-</t>
    </r>
    <r>
      <rPr>
        <sz val="12"/>
        <rFont val="Times New Roman"/>
        <family val="1"/>
        <charset val="204"/>
      </rPr>
      <t>)</t>
    </r>
  </si>
  <si>
    <r>
      <t xml:space="preserve">Депозити и средства по сметки - </t>
    </r>
    <r>
      <rPr>
        <b/>
        <i/>
        <sz val="16"/>
        <rFont val="Times New Roman"/>
        <family val="1"/>
        <charset val="204"/>
      </rPr>
      <t>нето</t>
    </r>
    <r>
      <rPr>
        <b/>
        <sz val="16"/>
        <rFont val="Times New Roman"/>
        <family val="1"/>
        <charset val="204"/>
      </rPr>
      <t xml:space="preserve"> (+/-)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</si>
</sst>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лв.&quot;;\-#,##0\ &quot;лв.&quot;"/>
    <numFmt numFmtId="6" formatCode="#,##0\ &quot;лв.&quot;;[Red]\-#,##0\ &quot;лв.&quot;"/>
    <numFmt numFmtId="44" formatCode="_-* #,##0.00\ &quot;лв.&quot;_-;\-* #,##0.00\ &quot;лв.&quot;_-;_-* &quot;-&quot;??\ &quot;лв.&quot;_-;_-@_-"/>
    <numFmt numFmtId="164" formatCode="0#&quot;-&quot;0#"/>
    <numFmt numFmtId="165" formatCode="_-* #,##0\ [$лв.-402]_-;\-* #,##0\ [$лв.-402]_-;_-* &quot;-&quot;??\ [$лв.-402]_-;_-@_-"/>
    <numFmt numFmtId="166" formatCode="0.0"/>
    <numFmt numFmtId="167" formatCode="000"/>
    <numFmt numFmtId="168" formatCode="_-* #,##0\ &quot;лв.&quot;_-;\-* #,##0\ &quot;лв.&quot;_-;_-* &quot;-&quot;??\ &quot;лв.&quot;_-;_-@_-"/>
    <numFmt numFmtId="169" formatCode="0.0%"/>
    <numFmt numFmtId="170" formatCode="#,##0.0"/>
    <numFmt numFmtId="171" formatCode="#,##0.0000\ &quot;лв.&quot;;[Red]\-#,##0.0000\ &quot;лв.&quot;"/>
    <numFmt numFmtId="172" formatCode="dd\-mmm\-yy_)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bar"/>
      <charset val="204"/>
    </font>
    <font>
      <sz val="10"/>
      <name val="Arial"/>
      <family val="2"/>
      <charset val="204"/>
    </font>
    <font>
      <sz val="10"/>
      <color indexed="8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4" fillId="0" borderId="0"/>
    <xf numFmtId="0" fontId="18" fillId="0" borderId="0"/>
    <xf numFmtId="0" fontId="18" fillId="0" borderId="0"/>
  </cellStyleXfs>
  <cellXfs count="241">
    <xf numFmtId="0" fontId="0" fillId="0" borderId="0" xfId="0"/>
    <xf numFmtId="0" fontId="6" fillId="0" borderId="1" xfId="3" quotePrefix="1" applyFont="1" applyFill="1" applyBorder="1" applyAlignment="1">
      <alignment horizontal="right" vertical="center"/>
    </xf>
    <xf numFmtId="164" fontId="9" fillId="0" borderId="1" xfId="3" quotePrefix="1" applyNumberFormat="1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left" vertical="center" wrapText="1"/>
    </xf>
    <xf numFmtId="164" fontId="8" fillId="0" borderId="1" xfId="3" quotePrefix="1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 applyProtection="1">
      <alignment horizontal="right" vertical="center"/>
    </xf>
    <xf numFmtId="164" fontId="8" fillId="0" borderId="1" xfId="3" quotePrefix="1" applyNumberFormat="1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left" vertical="center" wrapText="1"/>
    </xf>
    <xf numFmtId="164" fontId="6" fillId="0" borderId="1" xfId="3" quotePrefix="1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horizontal="right" vertical="center"/>
    </xf>
    <xf numFmtId="0" fontId="9" fillId="0" borderId="1" xfId="3" applyFont="1" applyFill="1" applyBorder="1" applyAlignment="1" applyProtection="1">
      <alignment horizontal="left" vertical="center" wrapText="1"/>
    </xf>
    <xf numFmtId="0" fontId="6" fillId="0" borderId="1" xfId="3" quotePrefix="1" applyFont="1" applyFill="1" applyBorder="1" applyAlignment="1" applyProtection="1">
      <alignment horizontal="center" vertical="center"/>
    </xf>
    <xf numFmtId="166" fontId="7" fillId="0" borderId="1" xfId="3" applyNumberFormat="1" applyFont="1" applyFill="1" applyBorder="1" applyAlignment="1" applyProtection="1">
      <alignment horizontal="right" vertical="center"/>
    </xf>
    <xf numFmtId="0" fontId="9" fillId="0" borderId="1" xfId="3" applyFont="1" applyFill="1" applyBorder="1" applyAlignment="1" applyProtection="1">
      <alignment vertical="center" wrapText="1"/>
    </xf>
    <xf numFmtId="0" fontId="7" fillId="0" borderId="1" xfId="3" applyFont="1" applyFill="1" applyBorder="1" applyAlignment="1">
      <alignment horizontal="right" vertical="center"/>
    </xf>
    <xf numFmtId="0" fontId="7" fillId="0" borderId="1" xfId="3" quotePrefix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>
      <alignment horizontal="left" vertical="center" wrapText="1"/>
    </xf>
    <xf numFmtId="3" fontId="7" fillId="0" borderId="1" xfId="3" applyNumberFormat="1" applyFont="1" applyFill="1" applyBorder="1" applyAlignment="1">
      <alignment horizontal="left" vertical="center"/>
    </xf>
    <xf numFmtId="3" fontId="7" fillId="0" borderId="1" xfId="3" applyNumberFormat="1" applyFont="1" applyFill="1" applyBorder="1" applyAlignment="1">
      <alignment horizontal="left" vertical="center" wrapText="1"/>
    </xf>
    <xf numFmtId="168" fontId="12" fillId="0" borderId="0" xfId="1" applyNumberFormat="1" applyFont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4" applyNumberFormat="1" applyFont="1" applyFill="1" applyBorder="1" applyAlignment="1" applyProtection="1">
      <alignment horizontal="right" vertical="center"/>
    </xf>
    <xf numFmtId="3" fontId="6" fillId="2" borderId="1" xfId="4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  <protection locked="0"/>
    </xf>
    <xf numFmtId="165" fontId="6" fillId="0" borderId="1" xfId="1" applyNumberFormat="1" applyFont="1" applyFill="1" applyBorder="1" applyAlignment="1" applyProtection="1">
      <alignment horizontal="right" vertical="center"/>
    </xf>
    <xf numFmtId="164" fontId="14" fillId="0" borderId="1" xfId="3" quotePrefix="1" applyNumberFormat="1" applyFont="1" applyFill="1" applyBorder="1" applyAlignment="1">
      <alignment horizontal="right" vertical="center"/>
    </xf>
    <xf numFmtId="0" fontId="15" fillId="0" borderId="1" xfId="3" applyFont="1" applyFill="1" applyBorder="1" applyAlignment="1">
      <alignment horizontal="left" vertical="center" wrapText="1"/>
    </xf>
    <xf numFmtId="170" fontId="6" fillId="0" borderId="1" xfId="4" applyNumberFormat="1" applyFont="1" applyFill="1" applyBorder="1" applyAlignment="1" applyProtection="1">
      <alignment horizontal="right" vertical="center"/>
    </xf>
    <xf numFmtId="0" fontId="7" fillId="0" borderId="1" xfId="3" quotePrefix="1" applyFont="1" applyFill="1" applyBorder="1" applyAlignment="1">
      <alignment horizontal="right" vertical="center"/>
    </xf>
    <xf numFmtId="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6" fillId="0" borderId="1" xfId="3" quotePrefix="1" applyNumberFormat="1" applyFont="1" applyFill="1" applyBorder="1" applyAlignment="1">
      <alignment horizontal="right" vertical="center"/>
    </xf>
    <xf numFmtId="164" fontId="7" fillId="0" borderId="1" xfId="3" quotePrefix="1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 applyProtection="1">
      <alignment horizontal="left" vertical="center"/>
    </xf>
    <xf numFmtId="3" fontId="6" fillId="0" borderId="2" xfId="0" applyNumberFormat="1" applyFont="1" applyFill="1" applyBorder="1" applyAlignment="1" applyProtection="1">
      <alignment horizontal="left" vertical="center" wrapText="1"/>
    </xf>
    <xf numFmtId="3" fontId="6" fillId="0" borderId="2" xfId="4" applyNumberFormat="1" applyFont="1" applyFill="1" applyBorder="1" applyAlignment="1" applyProtection="1">
      <alignment horizontal="right" vertical="center"/>
    </xf>
    <xf numFmtId="0" fontId="14" fillId="0" borderId="3" xfId="3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right" vertical="center"/>
    </xf>
    <xf numFmtId="6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6" applyFont="1" applyFill="1" applyBorder="1" applyAlignment="1" applyProtection="1">
      <alignment horizontal="center" vertical="center"/>
    </xf>
    <xf numFmtId="6" fontId="6" fillId="0" borderId="0" xfId="6" applyNumberFormat="1" applyFont="1" applyFill="1" applyBorder="1" applyAlignment="1" applyProtection="1">
      <alignment horizontal="center" vertical="center"/>
    </xf>
    <xf numFmtId="49" fontId="6" fillId="0" borderId="0" xfId="6" applyNumberFormat="1" applyFont="1" applyFill="1" applyBorder="1" applyAlignment="1" applyProtection="1">
      <alignment horizontal="center" vertical="center"/>
    </xf>
    <xf numFmtId="6" fontId="19" fillId="0" borderId="0" xfId="0" applyNumberFormat="1" applyFont="1" applyFill="1" applyBorder="1" applyAlignment="1">
      <alignment horizontal="center" vertical="center" wrapText="1"/>
    </xf>
    <xf numFmtId="6" fontId="20" fillId="0" borderId="0" xfId="0" applyNumberFormat="1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right" vertical="center"/>
    </xf>
    <xf numFmtId="14" fontId="6" fillId="0" borderId="4" xfId="6" applyNumberFormat="1" applyFont="1" applyFill="1" applyBorder="1" applyAlignment="1" applyProtection="1">
      <alignment horizontal="center" vertical="center" wrapText="1"/>
    </xf>
    <xf numFmtId="6" fontId="6" fillId="0" borderId="4" xfId="6" applyNumberFormat="1" applyFont="1" applyFill="1" applyBorder="1" applyAlignment="1" applyProtection="1">
      <alignment horizontal="center" vertical="center" wrapText="1"/>
    </xf>
    <xf numFmtId="0" fontId="6" fillId="0" borderId="0" xfId="6" quotePrefix="1" applyFont="1" applyFill="1" applyBorder="1" applyAlignment="1" applyProtection="1">
      <alignment horizontal="left" vertical="center" wrapText="1"/>
    </xf>
    <xf numFmtId="6" fontId="6" fillId="0" borderId="0" xfId="6" applyNumberFormat="1" applyFont="1" applyFill="1" applyBorder="1" applyAlignment="1" applyProtection="1">
      <alignment vertical="center"/>
    </xf>
    <xf numFmtId="0" fontId="21" fillId="0" borderId="0" xfId="6" applyFont="1" applyFill="1" applyBorder="1" applyAlignment="1">
      <alignment horizontal="right" vertical="center"/>
    </xf>
    <xf numFmtId="0" fontId="21" fillId="0" borderId="0" xfId="6" applyFont="1" applyFill="1" applyBorder="1" applyAlignment="1">
      <alignment horizontal="left" vertical="center" wrapText="1"/>
    </xf>
    <xf numFmtId="6" fontId="21" fillId="0" borderId="0" xfId="6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6" quotePrefix="1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right" vertical="center"/>
    </xf>
    <xf numFmtId="0" fontId="7" fillId="0" borderId="0" xfId="6" quotePrefix="1" applyFont="1" applyFill="1" applyBorder="1" applyAlignment="1">
      <alignment horizontal="left" vertical="center" wrapText="1"/>
    </xf>
    <xf numFmtId="6" fontId="7" fillId="0" borderId="0" xfId="6" applyNumberFormat="1" applyFont="1" applyFill="1" applyBorder="1" applyAlignment="1" applyProtection="1">
      <alignment vertical="center"/>
    </xf>
    <xf numFmtId="0" fontId="7" fillId="0" borderId="0" xfId="6" quotePrefix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 applyProtection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6" quotePrefix="1" applyFont="1" applyFill="1" applyBorder="1" applyAlignment="1" applyProtection="1">
      <alignment horizontal="right" vertical="center" wrapText="1"/>
    </xf>
    <xf numFmtId="6" fontId="11" fillId="0" borderId="0" xfId="6" applyNumberFormat="1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center" wrapText="1"/>
    </xf>
    <xf numFmtId="0" fontId="7" fillId="0" borderId="0" xfId="7" applyFont="1" applyFill="1" applyBorder="1" applyAlignment="1">
      <alignment horizontal="right" vertical="center"/>
    </xf>
    <xf numFmtId="0" fontId="7" fillId="0" borderId="0" xfId="6" applyFont="1" applyFill="1" applyBorder="1" applyAlignment="1" applyProtection="1">
      <alignment horizontal="left" vertical="center" wrapText="1"/>
    </xf>
    <xf numFmtId="3" fontId="7" fillId="0" borderId="0" xfId="7" applyNumberFormat="1" applyFont="1" applyFill="1" applyBorder="1" applyAlignment="1">
      <alignment horizontal="right" vertical="center"/>
    </xf>
    <xf numFmtId="3" fontId="7" fillId="0" borderId="0" xfId="6" quotePrefix="1" applyNumberFormat="1" applyFont="1" applyFill="1" applyBorder="1" applyAlignment="1">
      <alignment horizontal="left" vertical="center" wrapText="1"/>
    </xf>
    <xf numFmtId="3" fontId="7" fillId="0" borderId="0" xfId="6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vertical="center"/>
    </xf>
    <xf numFmtId="6" fontId="7" fillId="0" borderId="0" xfId="6" applyNumberFormat="1" applyFont="1" applyFill="1" applyBorder="1" applyAlignment="1">
      <alignment vertical="center"/>
    </xf>
    <xf numFmtId="3" fontId="6" fillId="0" borderId="0" xfId="6" applyNumberFormat="1" applyFont="1" applyFill="1" applyBorder="1" applyAlignment="1" applyProtection="1">
      <alignment vertical="center"/>
    </xf>
    <xf numFmtId="0" fontId="7" fillId="0" borderId="0" xfId="7" applyFont="1" applyFill="1" applyBorder="1" applyAlignment="1">
      <alignment vertical="center"/>
    </xf>
    <xf numFmtId="6" fontId="7" fillId="0" borderId="0" xfId="7" applyNumberFormat="1" applyFont="1" applyFill="1" applyBorder="1" applyAlignment="1" applyProtection="1">
      <alignment vertical="center"/>
    </xf>
    <xf numFmtId="3" fontId="6" fillId="0" borderId="0" xfId="6" applyNumberFormat="1" applyFont="1" applyFill="1" applyBorder="1" applyAlignment="1" applyProtection="1">
      <alignment vertical="center" wrapText="1"/>
    </xf>
    <xf numFmtId="0" fontId="7" fillId="3" borderId="0" xfId="5" applyFont="1" applyFill="1" applyBorder="1" applyAlignment="1">
      <alignment vertical="center"/>
    </xf>
    <xf numFmtId="167" fontId="7" fillId="3" borderId="0" xfId="5" applyNumberFormat="1" applyFont="1" applyFill="1" applyBorder="1" applyAlignment="1">
      <alignment horizontal="left" vertical="center"/>
    </xf>
    <xf numFmtId="0" fontId="6" fillId="0" borderId="6" xfId="3" applyFont="1" applyFill="1" applyBorder="1" applyAlignment="1">
      <alignment horizontal="center" vertical="center" wrapText="1"/>
    </xf>
    <xf numFmtId="166" fontId="7" fillId="0" borderId="12" xfId="3" applyNumberFormat="1" applyFont="1" applyFill="1" applyBorder="1" applyAlignment="1" applyProtection="1">
      <alignment horizontal="right" vertical="center"/>
    </xf>
    <xf numFmtId="164" fontId="8" fillId="0" borderId="12" xfId="3" quotePrefix="1" applyNumberFormat="1" applyFont="1" applyFill="1" applyBorder="1" applyAlignment="1" applyProtection="1">
      <alignment horizontal="right" vertical="center"/>
    </xf>
    <xf numFmtId="0" fontId="7" fillId="0" borderId="12" xfId="3" applyFont="1" applyFill="1" applyBorder="1" applyAlignment="1" applyProtection="1">
      <alignment vertical="center" wrapText="1"/>
    </xf>
    <xf numFmtId="0" fontId="6" fillId="0" borderId="12" xfId="3" quotePrefix="1" applyFont="1" applyFill="1" applyBorder="1" applyAlignment="1">
      <alignment horizontal="right" vertical="center"/>
    </xf>
    <xf numFmtId="164" fontId="8" fillId="0" borderId="12" xfId="3" quotePrefix="1" applyNumberFormat="1" applyFont="1" applyFill="1" applyBorder="1" applyAlignment="1">
      <alignment horizontal="right" vertical="center"/>
    </xf>
    <xf numFmtId="0" fontId="7" fillId="0" borderId="12" xfId="3" quotePrefix="1" applyFont="1" applyFill="1" applyBorder="1" applyAlignment="1">
      <alignment vertical="center" wrapText="1"/>
    </xf>
    <xf numFmtId="0" fontId="10" fillId="0" borderId="19" xfId="3" quotePrefix="1" applyFont="1" applyFill="1" applyBorder="1" applyAlignment="1">
      <alignment horizontal="right" vertical="center"/>
    </xf>
    <xf numFmtId="0" fontId="10" fillId="0" borderId="9" xfId="0" quotePrefix="1" applyFont="1" applyFill="1" applyBorder="1" applyAlignment="1" applyProtection="1">
      <alignment horizontal="left" vertical="center"/>
    </xf>
    <xf numFmtId="0" fontId="10" fillId="0" borderId="10" xfId="5" quotePrefix="1" applyFont="1" applyFill="1" applyBorder="1" applyAlignment="1" applyProtection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1" xfId="3" quotePrefix="1" applyFont="1" applyFill="1" applyBorder="1" applyAlignment="1">
      <alignment horizontal="left" vertical="center" wrapText="1"/>
    </xf>
    <xf numFmtId="167" fontId="6" fillId="3" borderId="0" xfId="5" applyNumberFormat="1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textRotation="90" wrapText="1"/>
    </xf>
    <xf numFmtId="0" fontId="6" fillId="0" borderId="2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 textRotation="90" wrapText="1"/>
    </xf>
    <xf numFmtId="6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4" fontId="6" fillId="0" borderId="2" xfId="3" quotePrefix="1" applyNumberFormat="1" applyFont="1" applyFill="1" applyBorder="1" applyAlignment="1" applyProtection="1">
      <alignment horizontal="right" vertical="center"/>
    </xf>
    <xf numFmtId="0" fontId="6" fillId="0" borderId="2" xfId="3" quotePrefix="1" applyFont="1" applyFill="1" applyBorder="1" applyAlignment="1" applyProtection="1">
      <alignment horizontal="left" vertical="center"/>
    </xf>
    <xf numFmtId="6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9" fontId="6" fillId="0" borderId="1" xfId="2" quotePrefix="1" applyFont="1" applyFill="1" applyBorder="1" applyAlignment="1">
      <alignment horizontal="center" vertical="center"/>
    </xf>
    <xf numFmtId="9" fontId="7" fillId="0" borderId="1" xfId="2" quotePrefix="1" applyFont="1" applyFill="1" applyBorder="1" applyAlignment="1">
      <alignment horizontal="center" vertical="center"/>
    </xf>
    <xf numFmtId="9" fontId="6" fillId="0" borderId="1" xfId="2" applyFont="1" applyFill="1" applyBorder="1" applyAlignment="1" applyProtection="1">
      <alignment horizontal="center" vertical="center"/>
    </xf>
    <xf numFmtId="9" fontId="6" fillId="0" borderId="1" xfId="2" quotePrefix="1" applyFont="1" applyFill="1" applyBorder="1" applyAlignment="1" applyProtection="1">
      <alignment horizontal="center" vertical="center" wrapText="1"/>
    </xf>
    <xf numFmtId="9" fontId="9" fillId="0" borderId="1" xfId="2" quotePrefix="1" applyFont="1" applyFill="1" applyBorder="1" applyAlignment="1" applyProtection="1">
      <alignment horizontal="center" vertical="center" wrapText="1"/>
    </xf>
    <xf numFmtId="0" fontId="6" fillId="0" borderId="1" xfId="3" quotePrefix="1" applyFont="1" applyFill="1" applyBorder="1" applyAlignment="1" applyProtection="1">
      <alignment horizontal="left" vertical="center"/>
    </xf>
    <xf numFmtId="0" fontId="7" fillId="0" borderId="12" xfId="3" applyFont="1" applyFill="1" applyBorder="1" applyAlignment="1">
      <alignment horizontal="left" vertical="center" wrapText="1"/>
    </xf>
    <xf numFmtId="6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" fillId="0" borderId="1" xfId="3" applyFont="1" applyFill="1" applyBorder="1" applyAlignment="1" applyProtection="1">
      <alignment horizontal="left" vertical="center" wrapText="1"/>
    </xf>
    <xf numFmtId="0" fontId="6" fillId="0" borderId="1" xfId="3" applyFont="1" applyFill="1" applyBorder="1" applyAlignment="1" applyProtection="1">
      <alignment vertical="center" wrapText="1"/>
    </xf>
    <xf numFmtId="171" fontId="12" fillId="0" borderId="0" xfId="0" applyNumberFormat="1" applyFont="1" applyBorder="1" applyAlignment="1">
      <alignment vertical="center"/>
    </xf>
    <xf numFmtId="0" fontId="6" fillId="0" borderId="1" xfId="5" applyFont="1" applyFill="1" applyBorder="1" applyAlignment="1" applyProtection="1">
      <alignment horizontal="left" vertical="center"/>
    </xf>
    <xf numFmtId="0" fontId="6" fillId="0" borderId="1" xfId="5" applyFont="1" applyFill="1" applyBorder="1" applyAlignment="1" applyProtection="1">
      <alignment vertical="center" wrapText="1"/>
    </xf>
    <xf numFmtId="0" fontId="6" fillId="0" borderId="12" xfId="3" applyFont="1" applyFill="1" applyBorder="1" applyAlignment="1" applyProtection="1">
      <alignment vertical="center" wrapText="1"/>
    </xf>
    <xf numFmtId="0" fontId="10" fillId="0" borderId="9" xfId="5" applyFont="1" applyFill="1" applyBorder="1" applyAlignment="1" applyProtection="1">
      <alignment horizontal="left" vertical="center"/>
    </xf>
    <xf numFmtId="0" fontId="13" fillId="0" borderId="10" xfId="5" applyFont="1" applyFill="1" applyBorder="1" applyAlignment="1" applyProtection="1">
      <alignment horizontal="center" vertical="center"/>
    </xf>
    <xf numFmtId="0" fontId="10" fillId="0" borderId="10" xfId="5" applyFont="1" applyFill="1" applyBorder="1" applyAlignment="1" applyProtection="1">
      <alignment horizontal="center" vertical="center"/>
    </xf>
    <xf numFmtId="0" fontId="10" fillId="0" borderId="10" xfId="5" applyFont="1" applyFill="1" applyBorder="1" applyAlignment="1" applyProtection="1">
      <alignment horizontal="center" vertical="center" wrapText="1"/>
    </xf>
    <xf numFmtId="164" fontId="6" fillId="0" borderId="2" xfId="3" quotePrefix="1" applyNumberFormat="1" applyFont="1" applyFill="1" applyBorder="1" applyAlignment="1">
      <alignment horizontal="right" vertical="center"/>
    </xf>
    <xf numFmtId="0" fontId="6" fillId="0" borderId="2" xfId="5" applyFont="1" applyFill="1" applyBorder="1" applyAlignment="1">
      <alignment horizontal="left" vertical="center" wrapText="1"/>
    </xf>
    <xf numFmtId="9" fontId="6" fillId="0" borderId="1" xfId="2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vertical="center" wrapText="1"/>
    </xf>
    <xf numFmtId="3" fontId="6" fillId="0" borderId="1" xfId="5" applyNumberFormat="1" applyFont="1" applyFill="1" applyBorder="1" applyAlignment="1" applyProtection="1">
      <alignment vertical="center"/>
    </xf>
    <xf numFmtId="3" fontId="6" fillId="0" borderId="1" xfId="5" applyNumberFormat="1" applyFont="1" applyFill="1" applyBorder="1" applyAlignment="1" applyProtection="1">
      <alignment horizontal="right" vertical="center"/>
      <protection locked="0"/>
    </xf>
    <xf numFmtId="3" fontId="6" fillId="0" borderId="12" xfId="5" applyNumberFormat="1" applyFont="1" applyFill="1" applyBorder="1" applyAlignment="1" applyProtection="1">
      <alignment horizontal="right" vertical="center"/>
      <protection locked="0"/>
    </xf>
    <xf numFmtId="3" fontId="6" fillId="0" borderId="2" xfId="5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/>
    </xf>
    <xf numFmtId="9" fontId="6" fillId="0" borderId="1" xfId="2" quotePrefix="1" applyFont="1" applyFill="1" applyBorder="1" applyAlignment="1">
      <alignment horizontal="center" vertical="center" wrapText="1"/>
    </xf>
    <xf numFmtId="169" fontId="6" fillId="0" borderId="1" xfId="2" quotePrefix="1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9" fontId="6" fillId="0" borderId="12" xfId="2" quotePrefix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6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10" fillId="0" borderId="22" xfId="3" quotePrefix="1" applyNumberFormat="1" applyFont="1" applyFill="1" applyBorder="1" applyAlignment="1">
      <alignment horizontal="right" vertical="center"/>
    </xf>
    <xf numFmtId="0" fontId="10" fillId="0" borderId="2" xfId="3" applyFont="1" applyFill="1" applyBorder="1" applyAlignment="1">
      <alignment horizontal="left" vertical="center" wrapText="1"/>
    </xf>
    <xf numFmtId="164" fontId="10" fillId="0" borderId="21" xfId="3" quotePrefix="1" applyNumberFormat="1" applyFont="1" applyFill="1" applyBorder="1" applyAlignment="1">
      <alignment horizontal="right" vertical="center"/>
    </xf>
    <xf numFmtId="164" fontId="14" fillId="0" borderId="3" xfId="3" quotePrefix="1" applyNumberFormat="1" applyFont="1" applyFill="1" applyBorder="1" applyAlignment="1">
      <alignment horizontal="right" vertical="center"/>
    </xf>
    <xf numFmtId="0" fontId="10" fillId="0" borderId="3" xfId="3" applyFont="1" applyFill="1" applyBorder="1" applyAlignment="1">
      <alignment horizontal="left" vertical="center" wrapText="1"/>
    </xf>
    <xf numFmtId="6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3" fontId="8" fillId="0" borderId="1" xfId="0" applyNumberFormat="1" applyFont="1" applyFill="1" applyBorder="1" applyAlignment="1" applyProtection="1">
      <alignment horizontal="left" vertical="center" wrapText="1"/>
    </xf>
    <xf numFmtId="165" fontId="7" fillId="0" borderId="1" xfId="1" applyNumberFormat="1" applyFont="1" applyFill="1" applyBorder="1" applyAlignment="1" applyProtection="1">
      <alignment horizontal="left" vertical="center"/>
    </xf>
    <xf numFmtId="165" fontId="7" fillId="0" borderId="1" xfId="1" applyNumberFormat="1" applyFont="1" applyBorder="1" applyAlignment="1">
      <alignment vertical="center"/>
    </xf>
    <xf numFmtId="165" fontId="7" fillId="0" borderId="1" xfId="1" applyNumberFormat="1" applyFont="1" applyFill="1" applyBorder="1" applyAlignment="1" applyProtection="1">
      <alignment horizontal="left" vertical="center" wrapText="1"/>
    </xf>
    <xf numFmtId="165" fontId="6" fillId="0" borderId="1" xfId="1" applyNumberFormat="1" applyFont="1" applyFill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170" fontId="8" fillId="0" borderId="1" xfId="3" applyNumberFormat="1" applyFont="1" applyFill="1" applyBorder="1" applyAlignment="1">
      <alignment horizontal="left" vertical="center"/>
    </xf>
    <xf numFmtId="170" fontId="7" fillId="0" borderId="1" xfId="0" applyNumberFormat="1" applyFont="1" applyBorder="1" applyAlignment="1">
      <alignment vertical="center"/>
    </xf>
    <xf numFmtId="170" fontId="8" fillId="0" borderId="1" xfId="3" applyNumberFormat="1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vertical="center"/>
    </xf>
    <xf numFmtId="170" fontId="12" fillId="0" borderId="0" xfId="0" applyNumberFormat="1" applyFont="1" applyBorder="1" applyAlignment="1">
      <alignment vertical="center"/>
    </xf>
    <xf numFmtId="3" fontId="8" fillId="0" borderId="1" xfId="3" applyNumberFormat="1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left" vertical="center" wrapText="1"/>
    </xf>
    <xf numFmtId="5" fontId="7" fillId="3" borderId="0" xfId="1" applyNumberFormat="1" applyFont="1" applyFill="1" applyBorder="1" applyAlignment="1">
      <alignment horizontal="left" vertical="center"/>
    </xf>
    <xf numFmtId="5" fontId="12" fillId="0" borderId="0" xfId="1" applyNumberFormat="1" applyFont="1" applyBorder="1" applyAlignment="1">
      <alignment vertical="center"/>
    </xf>
    <xf numFmtId="5" fontId="7" fillId="0" borderId="6" xfId="1" applyNumberFormat="1" applyFont="1" applyFill="1" applyBorder="1" applyAlignment="1">
      <alignment horizontal="center" vertical="center" wrapText="1"/>
    </xf>
    <xf numFmtId="5" fontId="6" fillId="0" borderId="7" xfId="1" applyNumberFormat="1" applyFont="1" applyFill="1" applyBorder="1" applyAlignment="1">
      <alignment horizontal="center" vertical="center" wrapText="1"/>
    </xf>
    <xf numFmtId="5" fontId="6" fillId="0" borderId="8" xfId="1" applyNumberFormat="1" applyFont="1" applyFill="1" applyBorder="1" applyAlignment="1">
      <alignment horizontal="center" vertical="center" wrapText="1"/>
    </xf>
    <xf numFmtId="5" fontId="7" fillId="0" borderId="15" xfId="1" applyNumberFormat="1" applyFont="1" applyFill="1" applyBorder="1" applyAlignment="1">
      <alignment horizontal="center" vertical="center" wrapText="1"/>
    </xf>
    <xf numFmtId="5" fontId="6" fillId="0" borderId="0" xfId="1" applyNumberFormat="1" applyFont="1" applyFill="1" applyBorder="1" applyAlignment="1">
      <alignment horizontal="center" vertical="center" wrapText="1"/>
    </xf>
    <xf numFmtId="5" fontId="10" fillId="0" borderId="10" xfId="1" applyNumberFormat="1" applyFont="1" applyFill="1" applyBorder="1" applyAlignment="1">
      <alignment horizontal="right" vertical="center"/>
    </xf>
    <xf numFmtId="5" fontId="10" fillId="0" borderId="11" xfId="1" applyNumberFormat="1" applyFont="1" applyFill="1" applyBorder="1" applyAlignment="1">
      <alignment horizontal="right" vertical="center"/>
    </xf>
    <xf numFmtId="5" fontId="6" fillId="0" borderId="2" xfId="1" applyNumberFormat="1" applyFont="1" applyFill="1" applyBorder="1" applyAlignment="1">
      <alignment horizontal="right" vertical="center" wrapText="1"/>
    </xf>
    <xf numFmtId="5" fontId="6" fillId="0" borderId="1" xfId="4" applyNumberFormat="1" applyFont="1" applyFill="1" applyBorder="1" applyAlignment="1" applyProtection="1">
      <alignment horizontal="right" vertical="center"/>
    </xf>
    <xf numFmtId="5" fontId="7" fillId="2" borderId="1" xfId="1" applyNumberFormat="1" applyFont="1" applyFill="1" applyBorder="1" applyAlignment="1" applyProtection="1">
      <alignment horizontal="right" vertical="center"/>
      <protection locked="0"/>
    </xf>
    <xf numFmtId="5" fontId="7" fillId="2" borderId="12" xfId="1" applyNumberFormat="1" applyFont="1" applyFill="1" applyBorder="1" applyAlignment="1" applyProtection="1">
      <alignment horizontal="right" vertical="center"/>
      <protection locked="0"/>
    </xf>
    <xf numFmtId="5" fontId="6" fillId="0" borderId="2" xfId="4" applyNumberFormat="1" applyFont="1" applyFill="1" applyBorder="1" applyAlignment="1" applyProtection="1">
      <alignment horizontal="right" vertical="center"/>
    </xf>
    <xf numFmtId="5" fontId="7" fillId="2" borderId="1" xfId="1" applyNumberFormat="1" applyFont="1" applyFill="1" applyBorder="1" applyAlignment="1" applyProtection="1">
      <alignment horizontal="right" vertical="center"/>
    </xf>
    <xf numFmtId="5" fontId="10" fillId="0" borderId="10" xfId="4" applyNumberFormat="1" applyFont="1" applyFill="1" applyBorder="1" applyAlignment="1" applyProtection="1">
      <alignment horizontal="right" vertical="center"/>
    </xf>
    <xf numFmtId="5" fontId="10" fillId="0" borderId="11" xfId="4" applyNumberFormat="1" applyFont="1" applyFill="1" applyBorder="1" applyAlignment="1" applyProtection="1">
      <alignment horizontal="right" vertical="center"/>
    </xf>
    <xf numFmtId="5" fontId="7" fillId="4" borderId="1" xfId="1" applyNumberFormat="1" applyFont="1" applyFill="1" applyBorder="1" applyAlignment="1" applyProtection="1">
      <alignment horizontal="right" vertical="center"/>
      <protection locked="0"/>
    </xf>
    <xf numFmtId="5" fontId="7" fillId="2" borderId="2" xfId="1" applyNumberFormat="1" applyFont="1" applyFill="1" applyBorder="1" applyAlignment="1" applyProtection="1">
      <alignment horizontal="right" vertical="center"/>
      <protection locked="0"/>
    </xf>
    <xf numFmtId="5" fontId="7" fillId="2" borderId="15" xfId="1" applyNumberFormat="1" applyFont="1" applyFill="1" applyBorder="1" applyAlignment="1" applyProtection="1">
      <alignment horizontal="right" vertical="center"/>
      <protection locked="0"/>
    </xf>
    <xf numFmtId="5" fontId="10" fillId="0" borderId="10" xfId="1" applyNumberFormat="1" applyFont="1" applyFill="1" applyBorder="1" applyAlignment="1" applyProtection="1">
      <alignment horizontal="right" vertical="center" wrapText="1"/>
    </xf>
    <xf numFmtId="5" fontId="13" fillId="0" borderId="2" xfId="1" applyNumberFormat="1" applyFont="1" applyFill="1" applyBorder="1" applyAlignment="1" applyProtection="1">
      <alignment horizontal="right" vertical="center"/>
    </xf>
    <xf numFmtId="5" fontId="13" fillId="0" borderId="23" xfId="1" applyNumberFormat="1" applyFont="1" applyFill="1" applyBorder="1" applyAlignment="1" applyProtection="1">
      <alignment horizontal="right" vertical="center"/>
    </xf>
    <xf numFmtId="5" fontId="7" fillId="2" borderId="20" xfId="1" applyNumberFormat="1" applyFont="1" applyFill="1" applyBorder="1" applyAlignment="1" applyProtection="1">
      <alignment horizontal="right" vertical="center"/>
      <protection locked="0"/>
    </xf>
    <xf numFmtId="5" fontId="7" fillId="0" borderId="3" xfId="1" applyNumberFormat="1" applyFont="1" applyFill="1" applyBorder="1" applyAlignment="1" applyProtection="1">
      <alignment horizontal="right" vertical="center"/>
      <protection locked="0"/>
    </xf>
    <xf numFmtId="0" fontId="6" fillId="0" borderId="1" xfId="5" applyFont="1" applyFill="1" applyBorder="1" applyAlignment="1" applyProtection="1">
      <alignment horizontal="left" vertical="center"/>
    </xf>
    <xf numFmtId="0" fontId="10" fillId="0" borderId="10" xfId="5" applyFont="1" applyFill="1" applyBorder="1" applyAlignment="1" applyProtection="1">
      <alignment horizontal="left" vertical="center" wrapText="1"/>
    </xf>
    <xf numFmtId="0" fontId="10" fillId="0" borderId="10" xfId="5" applyFont="1" applyFill="1" applyBorder="1" applyAlignment="1">
      <alignment horizontal="left" vertical="center" wrapText="1"/>
    </xf>
    <xf numFmtId="0" fontId="6" fillId="0" borderId="2" xfId="5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horizontal="left" vertical="center"/>
    </xf>
    <xf numFmtId="0" fontId="6" fillId="0" borderId="1" xfId="3" quotePrefix="1" applyFont="1" applyFill="1" applyBorder="1" applyAlignment="1" applyProtection="1">
      <alignment horizontal="left" vertical="center"/>
    </xf>
    <xf numFmtId="0" fontId="10" fillId="0" borderId="2" xfId="3" applyFont="1" applyFill="1" applyBorder="1" applyAlignment="1">
      <alignment horizontal="left" vertical="center" wrapText="1"/>
    </xf>
    <xf numFmtId="0" fontId="6" fillId="0" borderId="1" xfId="5" applyFont="1" applyFill="1" applyBorder="1" applyAlignment="1" applyProtection="1">
      <alignment vertical="center" wrapText="1"/>
    </xf>
    <xf numFmtId="0" fontId="6" fillId="0" borderId="1" xfId="5" applyFont="1" applyFill="1" applyBorder="1" applyAlignment="1" applyProtection="1">
      <alignment horizontal="left" vertical="center"/>
    </xf>
    <xf numFmtId="0" fontId="6" fillId="0" borderId="1" xfId="3" quotePrefix="1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6" fillId="0" borderId="13" xfId="3" quotePrefix="1" applyFont="1" applyFill="1" applyBorder="1" applyAlignment="1">
      <alignment horizontal="left" vertical="center" wrapText="1"/>
    </xf>
    <xf numFmtId="0" fontId="6" fillId="0" borderId="14" xfId="3" quotePrefix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0" fontId="10" fillId="0" borderId="16" xfId="5" quotePrefix="1" applyFont="1" applyFill="1" applyBorder="1" applyAlignment="1" applyProtection="1">
      <alignment horizontal="left" vertical="center" wrapText="1"/>
    </xf>
    <xf numFmtId="0" fontId="10" fillId="0" borderId="17" xfId="5" quotePrefix="1" applyFont="1" applyFill="1" applyBorder="1" applyAlignment="1" applyProtection="1">
      <alignment horizontal="left" vertical="center" wrapText="1"/>
    </xf>
    <xf numFmtId="0" fontId="10" fillId="0" borderId="18" xfId="5" quotePrefix="1" applyFont="1" applyFill="1" applyBorder="1" applyAlignment="1" applyProtection="1">
      <alignment horizontal="left" vertical="center" wrapText="1"/>
    </xf>
    <xf numFmtId="0" fontId="10" fillId="0" borderId="16" xfId="3" applyFont="1" applyFill="1" applyBorder="1" applyAlignment="1">
      <alignment horizontal="left" vertical="center" wrapText="1"/>
    </xf>
    <xf numFmtId="0" fontId="10" fillId="0" borderId="17" xfId="3" applyFont="1" applyFill="1" applyBorder="1" applyAlignment="1">
      <alignment horizontal="left" vertical="center" wrapText="1"/>
    </xf>
    <xf numFmtId="0" fontId="10" fillId="0" borderId="18" xfId="3" applyFont="1" applyFill="1" applyBorder="1" applyAlignment="1">
      <alignment horizontal="left" vertical="center" wrapText="1"/>
    </xf>
    <xf numFmtId="0" fontId="10" fillId="0" borderId="9" xfId="5" applyFont="1" applyFill="1" applyBorder="1" applyAlignment="1" applyProtection="1">
      <alignment horizontal="left" vertical="center" wrapText="1"/>
    </xf>
    <xf numFmtId="0" fontId="10" fillId="0" borderId="10" xfId="5" applyFont="1" applyFill="1" applyBorder="1" applyAlignment="1" applyProtection="1">
      <alignment horizontal="left" vertical="center" wrapText="1"/>
    </xf>
    <xf numFmtId="0" fontId="6" fillId="0" borderId="2" xfId="3" quotePrefix="1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10" fillId="0" borderId="9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vertical="center" wrapText="1"/>
    </xf>
    <xf numFmtId="0" fontId="6" fillId="0" borderId="2" xfId="5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horizontal="left" vertical="center"/>
    </xf>
    <xf numFmtId="0" fontId="6" fillId="0" borderId="1" xfId="3" quotePrefix="1" applyFont="1" applyFill="1" applyBorder="1" applyAlignment="1" applyProtection="1">
      <alignment horizontal="left" vertical="center"/>
    </xf>
    <xf numFmtId="6" fontId="7" fillId="0" borderId="0" xfId="6" applyNumberFormat="1" applyFont="1" applyFill="1" applyBorder="1" applyAlignment="1" applyProtection="1">
      <alignment horizontal="right" vertical="center"/>
    </xf>
    <xf numFmtId="0" fontId="19" fillId="0" borderId="0" xfId="6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horizontal="center" vertical="center"/>
    </xf>
    <xf numFmtId="172" fontId="6" fillId="0" borderId="0" xfId="6" applyNumberFormat="1" applyFont="1" applyFill="1" applyBorder="1" applyAlignment="1" applyProtection="1">
      <alignment horizontal="center" vertical="center"/>
      <protection locked="0"/>
    </xf>
    <xf numFmtId="172" fontId="6" fillId="0" borderId="4" xfId="6" applyNumberFormat="1" applyFont="1" applyFill="1" applyBorder="1" applyAlignment="1" applyProtection="1">
      <alignment horizontal="center" vertical="center"/>
      <protection locked="0"/>
    </xf>
    <xf numFmtId="6" fontId="6" fillId="0" borderId="0" xfId="6" applyNumberFormat="1" applyFont="1" applyFill="1" applyBorder="1" applyAlignment="1" applyProtection="1">
      <alignment horizontal="center" vertical="center" wrapText="1"/>
    </xf>
    <xf numFmtId="6" fontId="6" fillId="0" borderId="4" xfId="6" applyNumberFormat="1" applyFont="1" applyFill="1" applyBorder="1" applyAlignment="1" applyProtection="1">
      <alignment horizontal="center" vertical="center" wrapText="1"/>
    </xf>
  </cellXfs>
  <cellStyles count="8">
    <cellStyle name="Currency" xfId="1" builtinId="4"/>
    <cellStyle name="Currency 6" xfId="4"/>
    <cellStyle name="Normal" xfId="0" builtinId="0"/>
    <cellStyle name="Normal 2" xfId="5"/>
    <cellStyle name="Normal 2 2" xfId="6"/>
    <cellStyle name="Normal_Copy of BUJET na DVU_2010_2011maluk_maket_bazov_693-kapitalovi (4)" xfId="7"/>
    <cellStyle name="Normal_EBK_PROJECT_2001-last" xfId="3"/>
    <cellStyle name="Percent" xfId="2" builtinId="5"/>
  </cellStyles>
  <dxfs count="0"/>
  <tableStyles count="0" defaultTableStyle="TableStyleMedium2" defaultPivotStyle="PivotStyleLight16"/>
  <colors>
    <mruColors>
      <color rgb="FF0000FF"/>
      <color rgb="FFFFCCCC"/>
      <color rgb="FFFFFFCC"/>
      <color rgb="FFCCCCFF"/>
      <color rgb="FFFF00FF"/>
      <color rgb="FF9900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ova\AppData\Local\Temp\Rar$DIa0.834\B1-2017-SU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55"/>
  <sheetViews>
    <sheetView tabSelected="1" zoomScale="90" zoomScaleNormal="90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F8" sqref="F8"/>
    </sheetView>
  </sheetViews>
  <sheetFormatPr defaultRowHeight="15"/>
  <cols>
    <col min="1" max="1" width="6.7109375" style="39" customWidth="1"/>
    <col min="2" max="2" width="7.7109375" style="39" customWidth="1"/>
    <col min="3" max="3" width="90" style="39" customWidth="1"/>
    <col min="4" max="4" width="6.42578125" style="114" bestFit="1" customWidth="1"/>
    <col min="5" max="5" width="22.28515625" style="27" customWidth="1"/>
    <col min="6" max="6" width="18.28515625" style="27" bestFit="1" customWidth="1"/>
    <col min="7" max="7" width="20.7109375" style="27" bestFit="1" customWidth="1"/>
    <col min="8" max="9" width="19.7109375" style="27" bestFit="1" customWidth="1"/>
    <col min="10" max="10" width="20.5703125" style="27" bestFit="1" customWidth="1"/>
    <col min="11" max="13" width="19.7109375" style="27" bestFit="1" customWidth="1"/>
    <col min="14" max="15" width="20.7109375" style="27" bestFit="1" customWidth="1"/>
    <col min="16" max="16" width="20.5703125" style="27" bestFit="1" customWidth="1"/>
    <col min="17" max="18" width="19.7109375" style="27" bestFit="1" customWidth="1"/>
    <col min="19" max="19" width="20.7109375" style="27" bestFit="1" customWidth="1"/>
    <col min="20" max="20" width="19.7109375" style="27" bestFit="1" customWidth="1"/>
    <col min="21" max="21" width="20.7109375" style="27" bestFit="1" customWidth="1"/>
    <col min="22" max="22" width="17.140625" style="27" bestFit="1" customWidth="1"/>
    <col min="23" max="52" width="22.28515625" style="27" customWidth="1"/>
    <col min="53" max="53" width="22.28515625" style="39" customWidth="1"/>
    <col min="54" max="16384" width="9.140625" style="39"/>
  </cols>
  <sheetData>
    <row r="1" spans="1:53" ht="15.75">
      <c r="A1" s="88"/>
      <c r="B1" s="88"/>
      <c r="C1" s="89"/>
      <c r="D1" s="102"/>
      <c r="E1" s="178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3" ht="48" customHeight="1">
      <c r="A2" s="103" t="s">
        <v>0</v>
      </c>
      <c r="B2" s="104" t="s">
        <v>29</v>
      </c>
      <c r="C2" s="90" t="s">
        <v>52</v>
      </c>
      <c r="D2" s="105" t="s">
        <v>213</v>
      </c>
      <c r="E2" s="180" t="s">
        <v>215</v>
      </c>
      <c r="F2" s="181" t="s">
        <v>131</v>
      </c>
      <c r="G2" s="181" t="s">
        <v>101</v>
      </c>
      <c r="H2" s="181" t="s">
        <v>132</v>
      </c>
      <c r="I2" s="181" t="s">
        <v>133</v>
      </c>
      <c r="J2" s="181" t="s">
        <v>134</v>
      </c>
      <c r="K2" s="181" t="s">
        <v>135</v>
      </c>
      <c r="L2" s="181" t="s">
        <v>100</v>
      </c>
      <c r="M2" s="181" t="s">
        <v>102</v>
      </c>
      <c r="N2" s="181" t="s">
        <v>96</v>
      </c>
      <c r="O2" s="181" t="s">
        <v>104</v>
      </c>
      <c r="P2" s="181" t="s">
        <v>99</v>
      </c>
      <c r="Q2" s="181" t="s">
        <v>98</v>
      </c>
      <c r="R2" s="181" t="s">
        <v>136</v>
      </c>
      <c r="S2" s="181" t="s">
        <v>97</v>
      </c>
      <c r="T2" s="181" t="s">
        <v>103</v>
      </c>
      <c r="U2" s="181" t="s">
        <v>137</v>
      </c>
      <c r="V2" s="181" t="s">
        <v>138</v>
      </c>
      <c r="W2" s="181" t="s">
        <v>106</v>
      </c>
      <c r="X2" s="181" t="s">
        <v>105</v>
      </c>
      <c r="Y2" s="181" t="s">
        <v>139</v>
      </c>
      <c r="Z2" s="181" t="s">
        <v>161</v>
      </c>
      <c r="AA2" s="181" t="s">
        <v>107</v>
      </c>
      <c r="AB2" s="181" t="s">
        <v>108</v>
      </c>
      <c r="AC2" s="181" t="s">
        <v>109</v>
      </c>
      <c r="AD2" s="181" t="s">
        <v>110</v>
      </c>
      <c r="AE2" s="181" t="s">
        <v>111</v>
      </c>
      <c r="AF2" s="181" t="s">
        <v>112</v>
      </c>
      <c r="AG2" s="181" t="s">
        <v>113</v>
      </c>
      <c r="AH2" s="181" t="s">
        <v>114</v>
      </c>
      <c r="AI2" s="181" t="s">
        <v>115</v>
      </c>
      <c r="AJ2" s="181" t="s">
        <v>116</v>
      </c>
      <c r="AK2" s="181" t="s">
        <v>214</v>
      </c>
      <c r="AL2" s="181" t="s">
        <v>117</v>
      </c>
      <c r="AM2" s="181" t="s">
        <v>118</v>
      </c>
      <c r="AN2" s="181" t="s">
        <v>119</v>
      </c>
      <c r="AO2" s="181" t="s">
        <v>120</v>
      </c>
      <c r="AP2" s="181" t="s">
        <v>121</v>
      </c>
      <c r="AQ2" s="181" t="s">
        <v>122</v>
      </c>
      <c r="AR2" s="181" t="s">
        <v>123</v>
      </c>
      <c r="AS2" s="181" t="s">
        <v>124</v>
      </c>
      <c r="AT2" s="181" t="s">
        <v>125</v>
      </c>
      <c r="AU2" s="181" t="s">
        <v>126</v>
      </c>
      <c r="AV2" s="181" t="s">
        <v>127</v>
      </c>
      <c r="AW2" s="181" t="s">
        <v>128</v>
      </c>
      <c r="AX2" s="181" t="s">
        <v>129</v>
      </c>
      <c r="AY2" s="181" t="s">
        <v>130</v>
      </c>
      <c r="AZ2" s="182" t="s">
        <v>180</v>
      </c>
    </row>
    <row r="3" spans="1:53" ht="5.25" customHeight="1" thickBot="1">
      <c r="A3" s="106"/>
      <c r="B3" s="107"/>
      <c r="C3" s="100"/>
      <c r="D3" s="108"/>
      <c r="E3" s="183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1:53" s="110" customFormat="1" ht="21.75" customHeight="1" thickBot="1">
      <c r="A4" s="227" t="s">
        <v>51</v>
      </c>
      <c r="B4" s="228"/>
      <c r="C4" s="228"/>
      <c r="D4" s="205"/>
      <c r="E4" s="185">
        <f t="shared" ref="E4:AZ4" si="0">SUBTOTAL(9,E5:E46)</f>
        <v>35000000</v>
      </c>
      <c r="F4" s="185">
        <f t="shared" si="0"/>
        <v>199978.61130366125</v>
      </c>
      <c r="G4" s="185">
        <f t="shared" si="0"/>
        <v>919913.51485393243</v>
      </c>
      <c r="H4" s="185">
        <f t="shared" si="0"/>
        <v>664764.5838178033</v>
      </c>
      <c r="I4" s="185">
        <f t="shared" si="0"/>
        <v>680028.77518237871</v>
      </c>
      <c r="J4" s="185">
        <f t="shared" si="0"/>
        <v>3462155.5507604405</v>
      </c>
      <c r="K4" s="185">
        <f t="shared" si="0"/>
        <v>824878.37308249529</v>
      </c>
      <c r="L4" s="185">
        <f t="shared" si="0"/>
        <v>725076.64931619889</v>
      </c>
      <c r="M4" s="185">
        <f t="shared" si="0"/>
        <v>487675.18353396212</v>
      </c>
      <c r="N4" s="185">
        <f t="shared" si="0"/>
        <v>1386037.9237048111</v>
      </c>
      <c r="O4" s="185">
        <f t="shared" si="0"/>
        <v>2244964.281232358</v>
      </c>
      <c r="P4" s="185">
        <f t="shared" si="0"/>
        <v>2625618.8510507261</v>
      </c>
      <c r="Q4" s="185">
        <f t="shared" si="0"/>
        <v>523666.66458789405</v>
      </c>
      <c r="R4" s="185">
        <f t="shared" si="0"/>
        <v>781747.21413046168</v>
      </c>
      <c r="S4" s="185">
        <f t="shared" si="0"/>
        <v>2548326.5307004489</v>
      </c>
      <c r="T4" s="185">
        <f t="shared" si="0"/>
        <v>646467.03960589482</v>
      </c>
      <c r="U4" s="185">
        <f t="shared" si="0"/>
        <v>1965734.3174783022</v>
      </c>
      <c r="V4" s="185">
        <f t="shared" si="0"/>
        <v>11500</v>
      </c>
      <c r="W4" s="185">
        <f t="shared" si="0"/>
        <v>823565.90607480833</v>
      </c>
      <c r="X4" s="185">
        <f t="shared" si="0"/>
        <v>1727926.753466212</v>
      </c>
      <c r="Y4" s="185">
        <f t="shared" si="0"/>
        <v>7339.4423075648565</v>
      </c>
      <c r="Z4" s="185">
        <f t="shared" si="0"/>
        <v>15602.833809645734</v>
      </c>
      <c r="AA4" s="185">
        <f t="shared" si="0"/>
        <v>15031</v>
      </c>
      <c r="AB4" s="185">
        <f t="shared" si="0"/>
        <v>40000</v>
      </c>
      <c r="AC4" s="185">
        <f t="shared" si="0"/>
        <v>40000</v>
      </c>
      <c r="AD4" s="185">
        <f t="shared" si="0"/>
        <v>0</v>
      </c>
      <c r="AE4" s="185">
        <f t="shared" si="0"/>
        <v>0</v>
      </c>
      <c r="AF4" s="185">
        <f t="shared" si="0"/>
        <v>0</v>
      </c>
      <c r="AG4" s="185">
        <f t="shared" si="0"/>
        <v>0</v>
      </c>
      <c r="AH4" s="185">
        <f t="shared" si="0"/>
        <v>0</v>
      </c>
      <c r="AI4" s="185">
        <f t="shared" si="0"/>
        <v>0</v>
      </c>
      <c r="AJ4" s="185">
        <f t="shared" si="0"/>
        <v>0</v>
      </c>
      <c r="AK4" s="185">
        <f t="shared" si="0"/>
        <v>966000</v>
      </c>
      <c r="AL4" s="185">
        <f t="shared" si="0"/>
        <v>80000</v>
      </c>
      <c r="AM4" s="185">
        <f t="shared" si="0"/>
        <v>110000</v>
      </c>
      <c r="AN4" s="185">
        <f t="shared" si="0"/>
        <v>5000</v>
      </c>
      <c r="AO4" s="185">
        <f t="shared" si="0"/>
        <v>5000</v>
      </c>
      <c r="AP4" s="185">
        <f t="shared" si="0"/>
        <v>5000</v>
      </c>
      <c r="AQ4" s="185">
        <f t="shared" si="0"/>
        <v>0</v>
      </c>
      <c r="AR4" s="185">
        <f t="shared" si="0"/>
        <v>20000</v>
      </c>
      <c r="AS4" s="185">
        <f t="shared" si="0"/>
        <v>745000</v>
      </c>
      <c r="AT4" s="185">
        <f t="shared" si="0"/>
        <v>2101000</v>
      </c>
      <c r="AU4" s="185">
        <f t="shared" si="0"/>
        <v>1955000</v>
      </c>
      <c r="AV4" s="185">
        <f t="shared" si="0"/>
        <v>0</v>
      </c>
      <c r="AW4" s="185">
        <f t="shared" si="0"/>
        <v>3350000</v>
      </c>
      <c r="AX4" s="185">
        <f t="shared" si="0"/>
        <v>2290000</v>
      </c>
      <c r="AY4" s="185">
        <f t="shared" si="0"/>
        <v>0</v>
      </c>
      <c r="AZ4" s="186">
        <f t="shared" si="0"/>
        <v>0</v>
      </c>
      <c r="BA4" s="109"/>
    </row>
    <row r="5" spans="1:53" s="114" customFormat="1" ht="15.75">
      <c r="A5" s="111">
        <v>2400</v>
      </c>
      <c r="B5" s="112" t="s">
        <v>53</v>
      </c>
      <c r="C5" s="112"/>
      <c r="D5" s="112"/>
      <c r="E5" s="187">
        <f t="shared" ref="E5:AZ5" si="1">SUBTOTAL(9,E6:E32)</f>
        <v>30390000</v>
      </c>
      <c r="F5" s="187">
        <f t="shared" si="1"/>
        <v>199978.61130366125</v>
      </c>
      <c r="G5" s="187">
        <f t="shared" si="1"/>
        <v>919913.51485393243</v>
      </c>
      <c r="H5" s="187">
        <f t="shared" si="1"/>
        <v>664764.5838178033</v>
      </c>
      <c r="I5" s="187">
        <f t="shared" si="1"/>
        <v>680028.77518237871</v>
      </c>
      <c r="J5" s="187">
        <f t="shared" si="1"/>
        <v>3462155.5507604405</v>
      </c>
      <c r="K5" s="187">
        <f t="shared" si="1"/>
        <v>824878.37308249529</v>
      </c>
      <c r="L5" s="187">
        <f t="shared" si="1"/>
        <v>725076.64931619889</v>
      </c>
      <c r="M5" s="187">
        <f t="shared" si="1"/>
        <v>487675.18353396212</v>
      </c>
      <c r="N5" s="187">
        <f t="shared" si="1"/>
        <v>1386037.9237048111</v>
      </c>
      <c r="O5" s="187">
        <f t="shared" si="1"/>
        <v>2199964.281232358</v>
      </c>
      <c r="P5" s="187">
        <f t="shared" si="1"/>
        <v>2625618.8510507261</v>
      </c>
      <c r="Q5" s="187">
        <f t="shared" si="1"/>
        <v>523666.66458789405</v>
      </c>
      <c r="R5" s="187">
        <f t="shared" si="1"/>
        <v>781747.21413046168</v>
      </c>
      <c r="S5" s="187">
        <f t="shared" si="1"/>
        <v>2548326.5307004489</v>
      </c>
      <c r="T5" s="187">
        <f t="shared" si="1"/>
        <v>646467.03960589482</v>
      </c>
      <c r="U5" s="187">
        <f t="shared" si="1"/>
        <v>1965734.3174783022</v>
      </c>
      <c r="V5" s="187">
        <f t="shared" si="1"/>
        <v>11500</v>
      </c>
      <c r="W5" s="187">
        <f t="shared" si="1"/>
        <v>823565.90607480833</v>
      </c>
      <c r="X5" s="187">
        <f t="shared" si="1"/>
        <v>1713926.753466212</v>
      </c>
      <c r="Y5" s="187">
        <f t="shared" si="1"/>
        <v>7339.4423075648565</v>
      </c>
      <c r="Z5" s="187">
        <f t="shared" si="1"/>
        <v>15602.833809645734</v>
      </c>
      <c r="AA5" s="187">
        <f t="shared" si="1"/>
        <v>15031</v>
      </c>
      <c r="AB5" s="187">
        <f t="shared" si="1"/>
        <v>40000</v>
      </c>
      <c r="AC5" s="187">
        <f t="shared" si="1"/>
        <v>40000</v>
      </c>
      <c r="AD5" s="187">
        <f t="shared" si="1"/>
        <v>0</v>
      </c>
      <c r="AE5" s="187">
        <f t="shared" si="1"/>
        <v>0</v>
      </c>
      <c r="AF5" s="187">
        <f t="shared" si="1"/>
        <v>0</v>
      </c>
      <c r="AG5" s="187">
        <f t="shared" si="1"/>
        <v>0</v>
      </c>
      <c r="AH5" s="187">
        <f t="shared" si="1"/>
        <v>0</v>
      </c>
      <c r="AI5" s="187">
        <f t="shared" si="1"/>
        <v>0</v>
      </c>
      <c r="AJ5" s="187">
        <f t="shared" si="1"/>
        <v>0</v>
      </c>
      <c r="AK5" s="187">
        <f t="shared" si="1"/>
        <v>1211000</v>
      </c>
      <c r="AL5" s="187">
        <f t="shared" si="1"/>
        <v>80000</v>
      </c>
      <c r="AM5" s="187">
        <f t="shared" si="1"/>
        <v>110000</v>
      </c>
      <c r="AN5" s="187">
        <f t="shared" si="1"/>
        <v>5000</v>
      </c>
      <c r="AO5" s="187">
        <f t="shared" si="1"/>
        <v>5000</v>
      </c>
      <c r="AP5" s="187">
        <f t="shared" si="1"/>
        <v>5000</v>
      </c>
      <c r="AQ5" s="187">
        <f t="shared" si="1"/>
        <v>0</v>
      </c>
      <c r="AR5" s="187">
        <f t="shared" si="1"/>
        <v>20000</v>
      </c>
      <c r="AS5" s="187">
        <f t="shared" si="1"/>
        <v>745000</v>
      </c>
      <c r="AT5" s="187">
        <f t="shared" si="1"/>
        <v>2100000</v>
      </c>
      <c r="AU5" s="187">
        <f t="shared" si="1"/>
        <v>1950000</v>
      </c>
      <c r="AV5" s="187">
        <f t="shared" si="1"/>
        <v>0</v>
      </c>
      <c r="AW5" s="187">
        <f t="shared" si="1"/>
        <v>850000</v>
      </c>
      <c r="AX5" s="187">
        <f t="shared" si="1"/>
        <v>0</v>
      </c>
      <c r="AY5" s="187">
        <f t="shared" si="1"/>
        <v>0</v>
      </c>
      <c r="AZ5" s="187">
        <f t="shared" si="1"/>
        <v>0</v>
      </c>
      <c r="BA5" s="113"/>
    </row>
    <row r="6" spans="1:53" s="114" customFormat="1" ht="15.75">
      <c r="A6" s="1"/>
      <c r="B6" s="2">
        <v>2404</v>
      </c>
      <c r="C6" s="3" t="s">
        <v>66</v>
      </c>
      <c r="D6" s="3"/>
      <c r="E6" s="188">
        <f t="shared" ref="E6:AZ6" si="2">SUBTOTAL(9,E7:E30)</f>
        <v>27040000</v>
      </c>
      <c r="F6" s="188">
        <f t="shared" si="2"/>
        <v>199978.61130366125</v>
      </c>
      <c r="G6" s="188">
        <f t="shared" si="2"/>
        <v>919913.51485393243</v>
      </c>
      <c r="H6" s="188">
        <f t="shared" si="2"/>
        <v>664764.5838178033</v>
      </c>
      <c r="I6" s="188">
        <f t="shared" si="2"/>
        <v>680028.77518237871</v>
      </c>
      <c r="J6" s="188">
        <f t="shared" si="2"/>
        <v>3462155.5507604405</v>
      </c>
      <c r="K6" s="188">
        <f t="shared" si="2"/>
        <v>824878.37308249529</v>
      </c>
      <c r="L6" s="188">
        <f t="shared" si="2"/>
        <v>725076.64931619889</v>
      </c>
      <c r="M6" s="188">
        <f t="shared" si="2"/>
        <v>487675.18353396212</v>
      </c>
      <c r="N6" s="188">
        <f t="shared" si="2"/>
        <v>1386037.9237048111</v>
      </c>
      <c r="O6" s="188">
        <f t="shared" si="2"/>
        <v>2199964.281232358</v>
      </c>
      <c r="P6" s="188">
        <f t="shared" si="2"/>
        <v>2625618.8510507261</v>
      </c>
      <c r="Q6" s="188">
        <f t="shared" si="2"/>
        <v>523666.66458789405</v>
      </c>
      <c r="R6" s="188">
        <f t="shared" si="2"/>
        <v>781747.21413046168</v>
      </c>
      <c r="S6" s="188">
        <f t="shared" si="2"/>
        <v>2548326.5307004489</v>
      </c>
      <c r="T6" s="188">
        <f t="shared" si="2"/>
        <v>646467.03960589482</v>
      </c>
      <c r="U6" s="188">
        <f t="shared" si="2"/>
        <v>1961734.3174783022</v>
      </c>
      <c r="V6" s="188">
        <f t="shared" si="2"/>
        <v>11500</v>
      </c>
      <c r="W6" s="188">
        <f t="shared" si="2"/>
        <v>683565.90607480833</v>
      </c>
      <c r="X6" s="188">
        <f t="shared" si="2"/>
        <v>1368926.753466212</v>
      </c>
      <c r="Y6" s="188">
        <f t="shared" si="2"/>
        <v>7339.4423075648565</v>
      </c>
      <c r="Z6" s="188">
        <f t="shared" si="2"/>
        <v>15602.833809645734</v>
      </c>
      <c r="AA6" s="188">
        <f t="shared" si="2"/>
        <v>15031</v>
      </c>
      <c r="AB6" s="188">
        <f t="shared" si="2"/>
        <v>40000</v>
      </c>
      <c r="AC6" s="188">
        <f t="shared" si="2"/>
        <v>40000</v>
      </c>
      <c r="AD6" s="188">
        <f t="shared" si="2"/>
        <v>0</v>
      </c>
      <c r="AE6" s="188">
        <f t="shared" si="2"/>
        <v>0</v>
      </c>
      <c r="AF6" s="188">
        <f t="shared" si="2"/>
        <v>0</v>
      </c>
      <c r="AG6" s="188">
        <f t="shared" si="2"/>
        <v>0</v>
      </c>
      <c r="AH6" s="188">
        <f t="shared" si="2"/>
        <v>0</v>
      </c>
      <c r="AI6" s="188">
        <f t="shared" si="2"/>
        <v>0</v>
      </c>
      <c r="AJ6" s="188">
        <f t="shared" si="2"/>
        <v>0</v>
      </c>
      <c r="AK6" s="188">
        <f t="shared" si="2"/>
        <v>450000</v>
      </c>
      <c r="AL6" s="188">
        <f t="shared" si="2"/>
        <v>80000</v>
      </c>
      <c r="AM6" s="188">
        <f t="shared" si="2"/>
        <v>110000</v>
      </c>
      <c r="AN6" s="188">
        <f t="shared" si="2"/>
        <v>5000</v>
      </c>
      <c r="AO6" s="188">
        <f t="shared" si="2"/>
        <v>5000</v>
      </c>
      <c r="AP6" s="188">
        <f t="shared" si="2"/>
        <v>5000</v>
      </c>
      <c r="AQ6" s="188">
        <f t="shared" si="2"/>
        <v>0</v>
      </c>
      <c r="AR6" s="188">
        <f t="shared" si="2"/>
        <v>20000</v>
      </c>
      <c r="AS6" s="188">
        <f t="shared" si="2"/>
        <v>745000</v>
      </c>
      <c r="AT6" s="188">
        <f t="shared" si="2"/>
        <v>0</v>
      </c>
      <c r="AU6" s="188">
        <f t="shared" si="2"/>
        <v>1950000</v>
      </c>
      <c r="AV6" s="188">
        <f t="shared" si="2"/>
        <v>0</v>
      </c>
      <c r="AW6" s="188">
        <f t="shared" si="2"/>
        <v>850000</v>
      </c>
      <c r="AX6" s="188">
        <f t="shared" si="2"/>
        <v>0</v>
      </c>
      <c r="AY6" s="188">
        <f t="shared" si="2"/>
        <v>0</v>
      </c>
      <c r="AZ6" s="188">
        <f t="shared" si="2"/>
        <v>0</v>
      </c>
      <c r="BA6" s="113"/>
    </row>
    <row r="7" spans="1:53" s="114" customFormat="1" ht="16.5" customHeight="1">
      <c r="A7" s="1"/>
      <c r="B7" s="212" t="s">
        <v>216</v>
      </c>
      <c r="C7" s="212"/>
      <c r="D7" s="115">
        <v>0.25</v>
      </c>
      <c r="E7" s="188">
        <f t="shared" ref="E7:AZ7" si="3">SUBTOTAL(9,E8:E13)</f>
        <v>19010469</v>
      </c>
      <c r="F7" s="188">
        <f t="shared" si="3"/>
        <v>126968.61130366125</v>
      </c>
      <c r="G7" s="188">
        <f t="shared" si="3"/>
        <v>868493.51485393243</v>
      </c>
      <c r="H7" s="188">
        <f t="shared" si="3"/>
        <v>592184.5838178033</v>
      </c>
      <c r="I7" s="188">
        <f t="shared" si="3"/>
        <v>487508.77518237871</v>
      </c>
      <c r="J7" s="188">
        <f t="shared" si="3"/>
        <v>3416955.5507604405</v>
      </c>
      <c r="K7" s="188">
        <f t="shared" si="3"/>
        <v>765618.37308249529</v>
      </c>
      <c r="L7" s="188">
        <f t="shared" si="3"/>
        <v>660896.64931619889</v>
      </c>
      <c r="M7" s="188">
        <f t="shared" si="3"/>
        <v>383165.18353396212</v>
      </c>
      <c r="N7" s="188">
        <f t="shared" si="3"/>
        <v>1297757.9237048111</v>
      </c>
      <c r="O7" s="188">
        <f t="shared" si="3"/>
        <v>1981204.2812323577</v>
      </c>
      <c r="P7" s="188">
        <f t="shared" si="3"/>
        <v>2432338.8510507261</v>
      </c>
      <c r="Q7" s="188">
        <f t="shared" si="3"/>
        <v>464926.66458789405</v>
      </c>
      <c r="R7" s="188">
        <f t="shared" si="3"/>
        <v>705927.21413046168</v>
      </c>
      <c r="S7" s="188">
        <f t="shared" si="3"/>
        <v>2472666.5307004489</v>
      </c>
      <c r="T7" s="188">
        <f t="shared" si="3"/>
        <v>627507.03960589482</v>
      </c>
      <c r="U7" s="188">
        <f t="shared" si="3"/>
        <v>1693914.3174783022</v>
      </c>
      <c r="V7" s="188">
        <f t="shared" si="3"/>
        <v>0</v>
      </c>
      <c r="W7" s="188">
        <f t="shared" si="3"/>
        <v>15565.906074808325</v>
      </c>
      <c r="X7" s="188">
        <f t="shared" si="3"/>
        <v>8926.7534662119178</v>
      </c>
      <c r="Y7" s="188">
        <f t="shared" si="3"/>
        <v>7339.4423075648565</v>
      </c>
      <c r="Z7" s="188">
        <f t="shared" si="3"/>
        <v>602.83380964573303</v>
      </c>
      <c r="AA7" s="188">
        <f t="shared" si="3"/>
        <v>0</v>
      </c>
      <c r="AB7" s="188">
        <f t="shared" si="3"/>
        <v>0</v>
      </c>
      <c r="AC7" s="188">
        <f t="shared" si="3"/>
        <v>0</v>
      </c>
      <c r="AD7" s="188">
        <f t="shared" si="3"/>
        <v>0</v>
      </c>
      <c r="AE7" s="188">
        <f t="shared" si="3"/>
        <v>0</v>
      </c>
      <c r="AF7" s="188">
        <f t="shared" si="3"/>
        <v>0</v>
      </c>
      <c r="AG7" s="188">
        <f t="shared" si="3"/>
        <v>0</v>
      </c>
      <c r="AH7" s="188">
        <f t="shared" si="3"/>
        <v>0</v>
      </c>
      <c r="AI7" s="188">
        <f t="shared" si="3"/>
        <v>0</v>
      </c>
      <c r="AJ7" s="188">
        <f t="shared" si="3"/>
        <v>0</v>
      </c>
      <c r="AK7" s="188">
        <f t="shared" si="3"/>
        <v>0</v>
      </c>
      <c r="AL7" s="188">
        <f t="shared" si="3"/>
        <v>0</v>
      </c>
      <c r="AM7" s="188">
        <f t="shared" si="3"/>
        <v>0</v>
      </c>
      <c r="AN7" s="188">
        <f t="shared" si="3"/>
        <v>0</v>
      </c>
      <c r="AO7" s="188">
        <f t="shared" si="3"/>
        <v>0</v>
      </c>
      <c r="AP7" s="188">
        <f t="shared" si="3"/>
        <v>0</v>
      </c>
      <c r="AQ7" s="188">
        <f t="shared" si="3"/>
        <v>0</v>
      </c>
      <c r="AR7" s="188">
        <f t="shared" si="3"/>
        <v>0</v>
      </c>
      <c r="AS7" s="188">
        <f t="shared" si="3"/>
        <v>0</v>
      </c>
      <c r="AT7" s="188">
        <f t="shared" si="3"/>
        <v>0</v>
      </c>
      <c r="AU7" s="188">
        <f t="shared" si="3"/>
        <v>0</v>
      </c>
      <c r="AV7" s="188">
        <f t="shared" si="3"/>
        <v>0</v>
      </c>
      <c r="AW7" s="188">
        <f t="shared" si="3"/>
        <v>0</v>
      </c>
      <c r="AX7" s="188">
        <f t="shared" si="3"/>
        <v>0</v>
      </c>
      <c r="AY7" s="188">
        <f t="shared" si="3"/>
        <v>0</v>
      </c>
      <c r="AZ7" s="188">
        <f t="shared" si="3"/>
        <v>0</v>
      </c>
      <c r="BA7" s="113"/>
    </row>
    <row r="8" spans="1:53" ht="15.75">
      <c r="A8" s="37"/>
      <c r="B8" s="4"/>
      <c r="C8" s="5" t="s">
        <v>220</v>
      </c>
      <c r="D8" s="116"/>
      <c r="E8" s="189">
        <v>11820035</v>
      </c>
      <c r="F8" s="189">
        <v>57438.97242834088</v>
      </c>
      <c r="G8" s="189">
        <v>589519.90112232859</v>
      </c>
      <c r="H8" s="189">
        <v>328017.52617628092</v>
      </c>
      <c r="I8" s="189">
        <v>318215.81904133211</v>
      </c>
      <c r="J8" s="189">
        <v>3300563.8578042914</v>
      </c>
      <c r="K8" s="189">
        <v>249995.17990215938</v>
      </c>
      <c r="L8" s="189">
        <v>365416.24028284365</v>
      </c>
      <c r="M8" s="189">
        <v>187535.54744591998</v>
      </c>
      <c r="N8" s="189">
        <v>962097.1512484689</v>
      </c>
      <c r="O8" s="189">
        <v>1382104.2069055343</v>
      </c>
      <c r="P8" s="189">
        <v>650448.23425098881</v>
      </c>
      <c r="Q8" s="189">
        <v>268886.8163254566</v>
      </c>
      <c r="R8" s="189">
        <v>553409.29252373648</v>
      </c>
      <c r="S8" s="189">
        <v>905411.21337058023</v>
      </c>
      <c r="T8" s="189">
        <v>456892.94816428481</v>
      </c>
      <c r="U8" s="189">
        <v>1226429.8973295253</v>
      </c>
      <c r="V8" s="189">
        <v>0</v>
      </c>
      <c r="W8" s="189">
        <v>8031.4644236640024</v>
      </c>
      <c r="X8" s="189">
        <v>2992.4953789279116</v>
      </c>
      <c r="Y8" s="189">
        <v>6038.6864308528566</v>
      </c>
      <c r="Z8" s="189">
        <v>589.54944448308879</v>
      </c>
      <c r="AA8" s="189">
        <v>0</v>
      </c>
      <c r="AB8" s="189">
        <v>0</v>
      </c>
      <c r="AC8" s="189">
        <v>0</v>
      </c>
      <c r="AD8" s="189">
        <v>0</v>
      </c>
      <c r="AE8" s="189">
        <v>0</v>
      </c>
      <c r="AF8" s="189">
        <v>0</v>
      </c>
      <c r="AG8" s="189">
        <v>0</v>
      </c>
      <c r="AH8" s="189">
        <v>0</v>
      </c>
      <c r="AI8" s="189">
        <v>0</v>
      </c>
      <c r="AJ8" s="189">
        <v>0</v>
      </c>
      <c r="AK8" s="189">
        <v>0</v>
      </c>
      <c r="AL8" s="189">
        <v>0</v>
      </c>
      <c r="AM8" s="189">
        <v>0</v>
      </c>
      <c r="AN8" s="189">
        <v>0</v>
      </c>
      <c r="AO8" s="189">
        <v>0</v>
      </c>
      <c r="AP8" s="189">
        <v>0</v>
      </c>
      <c r="AQ8" s="189">
        <v>0</v>
      </c>
      <c r="AR8" s="189">
        <v>0</v>
      </c>
      <c r="AS8" s="189">
        <v>0</v>
      </c>
      <c r="AT8" s="189">
        <v>0</v>
      </c>
      <c r="AU8" s="189">
        <v>0</v>
      </c>
      <c r="AV8" s="189">
        <v>0</v>
      </c>
      <c r="AW8" s="189">
        <v>0</v>
      </c>
      <c r="AX8" s="189">
        <v>0</v>
      </c>
      <c r="AY8" s="189">
        <v>0</v>
      </c>
      <c r="AZ8" s="189">
        <v>0</v>
      </c>
      <c r="BA8" s="38"/>
    </row>
    <row r="9" spans="1:53" ht="15.75">
      <c r="A9" s="37"/>
      <c r="B9" s="4"/>
      <c r="C9" s="5" t="s">
        <v>221</v>
      </c>
      <c r="D9" s="116"/>
      <c r="E9" s="189">
        <v>1209917</v>
      </c>
      <c r="F9" s="189">
        <v>2802.0196318226435</v>
      </c>
      <c r="G9" s="189">
        <v>90830.634301865095</v>
      </c>
      <c r="H9" s="189">
        <v>42472.664148400261</v>
      </c>
      <c r="I9" s="189">
        <v>71524.598888141438</v>
      </c>
      <c r="J9" s="189">
        <v>501.51780536584249</v>
      </c>
      <c r="K9" s="189">
        <v>47651.074143747872</v>
      </c>
      <c r="L9" s="189">
        <v>12966.029571957381</v>
      </c>
      <c r="M9" s="189">
        <v>52290.362571758225</v>
      </c>
      <c r="N9" s="189">
        <v>77185.880409584803</v>
      </c>
      <c r="O9" s="189">
        <v>344046.55470992194</v>
      </c>
      <c r="P9" s="189">
        <v>144914.03476412143</v>
      </c>
      <c r="Q9" s="189">
        <v>1247.4028218005194</v>
      </c>
      <c r="R9" s="189">
        <v>43282.287243446786</v>
      </c>
      <c r="S9" s="189">
        <v>205881.66909365918</v>
      </c>
      <c r="T9" s="189">
        <v>42594.901914458329</v>
      </c>
      <c r="U9" s="189">
        <v>26650.526115493238</v>
      </c>
      <c r="V9" s="189">
        <v>0</v>
      </c>
      <c r="W9" s="189">
        <v>647.74431877844131</v>
      </c>
      <c r="X9" s="189">
        <v>2279.604740174892</v>
      </c>
      <c r="Y9" s="189">
        <v>147.49280550168123</v>
      </c>
      <c r="Z9" s="189">
        <v>0</v>
      </c>
      <c r="AA9" s="189">
        <v>0</v>
      </c>
      <c r="AB9" s="189">
        <v>0</v>
      </c>
      <c r="AC9" s="189">
        <v>0</v>
      </c>
      <c r="AD9" s="189">
        <v>0</v>
      </c>
      <c r="AE9" s="189">
        <v>0</v>
      </c>
      <c r="AF9" s="189">
        <v>0</v>
      </c>
      <c r="AG9" s="189">
        <v>0</v>
      </c>
      <c r="AH9" s="189">
        <v>0</v>
      </c>
      <c r="AI9" s="189">
        <v>0</v>
      </c>
      <c r="AJ9" s="189">
        <v>0</v>
      </c>
      <c r="AK9" s="189">
        <v>0</v>
      </c>
      <c r="AL9" s="189">
        <v>0</v>
      </c>
      <c r="AM9" s="189">
        <v>0</v>
      </c>
      <c r="AN9" s="189">
        <v>0</v>
      </c>
      <c r="AO9" s="189">
        <v>0</v>
      </c>
      <c r="AP9" s="189">
        <v>0</v>
      </c>
      <c r="AQ9" s="189">
        <v>0</v>
      </c>
      <c r="AR9" s="189">
        <v>0</v>
      </c>
      <c r="AS9" s="189">
        <v>0</v>
      </c>
      <c r="AT9" s="189">
        <v>0</v>
      </c>
      <c r="AU9" s="189">
        <v>0</v>
      </c>
      <c r="AV9" s="189">
        <v>0</v>
      </c>
      <c r="AW9" s="189">
        <v>0</v>
      </c>
      <c r="AX9" s="189">
        <v>0</v>
      </c>
      <c r="AY9" s="189">
        <v>0</v>
      </c>
      <c r="AZ9" s="189">
        <v>0</v>
      </c>
      <c r="BA9" s="38"/>
    </row>
    <row r="10" spans="1:53" ht="15.75">
      <c r="A10" s="37"/>
      <c r="B10" s="4"/>
      <c r="C10" s="5" t="s">
        <v>169</v>
      </c>
      <c r="D10" s="116"/>
      <c r="E10" s="189">
        <v>229195</v>
      </c>
      <c r="F10" s="189">
        <v>8800</v>
      </c>
      <c r="G10" s="189">
        <v>7506</v>
      </c>
      <c r="H10" s="189">
        <v>5313</v>
      </c>
      <c r="I10" s="189">
        <v>6200</v>
      </c>
      <c r="J10" s="189">
        <v>0</v>
      </c>
      <c r="K10" s="189">
        <v>7854</v>
      </c>
      <c r="L10" s="189">
        <v>5912</v>
      </c>
      <c r="M10" s="189">
        <v>16558</v>
      </c>
      <c r="N10" s="189">
        <v>4756</v>
      </c>
      <c r="O10" s="189">
        <v>17179</v>
      </c>
      <c r="P10" s="189">
        <v>8590</v>
      </c>
      <c r="Q10" s="189">
        <v>6788</v>
      </c>
      <c r="R10" s="189">
        <v>5556</v>
      </c>
      <c r="S10" s="189">
        <v>91401</v>
      </c>
      <c r="T10" s="189">
        <v>4388</v>
      </c>
      <c r="U10" s="189">
        <v>32394</v>
      </c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38"/>
    </row>
    <row r="11" spans="1:53" ht="15.75">
      <c r="A11" s="37"/>
      <c r="B11" s="4"/>
      <c r="C11" s="5" t="s">
        <v>166</v>
      </c>
      <c r="D11" s="116"/>
      <c r="E11" s="189">
        <v>1007215</v>
      </c>
      <c r="F11" s="189">
        <v>1524.5221575139035</v>
      </c>
      <c r="G11" s="189">
        <v>43681.340479440434</v>
      </c>
      <c r="H11" s="189">
        <v>10708.157894907692</v>
      </c>
      <c r="I11" s="189">
        <v>16664.092795170181</v>
      </c>
      <c r="J11" s="189">
        <v>109345.94957405733</v>
      </c>
      <c r="K11" s="189">
        <v>15045.660684191122</v>
      </c>
      <c r="L11" s="189">
        <v>31183.033794190673</v>
      </c>
      <c r="M11" s="189">
        <v>10194.124109499116</v>
      </c>
      <c r="N11" s="189">
        <v>133635.54384556579</v>
      </c>
      <c r="O11" s="189">
        <v>36857.999379392859</v>
      </c>
      <c r="P11" s="189">
        <v>89531.127395454867</v>
      </c>
      <c r="Q11" s="189">
        <v>33838.889670899531</v>
      </c>
      <c r="R11" s="189">
        <v>41076.582628572956</v>
      </c>
      <c r="S11" s="189">
        <v>184105.87766445699</v>
      </c>
      <c r="T11" s="189">
        <v>99568.113812317883</v>
      </c>
      <c r="U11" s="189">
        <v>148785.19666782944</v>
      </c>
      <c r="V11" s="189">
        <v>0</v>
      </c>
      <c r="W11" s="189">
        <v>1105.1411701186055</v>
      </c>
      <c r="X11" s="189">
        <v>0</v>
      </c>
      <c r="Y11" s="189">
        <v>350.361911257945</v>
      </c>
      <c r="Z11" s="189">
        <v>13.284365162644281</v>
      </c>
      <c r="AA11" s="189">
        <v>0</v>
      </c>
      <c r="AB11" s="189">
        <v>0</v>
      </c>
      <c r="AC11" s="189">
        <v>0</v>
      </c>
      <c r="AD11" s="189">
        <v>0</v>
      </c>
      <c r="AE11" s="189">
        <v>0</v>
      </c>
      <c r="AF11" s="189">
        <v>0</v>
      </c>
      <c r="AG11" s="189">
        <v>0</v>
      </c>
      <c r="AH11" s="189">
        <v>0</v>
      </c>
      <c r="AI11" s="189">
        <v>0</v>
      </c>
      <c r="AJ11" s="189">
        <v>0</v>
      </c>
      <c r="AK11" s="189">
        <v>0</v>
      </c>
      <c r="AL11" s="189">
        <v>0</v>
      </c>
      <c r="AM11" s="189">
        <v>0</v>
      </c>
      <c r="AN11" s="189">
        <v>0</v>
      </c>
      <c r="AO11" s="189">
        <v>0</v>
      </c>
      <c r="AP11" s="189">
        <v>0</v>
      </c>
      <c r="AQ11" s="189">
        <v>0</v>
      </c>
      <c r="AR11" s="189">
        <v>0</v>
      </c>
      <c r="AS11" s="189">
        <v>0</v>
      </c>
      <c r="AT11" s="189">
        <v>0</v>
      </c>
      <c r="AU11" s="189">
        <v>0</v>
      </c>
      <c r="AV11" s="189">
        <v>0</v>
      </c>
      <c r="AW11" s="189">
        <v>0</v>
      </c>
      <c r="AX11" s="189">
        <v>0</v>
      </c>
      <c r="AY11" s="189">
        <v>0</v>
      </c>
      <c r="AZ11" s="189">
        <v>0</v>
      </c>
      <c r="BA11" s="38"/>
    </row>
    <row r="12" spans="1:53" ht="15.75">
      <c r="A12" s="37"/>
      <c r="B12" s="4"/>
      <c r="C12" s="5" t="s">
        <v>168</v>
      </c>
      <c r="D12" s="116"/>
      <c r="E12" s="189">
        <v>4322135</v>
      </c>
      <c r="F12" s="189">
        <v>53343.097085983834</v>
      </c>
      <c r="G12" s="189">
        <v>132365.63895029825</v>
      </c>
      <c r="H12" s="189">
        <v>201083.23559821447</v>
      </c>
      <c r="I12" s="189">
        <v>70314.264457734927</v>
      </c>
      <c r="J12" s="189">
        <v>5014.2255767256465</v>
      </c>
      <c r="K12" s="189">
        <v>431302.45835239702</v>
      </c>
      <c r="L12" s="189">
        <v>242359.34566720715</v>
      </c>
      <c r="M12" s="189">
        <v>116587.1494067848</v>
      </c>
      <c r="N12" s="189">
        <v>76360.348201191591</v>
      </c>
      <c r="O12" s="189">
        <v>201016.52023750872</v>
      </c>
      <c r="P12" s="189">
        <v>1246175.4546401612</v>
      </c>
      <c r="Q12" s="189">
        <v>151105.5557697374</v>
      </c>
      <c r="R12" s="189">
        <v>54164.051734705456</v>
      </c>
      <c r="S12" s="189">
        <v>1054636.7705717525</v>
      </c>
      <c r="T12" s="189">
        <v>24063.07571483382</v>
      </c>
      <c r="U12" s="189">
        <v>252004.69736545411</v>
      </c>
      <c r="V12" s="189">
        <v>0</v>
      </c>
      <c r="W12" s="189">
        <v>5781.5561622472751</v>
      </c>
      <c r="X12" s="189">
        <v>3654.6533471091138</v>
      </c>
      <c r="Y12" s="189">
        <v>802.90115995237363</v>
      </c>
      <c r="Z12" s="189">
        <v>0</v>
      </c>
      <c r="AA12" s="189">
        <v>0</v>
      </c>
      <c r="AB12" s="189">
        <v>0</v>
      </c>
      <c r="AC12" s="189">
        <v>0</v>
      </c>
      <c r="AD12" s="189">
        <v>0</v>
      </c>
      <c r="AE12" s="189">
        <v>0</v>
      </c>
      <c r="AF12" s="189">
        <v>0</v>
      </c>
      <c r="AG12" s="189">
        <v>0</v>
      </c>
      <c r="AH12" s="189">
        <v>0</v>
      </c>
      <c r="AI12" s="189">
        <v>0</v>
      </c>
      <c r="AJ12" s="189">
        <v>0</v>
      </c>
      <c r="AK12" s="189">
        <v>0</v>
      </c>
      <c r="AL12" s="189">
        <v>0</v>
      </c>
      <c r="AM12" s="189">
        <v>0</v>
      </c>
      <c r="AN12" s="189">
        <v>0</v>
      </c>
      <c r="AO12" s="189">
        <v>0</v>
      </c>
      <c r="AP12" s="189">
        <v>0</v>
      </c>
      <c r="AQ12" s="189">
        <v>0</v>
      </c>
      <c r="AR12" s="189">
        <v>0</v>
      </c>
      <c r="AS12" s="189">
        <v>0</v>
      </c>
      <c r="AT12" s="189">
        <v>0</v>
      </c>
      <c r="AU12" s="189">
        <v>0</v>
      </c>
      <c r="AV12" s="189">
        <v>0</v>
      </c>
      <c r="AW12" s="189">
        <v>0</v>
      </c>
      <c r="AX12" s="189">
        <v>0</v>
      </c>
      <c r="AY12" s="189">
        <v>0</v>
      </c>
      <c r="AZ12" s="189">
        <v>0</v>
      </c>
      <c r="BA12" s="38"/>
    </row>
    <row r="13" spans="1:53" ht="16.5" customHeight="1">
      <c r="A13" s="37"/>
      <c r="B13" s="4"/>
      <c r="C13" s="5" t="s">
        <v>167</v>
      </c>
      <c r="D13" s="116"/>
      <c r="E13" s="189">
        <v>421972</v>
      </c>
      <c r="F13" s="189">
        <v>3060</v>
      </c>
      <c r="G13" s="189">
        <v>4590</v>
      </c>
      <c r="H13" s="189">
        <v>4590</v>
      </c>
      <c r="I13" s="189">
        <v>4590</v>
      </c>
      <c r="J13" s="189">
        <v>1530</v>
      </c>
      <c r="K13" s="189">
        <v>13770</v>
      </c>
      <c r="L13" s="189">
        <v>3060</v>
      </c>
      <c r="M13" s="189">
        <v>0</v>
      </c>
      <c r="N13" s="189">
        <v>43723</v>
      </c>
      <c r="O13" s="189">
        <v>0</v>
      </c>
      <c r="P13" s="189">
        <v>292680</v>
      </c>
      <c r="Q13" s="189">
        <v>3060</v>
      </c>
      <c r="R13" s="189">
        <v>8439</v>
      </c>
      <c r="S13" s="189">
        <v>31230</v>
      </c>
      <c r="T13" s="189">
        <v>0</v>
      </c>
      <c r="U13" s="189">
        <v>7650</v>
      </c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38"/>
    </row>
    <row r="14" spans="1:53" s="114" customFormat="1" ht="15.75">
      <c r="A14" s="1"/>
      <c r="B14" s="212" t="s">
        <v>5</v>
      </c>
      <c r="C14" s="212"/>
      <c r="D14" s="117">
        <v>0.2</v>
      </c>
      <c r="E14" s="188">
        <f t="shared" ref="E14:AZ14" si="4">SUBTOTAL(9,E15:E17)</f>
        <v>650000</v>
      </c>
      <c r="F14" s="188">
        <f t="shared" si="4"/>
        <v>3450</v>
      </c>
      <c r="G14" s="188">
        <f t="shared" si="4"/>
        <v>4300</v>
      </c>
      <c r="H14" s="188">
        <f t="shared" si="4"/>
        <v>13900</v>
      </c>
      <c r="I14" s="188">
        <f t="shared" si="4"/>
        <v>11400</v>
      </c>
      <c r="J14" s="188">
        <f t="shared" si="4"/>
        <v>200</v>
      </c>
      <c r="K14" s="188">
        <f t="shared" si="4"/>
        <v>4700</v>
      </c>
      <c r="L14" s="188">
        <f t="shared" si="4"/>
        <v>16000</v>
      </c>
      <c r="M14" s="188">
        <f t="shared" si="4"/>
        <v>4450</v>
      </c>
      <c r="N14" s="188">
        <f t="shared" si="4"/>
        <v>10100</v>
      </c>
      <c r="O14" s="188">
        <f t="shared" si="4"/>
        <v>15700</v>
      </c>
      <c r="P14" s="188">
        <f t="shared" si="4"/>
        <v>33100</v>
      </c>
      <c r="Q14" s="188">
        <f t="shared" si="4"/>
        <v>6100</v>
      </c>
      <c r="R14" s="188">
        <f t="shared" si="4"/>
        <v>9700</v>
      </c>
      <c r="S14" s="188">
        <f t="shared" si="4"/>
        <v>47300</v>
      </c>
      <c r="T14" s="188">
        <f t="shared" si="4"/>
        <v>2900</v>
      </c>
      <c r="U14" s="188">
        <f t="shared" si="4"/>
        <v>16700</v>
      </c>
      <c r="V14" s="188">
        <f t="shared" si="4"/>
        <v>0</v>
      </c>
      <c r="W14" s="188">
        <f t="shared" si="4"/>
        <v>0</v>
      </c>
      <c r="X14" s="188">
        <f t="shared" si="4"/>
        <v>0</v>
      </c>
      <c r="Y14" s="188">
        <f t="shared" si="4"/>
        <v>0</v>
      </c>
      <c r="Z14" s="188">
        <f t="shared" si="4"/>
        <v>0</v>
      </c>
      <c r="AA14" s="188">
        <f t="shared" si="4"/>
        <v>0</v>
      </c>
      <c r="AB14" s="188">
        <f t="shared" si="4"/>
        <v>0</v>
      </c>
      <c r="AC14" s="188">
        <f t="shared" si="4"/>
        <v>0</v>
      </c>
      <c r="AD14" s="188">
        <f t="shared" si="4"/>
        <v>0</v>
      </c>
      <c r="AE14" s="188">
        <f t="shared" si="4"/>
        <v>0</v>
      </c>
      <c r="AF14" s="188">
        <f t="shared" si="4"/>
        <v>0</v>
      </c>
      <c r="AG14" s="188">
        <f t="shared" si="4"/>
        <v>0</v>
      </c>
      <c r="AH14" s="188">
        <f t="shared" si="4"/>
        <v>0</v>
      </c>
      <c r="AI14" s="188">
        <f t="shared" si="4"/>
        <v>0</v>
      </c>
      <c r="AJ14" s="188">
        <f t="shared" si="4"/>
        <v>0</v>
      </c>
      <c r="AK14" s="188">
        <f t="shared" si="4"/>
        <v>450000</v>
      </c>
      <c r="AL14" s="188">
        <f t="shared" si="4"/>
        <v>0</v>
      </c>
      <c r="AM14" s="188">
        <f t="shared" si="4"/>
        <v>0</v>
      </c>
      <c r="AN14" s="188">
        <f t="shared" si="4"/>
        <v>0</v>
      </c>
      <c r="AO14" s="188">
        <f t="shared" si="4"/>
        <v>0</v>
      </c>
      <c r="AP14" s="188">
        <f t="shared" si="4"/>
        <v>0</v>
      </c>
      <c r="AQ14" s="188">
        <f t="shared" si="4"/>
        <v>0</v>
      </c>
      <c r="AR14" s="188">
        <f t="shared" si="4"/>
        <v>0</v>
      </c>
      <c r="AS14" s="188">
        <f t="shared" si="4"/>
        <v>0</v>
      </c>
      <c r="AT14" s="188">
        <f t="shared" si="4"/>
        <v>0</v>
      </c>
      <c r="AU14" s="188">
        <f t="shared" si="4"/>
        <v>0</v>
      </c>
      <c r="AV14" s="188">
        <f t="shared" si="4"/>
        <v>0</v>
      </c>
      <c r="AW14" s="188">
        <f t="shared" si="4"/>
        <v>0</v>
      </c>
      <c r="AX14" s="188">
        <f t="shared" si="4"/>
        <v>0</v>
      </c>
      <c r="AY14" s="188">
        <f t="shared" si="4"/>
        <v>0</v>
      </c>
      <c r="AZ14" s="188">
        <f t="shared" si="4"/>
        <v>0</v>
      </c>
      <c r="BA14" s="113"/>
    </row>
    <row r="15" spans="1:53" ht="15.75">
      <c r="A15" s="1"/>
      <c r="B15" s="4"/>
      <c r="C15" s="5" t="s">
        <v>6</v>
      </c>
      <c r="D15" s="115"/>
      <c r="E15" s="189">
        <v>450000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>
        <v>450000</v>
      </c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38"/>
    </row>
    <row r="16" spans="1:53" ht="15.75">
      <c r="A16" s="1"/>
      <c r="B16" s="4"/>
      <c r="C16" s="5" t="s">
        <v>7</v>
      </c>
      <c r="D16" s="115"/>
      <c r="E16" s="189">
        <v>150000</v>
      </c>
      <c r="F16" s="189">
        <v>2250</v>
      </c>
      <c r="G16" s="189">
        <v>3300</v>
      </c>
      <c r="H16" s="189">
        <v>11400</v>
      </c>
      <c r="I16" s="189">
        <v>6900</v>
      </c>
      <c r="J16" s="189">
        <v>0</v>
      </c>
      <c r="K16" s="189">
        <v>3000</v>
      </c>
      <c r="L16" s="189">
        <v>12000</v>
      </c>
      <c r="M16" s="189">
        <v>3450</v>
      </c>
      <c r="N16" s="189">
        <v>8100</v>
      </c>
      <c r="O16" s="189">
        <v>14100</v>
      </c>
      <c r="P16" s="189">
        <v>27600</v>
      </c>
      <c r="Q16" s="189">
        <v>5100</v>
      </c>
      <c r="R16" s="189">
        <v>6300</v>
      </c>
      <c r="S16" s="189">
        <v>36300</v>
      </c>
      <c r="T16" s="189">
        <v>1500</v>
      </c>
      <c r="U16" s="189">
        <v>8700</v>
      </c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38"/>
    </row>
    <row r="17" spans="1:53" ht="15.75">
      <c r="A17" s="1"/>
      <c r="B17" s="4"/>
      <c r="C17" s="5" t="s">
        <v>8</v>
      </c>
      <c r="D17" s="115"/>
      <c r="E17" s="189">
        <v>50000</v>
      </c>
      <c r="F17" s="189">
        <v>1200</v>
      </c>
      <c r="G17" s="189">
        <v>1000</v>
      </c>
      <c r="H17" s="189">
        <v>2500</v>
      </c>
      <c r="I17" s="189">
        <v>4500</v>
      </c>
      <c r="J17" s="189">
        <v>200</v>
      </c>
      <c r="K17" s="189">
        <v>1700</v>
      </c>
      <c r="L17" s="189">
        <v>4000</v>
      </c>
      <c r="M17" s="189">
        <v>1000</v>
      </c>
      <c r="N17" s="189">
        <v>2000</v>
      </c>
      <c r="O17" s="189">
        <v>1600</v>
      </c>
      <c r="P17" s="189">
        <v>5500</v>
      </c>
      <c r="Q17" s="189">
        <v>1000</v>
      </c>
      <c r="R17" s="189">
        <v>3400</v>
      </c>
      <c r="S17" s="189">
        <v>11000</v>
      </c>
      <c r="T17" s="189">
        <v>1400</v>
      </c>
      <c r="U17" s="189">
        <v>8000</v>
      </c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38"/>
    </row>
    <row r="18" spans="1:53" s="114" customFormat="1" ht="15.75">
      <c r="A18" s="1"/>
      <c r="B18" s="212" t="s">
        <v>9</v>
      </c>
      <c r="C18" s="212"/>
      <c r="D18" s="117"/>
      <c r="E18" s="188">
        <f t="shared" ref="E18:AZ18" si="5">SUBTOTAL(9,E19:E24)</f>
        <v>3410000</v>
      </c>
      <c r="F18" s="188">
        <f t="shared" si="5"/>
        <v>69560</v>
      </c>
      <c r="G18" s="188">
        <f t="shared" si="5"/>
        <v>47120</v>
      </c>
      <c r="H18" s="188">
        <f t="shared" si="5"/>
        <v>58680</v>
      </c>
      <c r="I18" s="188">
        <f t="shared" si="5"/>
        <v>181120</v>
      </c>
      <c r="J18" s="188">
        <f t="shared" si="5"/>
        <v>45000</v>
      </c>
      <c r="K18" s="188">
        <f t="shared" si="5"/>
        <v>54560</v>
      </c>
      <c r="L18" s="188">
        <f t="shared" si="5"/>
        <v>48180</v>
      </c>
      <c r="M18" s="188">
        <f t="shared" si="5"/>
        <v>100060</v>
      </c>
      <c r="N18" s="188">
        <f t="shared" si="5"/>
        <v>78180</v>
      </c>
      <c r="O18" s="188">
        <f t="shared" si="5"/>
        <v>203060</v>
      </c>
      <c r="P18" s="188">
        <f t="shared" si="5"/>
        <v>125180</v>
      </c>
      <c r="Q18" s="188">
        <f t="shared" si="5"/>
        <v>52640</v>
      </c>
      <c r="R18" s="188">
        <f t="shared" si="5"/>
        <v>66120</v>
      </c>
      <c r="S18" s="188">
        <f t="shared" si="5"/>
        <v>28360</v>
      </c>
      <c r="T18" s="188">
        <f t="shared" si="5"/>
        <v>16060</v>
      </c>
      <c r="U18" s="188">
        <f t="shared" si="5"/>
        <v>251120</v>
      </c>
      <c r="V18" s="188">
        <f t="shared" si="5"/>
        <v>10000</v>
      </c>
      <c r="W18" s="188">
        <f t="shared" si="5"/>
        <v>605000</v>
      </c>
      <c r="X18" s="188">
        <f t="shared" si="5"/>
        <v>1350000</v>
      </c>
      <c r="Y18" s="188">
        <f t="shared" si="5"/>
        <v>0</v>
      </c>
      <c r="Z18" s="188">
        <f t="shared" si="5"/>
        <v>0</v>
      </c>
      <c r="AA18" s="188">
        <f t="shared" si="5"/>
        <v>0</v>
      </c>
      <c r="AB18" s="188">
        <f t="shared" si="5"/>
        <v>0</v>
      </c>
      <c r="AC18" s="188">
        <f t="shared" si="5"/>
        <v>0</v>
      </c>
      <c r="AD18" s="188">
        <f t="shared" si="5"/>
        <v>0</v>
      </c>
      <c r="AE18" s="188">
        <f t="shared" si="5"/>
        <v>0</v>
      </c>
      <c r="AF18" s="188">
        <f t="shared" si="5"/>
        <v>0</v>
      </c>
      <c r="AG18" s="188">
        <f t="shared" si="5"/>
        <v>0</v>
      </c>
      <c r="AH18" s="188">
        <f t="shared" si="5"/>
        <v>0</v>
      </c>
      <c r="AI18" s="188">
        <f t="shared" si="5"/>
        <v>0</v>
      </c>
      <c r="AJ18" s="188">
        <f t="shared" si="5"/>
        <v>0</v>
      </c>
      <c r="AK18" s="188">
        <f t="shared" si="5"/>
        <v>0</v>
      </c>
      <c r="AL18" s="188">
        <f t="shared" si="5"/>
        <v>0</v>
      </c>
      <c r="AM18" s="188">
        <f t="shared" si="5"/>
        <v>0</v>
      </c>
      <c r="AN18" s="188">
        <f t="shared" si="5"/>
        <v>0</v>
      </c>
      <c r="AO18" s="188">
        <f t="shared" si="5"/>
        <v>0</v>
      </c>
      <c r="AP18" s="188">
        <f t="shared" si="5"/>
        <v>0</v>
      </c>
      <c r="AQ18" s="188">
        <f t="shared" si="5"/>
        <v>0</v>
      </c>
      <c r="AR18" s="188">
        <f t="shared" si="5"/>
        <v>20000</v>
      </c>
      <c r="AS18" s="188">
        <f t="shared" si="5"/>
        <v>0</v>
      </c>
      <c r="AT18" s="188">
        <f t="shared" si="5"/>
        <v>0</v>
      </c>
      <c r="AU18" s="188">
        <f t="shared" si="5"/>
        <v>0</v>
      </c>
      <c r="AV18" s="188">
        <f t="shared" si="5"/>
        <v>0</v>
      </c>
      <c r="AW18" s="188">
        <f t="shared" si="5"/>
        <v>0</v>
      </c>
      <c r="AX18" s="188">
        <f t="shared" si="5"/>
        <v>0</v>
      </c>
      <c r="AY18" s="188">
        <f t="shared" si="5"/>
        <v>0</v>
      </c>
      <c r="AZ18" s="188">
        <f t="shared" si="5"/>
        <v>0</v>
      </c>
      <c r="BA18" s="113"/>
    </row>
    <row r="19" spans="1:53" ht="15.75">
      <c r="A19" s="1"/>
      <c r="B19" s="4"/>
      <c r="C19" s="5" t="s">
        <v>10</v>
      </c>
      <c r="D19" s="115">
        <v>0.25</v>
      </c>
      <c r="E19" s="189">
        <v>600000</v>
      </c>
      <c r="F19" s="189">
        <v>1500</v>
      </c>
      <c r="G19" s="189">
        <v>35000</v>
      </c>
      <c r="H19" s="189">
        <v>45000</v>
      </c>
      <c r="I19" s="189">
        <v>75000</v>
      </c>
      <c r="J19" s="189">
        <v>35000</v>
      </c>
      <c r="K19" s="189">
        <v>45000</v>
      </c>
      <c r="L19" s="189">
        <v>23000</v>
      </c>
      <c r="M19" s="189">
        <v>1500</v>
      </c>
      <c r="N19" s="189">
        <v>23000</v>
      </c>
      <c r="O19" s="189">
        <v>55000</v>
      </c>
      <c r="P19" s="189">
        <v>66000</v>
      </c>
      <c r="Q19" s="189">
        <v>40000</v>
      </c>
      <c r="R19" s="189">
        <v>30000</v>
      </c>
      <c r="S19" s="189">
        <v>10000</v>
      </c>
      <c r="T19" s="189">
        <v>5000</v>
      </c>
      <c r="U19" s="189">
        <v>95000</v>
      </c>
      <c r="V19" s="189"/>
      <c r="W19" s="189">
        <v>5000</v>
      </c>
      <c r="X19" s="189">
        <v>10000</v>
      </c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38"/>
    </row>
    <row r="20" spans="1:53" ht="15.75">
      <c r="A20" s="1"/>
      <c r="B20" s="4"/>
      <c r="C20" s="5" t="s">
        <v>11</v>
      </c>
      <c r="D20" s="115">
        <v>0.1</v>
      </c>
      <c r="E20" s="189">
        <v>950000</v>
      </c>
      <c r="F20" s="189"/>
      <c r="G20" s="189">
        <v>5000</v>
      </c>
      <c r="H20" s="189"/>
      <c r="I20" s="189"/>
      <c r="J20" s="189">
        <v>10000</v>
      </c>
      <c r="K20" s="189">
        <v>5000</v>
      </c>
      <c r="L20" s="189">
        <v>15000</v>
      </c>
      <c r="M20" s="189">
        <v>1000</v>
      </c>
      <c r="N20" s="189">
        <v>1000</v>
      </c>
      <c r="O20" s="189">
        <v>50000</v>
      </c>
      <c r="P20" s="189"/>
      <c r="Q20" s="189"/>
      <c r="R20" s="189">
        <v>10000</v>
      </c>
      <c r="S20" s="189"/>
      <c r="T20" s="189">
        <v>3000</v>
      </c>
      <c r="U20" s="189"/>
      <c r="V20" s="189"/>
      <c r="W20" s="189"/>
      <c r="X20" s="189">
        <v>830000</v>
      </c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>
        <v>20000</v>
      </c>
      <c r="AS20" s="189"/>
      <c r="AT20" s="189"/>
      <c r="AU20" s="189"/>
      <c r="AV20" s="189"/>
      <c r="AW20" s="189"/>
      <c r="AX20" s="189"/>
      <c r="AY20" s="189"/>
      <c r="AZ20" s="189"/>
      <c r="BA20" s="38"/>
    </row>
    <row r="21" spans="1:53" ht="31.5">
      <c r="A21" s="1"/>
      <c r="B21" s="4"/>
      <c r="C21" s="6" t="s">
        <v>95</v>
      </c>
      <c r="D21" s="115">
        <v>0.1</v>
      </c>
      <c r="E21" s="189">
        <v>100980</v>
      </c>
      <c r="F21" s="189">
        <v>3060</v>
      </c>
      <c r="G21" s="189">
        <v>6120</v>
      </c>
      <c r="H21" s="189">
        <v>9180</v>
      </c>
      <c r="I21" s="189">
        <v>6120</v>
      </c>
      <c r="J21" s="189">
        <v>0</v>
      </c>
      <c r="K21" s="189">
        <v>3060</v>
      </c>
      <c r="L21" s="189">
        <v>9180</v>
      </c>
      <c r="M21" s="189">
        <v>3060</v>
      </c>
      <c r="N21" s="189">
        <v>9180</v>
      </c>
      <c r="O21" s="189">
        <v>3060</v>
      </c>
      <c r="P21" s="189">
        <v>9180</v>
      </c>
      <c r="Q21" s="189">
        <v>6120</v>
      </c>
      <c r="R21" s="189">
        <v>6120</v>
      </c>
      <c r="S21" s="189">
        <v>18360</v>
      </c>
      <c r="T21" s="189">
        <v>3060</v>
      </c>
      <c r="U21" s="189">
        <v>6120</v>
      </c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38"/>
    </row>
    <row r="22" spans="1:53" ht="15.75">
      <c r="A22" s="1"/>
      <c r="B22" s="4"/>
      <c r="C22" s="5" t="s">
        <v>12</v>
      </c>
      <c r="D22" s="115">
        <v>0.1</v>
      </c>
      <c r="E22" s="189">
        <v>649020</v>
      </c>
      <c r="F22" s="189">
        <v>65000</v>
      </c>
      <c r="G22" s="189">
        <v>1000</v>
      </c>
      <c r="H22" s="189">
        <v>4500</v>
      </c>
      <c r="I22" s="189">
        <v>100000</v>
      </c>
      <c r="J22" s="189"/>
      <c r="K22" s="189">
        <v>1500</v>
      </c>
      <c r="L22" s="189">
        <v>1000</v>
      </c>
      <c r="M22" s="189">
        <v>94500</v>
      </c>
      <c r="N22" s="189">
        <v>45000</v>
      </c>
      <c r="O22" s="189">
        <v>95000</v>
      </c>
      <c r="P22" s="189">
        <v>50000</v>
      </c>
      <c r="Q22" s="189">
        <v>6520</v>
      </c>
      <c r="R22" s="189">
        <v>20000</v>
      </c>
      <c r="S22" s="189"/>
      <c r="T22" s="189">
        <v>5000</v>
      </c>
      <c r="U22" s="189">
        <v>150000</v>
      </c>
      <c r="V22" s="189">
        <v>10000</v>
      </c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38"/>
    </row>
    <row r="23" spans="1:53" ht="15.75">
      <c r="A23" s="1"/>
      <c r="B23" s="4"/>
      <c r="C23" s="5" t="s">
        <v>13</v>
      </c>
      <c r="D23" s="115">
        <v>0.25</v>
      </c>
      <c r="E23" s="189">
        <v>510000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>
        <v>510000</v>
      </c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38"/>
    </row>
    <row r="24" spans="1:53" ht="15.75">
      <c r="A24" s="1"/>
      <c r="B24" s="4"/>
      <c r="C24" s="5" t="s">
        <v>14</v>
      </c>
      <c r="D24" s="115">
        <v>0.1</v>
      </c>
      <c r="E24" s="189">
        <v>600000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>
        <v>600000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38"/>
    </row>
    <row r="25" spans="1:53" s="114" customFormat="1" ht="15.75">
      <c r="A25" s="1"/>
      <c r="B25" s="229" t="s">
        <v>15</v>
      </c>
      <c r="C25" s="229"/>
      <c r="D25" s="117"/>
      <c r="E25" s="188">
        <f t="shared" ref="E25:AZ25" si="6">SUBTOTAL(9,E26:E30)</f>
        <v>3969531</v>
      </c>
      <c r="F25" s="188">
        <f t="shared" si="6"/>
        <v>0</v>
      </c>
      <c r="G25" s="188">
        <f t="shared" si="6"/>
        <v>0</v>
      </c>
      <c r="H25" s="188">
        <f t="shared" si="6"/>
        <v>0</v>
      </c>
      <c r="I25" s="188">
        <f t="shared" si="6"/>
        <v>0</v>
      </c>
      <c r="J25" s="188">
        <f t="shared" si="6"/>
        <v>0</v>
      </c>
      <c r="K25" s="188">
        <f t="shared" si="6"/>
        <v>0</v>
      </c>
      <c r="L25" s="188">
        <f t="shared" si="6"/>
        <v>0</v>
      </c>
      <c r="M25" s="188">
        <f t="shared" si="6"/>
        <v>0</v>
      </c>
      <c r="N25" s="188">
        <f t="shared" si="6"/>
        <v>0</v>
      </c>
      <c r="O25" s="188">
        <f t="shared" si="6"/>
        <v>0</v>
      </c>
      <c r="P25" s="188">
        <f t="shared" si="6"/>
        <v>35000</v>
      </c>
      <c r="Q25" s="188">
        <f t="shared" si="6"/>
        <v>0</v>
      </c>
      <c r="R25" s="188">
        <f t="shared" si="6"/>
        <v>0</v>
      </c>
      <c r="S25" s="188">
        <f t="shared" si="6"/>
        <v>0</v>
      </c>
      <c r="T25" s="188">
        <f t="shared" si="6"/>
        <v>0</v>
      </c>
      <c r="U25" s="188">
        <f t="shared" si="6"/>
        <v>0</v>
      </c>
      <c r="V25" s="188">
        <f t="shared" si="6"/>
        <v>1500</v>
      </c>
      <c r="W25" s="188">
        <f t="shared" si="6"/>
        <v>63000</v>
      </c>
      <c r="X25" s="188">
        <f t="shared" si="6"/>
        <v>10000</v>
      </c>
      <c r="Y25" s="188">
        <f t="shared" si="6"/>
        <v>0</v>
      </c>
      <c r="Z25" s="188">
        <f t="shared" si="6"/>
        <v>15000</v>
      </c>
      <c r="AA25" s="188">
        <f t="shared" si="6"/>
        <v>15031</v>
      </c>
      <c r="AB25" s="188">
        <f t="shared" si="6"/>
        <v>40000</v>
      </c>
      <c r="AC25" s="188">
        <f t="shared" si="6"/>
        <v>40000</v>
      </c>
      <c r="AD25" s="188">
        <f t="shared" si="6"/>
        <v>0</v>
      </c>
      <c r="AE25" s="188">
        <f t="shared" si="6"/>
        <v>0</v>
      </c>
      <c r="AF25" s="188">
        <f t="shared" si="6"/>
        <v>0</v>
      </c>
      <c r="AG25" s="188">
        <f t="shared" si="6"/>
        <v>0</v>
      </c>
      <c r="AH25" s="188">
        <f t="shared" si="6"/>
        <v>0</v>
      </c>
      <c r="AI25" s="188">
        <f t="shared" si="6"/>
        <v>0</v>
      </c>
      <c r="AJ25" s="188">
        <f t="shared" si="6"/>
        <v>0</v>
      </c>
      <c r="AK25" s="188">
        <f t="shared" si="6"/>
        <v>0</v>
      </c>
      <c r="AL25" s="188">
        <f t="shared" si="6"/>
        <v>80000</v>
      </c>
      <c r="AM25" s="188">
        <f t="shared" si="6"/>
        <v>110000</v>
      </c>
      <c r="AN25" s="188">
        <f t="shared" si="6"/>
        <v>5000</v>
      </c>
      <c r="AO25" s="188">
        <f t="shared" si="6"/>
        <v>5000</v>
      </c>
      <c r="AP25" s="188">
        <f t="shared" si="6"/>
        <v>5000</v>
      </c>
      <c r="AQ25" s="188">
        <f t="shared" si="6"/>
        <v>0</v>
      </c>
      <c r="AR25" s="188">
        <f t="shared" si="6"/>
        <v>0</v>
      </c>
      <c r="AS25" s="188">
        <f t="shared" si="6"/>
        <v>745000</v>
      </c>
      <c r="AT25" s="188">
        <f t="shared" si="6"/>
        <v>0</v>
      </c>
      <c r="AU25" s="188">
        <f t="shared" si="6"/>
        <v>1950000</v>
      </c>
      <c r="AV25" s="188">
        <f t="shared" si="6"/>
        <v>0</v>
      </c>
      <c r="AW25" s="188">
        <f t="shared" si="6"/>
        <v>850000</v>
      </c>
      <c r="AX25" s="188">
        <f t="shared" si="6"/>
        <v>0</v>
      </c>
      <c r="AY25" s="188">
        <f t="shared" si="6"/>
        <v>0</v>
      </c>
      <c r="AZ25" s="188">
        <f t="shared" si="6"/>
        <v>0</v>
      </c>
      <c r="BA25" s="113"/>
    </row>
    <row r="26" spans="1:53" ht="31.5">
      <c r="A26" s="1"/>
      <c r="B26" s="4"/>
      <c r="C26" s="6" t="s">
        <v>16</v>
      </c>
      <c r="D26" s="118">
        <v>0.2</v>
      </c>
      <c r="E26" s="189">
        <v>750000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>
        <v>5000</v>
      </c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>
        <v>745000</v>
      </c>
      <c r="AT26" s="189"/>
      <c r="AU26" s="189"/>
      <c r="AV26" s="189"/>
      <c r="AW26" s="189"/>
      <c r="AX26" s="189"/>
      <c r="AY26" s="189"/>
      <c r="AZ26" s="189"/>
      <c r="BA26" s="38"/>
    </row>
    <row r="27" spans="1:53" ht="15.75">
      <c r="A27" s="1"/>
      <c r="B27" s="4"/>
      <c r="C27" s="6" t="s">
        <v>159</v>
      </c>
      <c r="D27" s="118">
        <v>0</v>
      </c>
      <c r="E27" s="189">
        <v>145000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>
        <v>60000</v>
      </c>
      <c r="AM27" s="189">
        <v>70000</v>
      </c>
      <c r="AN27" s="189">
        <v>5000</v>
      </c>
      <c r="AO27" s="189">
        <v>5000</v>
      </c>
      <c r="AP27" s="189">
        <v>5000</v>
      </c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38"/>
    </row>
    <row r="28" spans="1:53" ht="15.75">
      <c r="A28" s="1"/>
      <c r="B28" s="4"/>
      <c r="C28" s="6" t="s">
        <v>92</v>
      </c>
      <c r="D28" s="118">
        <v>0</v>
      </c>
      <c r="E28" s="189">
        <v>740000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>
        <v>30000</v>
      </c>
      <c r="AM28" s="189">
        <v>60000</v>
      </c>
      <c r="AN28" s="189"/>
      <c r="AO28" s="189"/>
      <c r="AP28" s="189"/>
      <c r="AQ28" s="189"/>
      <c r="AR28" s="189"/>
      <c r="AS28" s="189"/>
      <c r="AT28" s="189">
        <v>650000</v>
      </c>
      <c r="AU28" s="189"/>
      <c r="AV28" s="189"/>
      <c r="AW28" s="189"/>
      <c r="AX28" s="189"/>
      <c r="AY28" s="189"/>
      <c r="AZ28" s="189"/>
      <c r="BA28" s="38"/>
    </row>
    <row r="29" spans="1:53" ht="31.5">
      <c r="A29" s="1"/>
      <c r="B29" s="4"/>
      <c r="C29" s="6" t="s">
        <v>217</v>
      </c>
      <c r="D29" s="118">
        <v>0.1</v>
      </c>
      <c r="E29" s="189">
        <v>3014531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>
        <v>35000</v>
      </c>
      <c r="Q29" s="189"/>
      <c r="R29" s="189"/>
      <c r="S29" s="189"/>
      <c r="T29" s="189"/>
      <c r="U29" s="189"/>
      <c r="V29" s="189">
        <v>1500</v>
      </c>
      <c r="W29" s="189">
        <v>63000</v>
      </c>
      <c r="X29" s="189">
        <v>5000</v>
      </c>
      <c r="Y29" s="189"/>
      <c r="Z29" s="189">
        <v>15000</v>
      </c>
      <c r="AA29" s="189">
        <v>15031</v>
      </c>
      <c r="AB29" s="189">
        <v>40000</v>
      </c>
      <c r="AC29" s="189">
        <v>40000</v>
      </c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>
        <v>1950000</v>
      </c>
      <c r="AV29" s="189"/>
      <c r="AW29" s="189">
        <v>850000</v>
      </c>
      <c r="AX29" s="189"/>
      <c r="AY29" s="189"/>
      <c r="AZ29" s="189"/>
      <c r="BA29" s="38"/>
    </row>
    <row r="30" spans="1:53" ht="15.75">
      <c r="A30" s="1"/>
      <c r="B30" s="4"/>
      <c r="C30" s="6" t="s">
        <v>17</v>
      </c>
      <c r="D30" s="119"/>
      <c r="E30" s="189">
        <v>-680000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>
        <v>-10000</v>
      </c>
      <c r="AM30" s="189">
        <v>-20000</v>
      </c>
      <c r="AN30" s="189"/>
      <c r="AO30" s="189"/>
      <c r="AP30" s="189"/>
      <c r="AQ30" s="189"/>
      <c r="AR30" s="189"/>
      <c r="AS30" s="189"/>
      <c r="AT30" s="189">
        <v>-650000</v>
      </c>
      <c r="AU30" s="189"/>
      <c r="AV30" s="189"/>
      <c r="AW30" s="189"/>
      <c r="AX30" s="189"/>
      <c r="AY30" s="189"/>
      <c r="AZ30" s="189"/>
      <c r="BA30" s="38"/>
    </row>
    <row r="31" spans="1:53" ht="15.75">
      <c r="A31" s="1"/>
      <c r="B31" s="4">
        <v>2405</v>
      </c>
      <c r="C31" s="7" t="s">
        <v>158</v>
      </c>
      <c r="D31" s="118">
        <v>0.1</v>
      </c>
      <c r="E31" s="189">
        <v>3350000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>
        <v>4000</v>
      </c>
      <c r="V31" s="189"/>
      <c r="W31" s="189">
        <v>140000</v>
      </c>
      <c r="X31" s="189">
        <v>345000</v>
      </c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>
        <v>761000</v>
      </c>
      <c r="AL31" s="189"/>
      <c r="AM31" s="189"/>
      <c r="AN31" s="189"/>
      <c r="AO31" s="189"/>
      <c r="AP31" s="189"/>
      <c r="AQ31" s="189"/>
      <c r="AR31" s="189"/>
      <c r="AS31" s="189"/>
      <c r="AT31" s="189">
        <v>2100000</v>
      </c>
      <c r="AU31" s="189"/>
      <c r="AV31" s="189"/>
      <c r="AW31" s="189"/>
      <c r="AX31" s="189"/>
      <c r="AY31" s="189"/>
      <c r="AZ31" s="189"/>
      <c r="BA31" s="38"/>
    </row>
    <row r="32" spans="1:53" ht="15.75">
      <c r="A32" s="1"/>
      <c r="B32" s="4">
        <v>2419</v>
      </c>
      <c r="C32" s="7" t="s">
        <v>67</v>
      </c>
      <c r="D32" s="118">
        <v>0</v>
      </c>
      <c r="E32" s="189">
        <v>0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38"/>
    </row>
    <row r="33" spans="1:53" ht="15.75" hidden="1" customHeight="1">
      <c r="A33" s="13">
        <v>2800</v>
      </c>
      <c r="B33" s="120" t="s">
        <v>54</v>
      </c>
      <c r="C33" s="120"/>
      <c r="D33" s="120"/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v>0</v>
      </c>
      <c r="BA33" s="38"/>
    </row>
    <row r="34" spans="1:53" ht="15.75" hidden="1" customHeight="1">
      <c r="A34" s="1"/>
      <c r="B34" s="4">
        <v>2802</v>
      </c>
      <c r="C34" s="8" t="s">
        <v>68</v>
      </c>
      <c r="D34" s="118">
        <v>0</v>
      </c>
      <c r="E34" s="189">
        <v>0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38"/>
    </row>
    <row r="35" spans="1:53" ht="15.75">
      <c r="A35" s="13">
        <v>3600</v>
      </c>
      <c r="B35" s="208" t="s">
        <v>55</v>
      </c>
      <c r="C35" s="208"/>
      <c r="D35" s="208"/>
      <c r="E35" s="188">
        <f t="shared" ref="E35:AZ35" si="7">SUBTOTAL(9,E36:E37)</f>
        <v>20000</v>
      </c>
      <c r="F35" s="188">
        <f t="shared" si="7"/>
        <v>0</v>
      </c>
      <c r="G35" s="188">
        <f t="shared" si="7"/>
        <v>0</v>
      </c>
      <c r="H35" s="188">
        <f t="shared" si="7"/>
        <v>0</v>
      </c>
      <c r="I35" s="188">
        <f t="shared" si="7"/>
        <v>0</v>
      </c>
      <c r="J35" s="188">
        <f t="shared" si="7"/>
        <v>0</v>
      </c>
      <c r="K35" s="188">
        <f t="shared" si="7"/>
        <v>0</v>
      </c>
      <c r="L35" s="188">
        <f t="shared" si="7"/>
        <v>0</v>
      </c>
      <c r="M35" s="188">
        <f t="shared" si="7"/>
        <v>0</v>
      </c>
      <c r="N35" s="188">
        <f t="shared" si="7"/>
        <v>0</v>
      </c>
      <c r="O35" s="188">
        <f t="shared" si="7"/>
        <v>0</v>
      </c>
      <c r="P35" s="188">
        <f t="shared" si="7"/>
        <v>0</v>
      </c>
      <c r="Q35" s="188">
        <f t="shared" si="7"/>
        <v>0</v>
      </c>
      <c r="R35" s="188">
        <f t="shared" si="7"/>
        <v>0</v>
      </c>
      <c r="S35" s="188">
        <f t="shared" si="7"/>
        <v>0</v>
      </c>
      <c r="T35" s="188">
        <f t="shared" si="7"/>
        <v>0</v>
      </c>
      <c r="U35" s="188">
        <f t="shared" si="7"/>
        <v>0</v>
      </c>
      <c r="V35" s="188">
        <f t="shared" si="7"/>
        <v>0</v>
      </c>
      <c r="W35" s="188">
        <f t="shared" si="7"/>
        <v>0</v>
      </c>
      <c r="X35" s="188">
        <f t="shared" si="7"/>
        <v>2000</v>
      </c>
      <c r="Y35" s="188">
        <f t="shared" si="7"/>
        <v>0</v>
      </c>
      <c r="Z35" s="188">
        <f t="shared" si="7"/>
        <v>0</v>
      </c>
      <c r="AA35" s="188">
        <f t="shared" si="7"/>
        <v>0</v>
      </c>
      <c r="AB35" s="188">
        <f t="shared" si="7"/>
        <v>0</v>
      </c>
      <c r="AC35" s="188">
        <f t="shared" si="7"/>
        <v>0</v>
      </c>
      <c r="AD35" s="188">
        <f t="shared" si="7"/>
        <v>0</v>
      </c>
      <c r="AE35" s="188">
        <f t="shared" si="7"/>
        <v>0</v>
      </c>
      <c r="AF35" s="188">
        <f t="shared" si="7"/>
        <v>0</v>
      </c>
      <c r="AG35" s="188">
        <f t="shared" si="7"/>
        <v>0</v>
      </c>
      <c r="AH35" s="188">
        <f t="shared" si="7"/>
        <v>0</v>
      </c>
      <c r="AI35" s="188">
        <f t="shared" si="7"/>
        <v>0</v>
      </c>
      <c r="AJ35" s="188">
        <f t="shared" si="7"/>
        <v>0</v>
      </c>
      <c r="AK35" s="188">
        <f t="shared" si="7"/>
        <v>17000</v>
      </c>
      <c r="AL35" s="188">
        <f t="shared" si="7"/>
        <v>0</v>
      </c>
      <c r="AM35" s="188">
        <f t="shared" si="7"/>
        <v>0</v>
      </c>
      <c r="AN35" s="188">
        <f t="shared" si="7"/>
        <v>0</v>
      </c>
      <c r="AO35" s="188">
        <f t="shared" si="7"/>
        <v>0</v>
      </c>
      <c r="AP35" s="188">
        <f t="shared" si="7"/>
        <v>0</v>
      </c>
      <c r="AQ35" s="188">
        <f t="shared" si="7"/>
        <v>0</v>
      </c>
      <c r="AR35" s="188">
        <f t="shared" si="7"/>
        <v>0</v>
      </c>
      <c r="AS35" s="188">
        <f t="shared" si="7"/>
        <v>0</v>
      </c>
      <c r="AT35" s="188">
        <f t="shared" si="7"/>
        <v>1000</v>
      </c>
      <c r="AU35" s="188">
        <f t="shared" si="7"/>
        <v>0</v>
      </c>
      <c r="AV35" s="188">
        <f t="shared" si="7"/>
        <v>0</v>
      </c>
      <c r="AW35" s="188">
        <f t="shared" si="7"/>
        <v>0</v>
      </c>
      <c r="AX35" s="188">
        <f t="shared" si="7"/>
        <v>0</v>
      </c>
      <c r="AY35" s="188">
        <f t="shared" si="7"/>
        <v>0</v>
      </c>
      <c r="AZ35" s="188">
        <f t="shared" si="7"/>
        <v>0</v>
      </c>
      <c r="BA35" s="38"/>
    </row>
    <row r="36" spans="1:53" ht="15.75">
      <c r="A36" s="1"/>
      <c r="B36" s="4">
        <v>3611</v>
      </c>
      <c r="C36" s="5" t="s">
        <v>69</v>
      </c>
      <c r="D36" s="118">
        <v>0</v>
      </c>
      <c r="E36" s="189">
        <v>5000</v>
      </c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>
        <v>5000</v>
      </c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38"/>
    </row>
    <row r="37" spans="1:53" ht="15.75">
      <c r="A37" s="1"/>
      <c r="B37" s="4">
        <v>3619</v>
      </c>
      <c r="C37" s="9" t="s">
        <v>70</v>
      </c>
      <c r="D37" s="118">
        <v>0.1</v>
      </c>
      <c r="E37" s="189">
        <v>15000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>
        <v>2000</v>
      </c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>
        <v>12000</v>
      </c>
      <c r="AL37" s="189"/>
      <c r="AM37" s="189"/>
      <c r="AN37" s="189"/>
      <c r="AO37" s="189"/>
      <c r="AP37" s="189"/>
      <c r="AQ37" s="189"/>
      <c r="AR37" s="189"/>
      <c r="AS37" s="189"/>
      <c r="AT37" s="189">
        <v>1000</v>
      </c>
      <c r="AU37" s="189"/>
      <c r="AV37" s="189"/>
      <c r="AW37" s="189"/>
      <c r="AX37" s="189"/>
      <c r="AY37" s="189"/>
      <c r="AZ37" s="189"/>
      <c r="BA37" s="38"/>
    </row>
    <row r="38" spans="1:53" ht="15.75">
      <c r="A38" s="13">
        <v>3700</v>
      </c>
      <c r="B38" s="208" t="s">
        <v>56</v>
      </c>
      <c r="C38" s="208"/>
      <c r="D38" s="208"/>
      <c r="E38" s="188">
        <f t="shared" ref="E38:AZ38" si="8">SUBTOTAL(9,E39:E40)</f>
        <v>-300000</v>
      </c>
      <c r="F38" s="188">
        <f t="shared" si="8"/>
        <v>0</v>
      </c>
      <c r="G38" s="188">
        <f t="shared" si="8"/>
        <v>0</v>
      </c>
      <c r="H38" s="188">
        <f t="shared" si="8"/>
        <v>0</v>
      </c>
      <c r="I38" s="188">
        <f t="shared" si="8"/>
        <v>0</v>
      </c>
      <c r="J38" s="188">
        <f t="shared" si="8"/>
        <v>0</v>
      </c>
      <c r="K38" s="188">
        <f t="shared" si="8"/>
        <v>0</v>
      </c>
      <c r="L38" s="188">
        <f t="shared" si="8"/>
        <v>0</v>
      </c>
      <c r="M38" s="188">
        <f t="shared" si="8"/>
        <v>0</v>
      </c>
      <c r="N38" s="188">
        <f t="shared" si="8"/>
        <v>0</v>
      </c>
      <c r="O38" s="188">
        <f t="shared" si="8"/>
        <v>0</v>
      </c>
      <c r="P38" s="188">
        <f t="shared" si="8"/>
        <v>0</v>
      </c>
      <c r="Q38" s="188">
        <f t="shared" si="8"/>
        <v>0</v>
      </c>
      <c r="R38" s="188">
        <f t="shared" si="8"/>
        <v>0</v>
      </c>
      <c r="S38" s="188">
        <f t="shared" si="8"/>
        <v>0</v>
      </c>
      <c r="T38" s="188">
        <f t="shared" si="8"/>
        <v>0</v>
      </c>
      <c r="U38" s="188">
        <f t="shared" si="8"/>
        <v>0</v>
      </c>
      <c r="V38" s="188">
        <f t="shared" si="8"/>
        <v>0</v>
      </c>
      <c r="W38" s="188">
        <f t="shared" si="8"/>
        <v>0</v>
      </c>
      <c r="X38" s="188">
        <f t="shared" si="8"/>
        <v>0</v>
      </c>
      <c r="Y38" s="188">
        <f t="shared" si="8"/>
        <v>0</v>
      </c>
      <c r="Z38" s="188">
        <f t="shared" si="8"/>
        <v>0</v>
      </c>
      <c r="AA38" s="188">
        <f t="shared" si="8"/>
        <v>0</v>
      </c>
      <c r="AB38" s="188">
        <f t="shared" si="8"/>
        <v>0</v>
      </c>
      <c r="AC38" s="188">
        <f t="shared" si="8"/>
        <v>0</v>
      </c>
      <c r="AD38" s="188">
        <f t="shared" si="8"/>
        <v>0</v>
      </c>
      <c r="AE38" s="188">
        <f t="shared" si="8"/>
        <v>0</v>
      </c>
      <c r="AF38" s="188">
        <f t="shared" si="8"/>
        <v>0</v>
      </c>
      <c r="AG38" s="188">
        <f t="shared" si="8"/>
        <v>0</v>
      </c>
      <c r="AH38" s="188">
        <f t="shared" si="8"/>
        <v>0</v>
      </c>
      <c r="AI38" s="188">
        <f t="shared" si="8"/>
        <v>0</v>
      </c>
      <c r="AJ38" s="188">
        <f t="shared" si="8"/>
        <v>0</v>
      </c>
      <c r="AK38" s="188">
        <f t="shared" si="8"/>
        <v>-300000</v>
      </c>
      <c r="AL38" s="188">
        <f t="shared" si="8"/>
        <v>0</v>
      </c>
      <c r="AM38" s="188">
        <f t="shared" si="8"/>
        <v>0</v>
      </c>
      <c r="AN38" s="188">
        <f t="shared" si="8"/>
        <v>0</v>
      </c>
      <c r="AO38" s="188">
        <f t="shared" si="8"/>
        <v>0</v>
      </c>
      <c r="AP38" s="188">
        <f t="shared" si="8"/>
        <v>0</v>
      </c>
      <c r="AQ38" s="188">
        <f t="shared" si="8"/>
        <v>0</v>
      </c>
      <c r="AR38" s="188">
        <f t="shared" si="8"/>
        <v>0</v>
      </c>
      <c r="AS38" s="188">
        <f t="shared" si="8"/>
        <v>0</v>
      </c>
      <c r="AT38" s="188">
        <f t="shared" si="8"/>
        <v>0</v>
      </c>
      <c r="AU38" s="188">
        <f t="shared" si="8"/>
        <v>0</v>
      </c>
      <c r="AV38" s="188">
        <f t="shared" si="8"/>
        <v>0</v>
      </c>
      <c r="AW38" s="188">
        <f t="shared" si="8"/>
        <v>0</v>
      </c>
      <c r="AX38" s="188">
        <f t="shared" si="8"/>
        <v>0</v>
      </c>
      <c r="AY38" s="188">
        <f t="shared" si="8"/>
        <v>0</v>
      </c>
      <c r="AZ38" s="188">
        <f t="shared" si="8"/>
        <v>0</v>
      </c>
      <c r="BA38" s="38"/>
    </row>
    <row r="39" spans="1:53" ht="15.75">
      <c r="A39" s="1"/>
      <c r="B39" s="4">
        <v>3701</v>
      </c>
      <c r="C39" s="5" t="s">
        <v>234</v>
      </c>
      <c r="D39" s="3"/>
      <c r="E39" s="189">
        <v>-270000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>
        <v>-270000</v>
      </c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38"/>
    </row>
    <row r="40" spans="1:53" ht="15.75">
      <c r="A40" s="1"/>
      <c r="B40" s="4">
        <v>3702</v>
      </c>
      <c r="C40" s="5" t="s">
        <v>235</v>
      </c>
      <c r="D40" s="3"/>
      <c r="E40" s="189">
        <v>-30000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>
        <v>-30000</v>
      </c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38"/>
    </row>
    <row r="41" spans="1:53" ht="15.75">
      <c r="A41" s="13" t="s">
        <v>18</v>
      </c>
      <c r="B41" s="208" t="s">
        <v>57</v>
      </c>
      <c r="C41" s="208"/>
      <c r="D41" s="208"/>
      <c r="E41" s="188">
        <f t="shared" ref="E41:AZ41" si="9">SUBTOTAL(9,E42:E42)</f>
        <v>100000</v>
      </c>
      <c r="F41" s="188">
        <f t="shared" si="9"/>
        <v>0</v>
      </c>
      <c r="G41" s="188">
        <f t="shared" si="9"/>
        <v>0</v>
      </c>
      <c r="H41" s="188">
        <f t="shared" si="9"/>
        <v>0</v>
      </c>
      <c r="I41" s="188">
        <f t="shared" si="9"/>
        <v>0</v>
      </c>
      <c r="J41" s="188">
        <f t="shared" si="9"/>
        <v>0</v>
      </c>
      <c r="K41" s="188">
        <f t="shared" si="9"/>
        <v>0</v>
      </c>
      <c r="L41" s="188">
        <f t="shared" si="9"/>
        <v>0</v>
      </c>
      <c r="M41" s="188">
        <f t="shared" si="9"/>
        <v>0</v>
      </c>
      <c r="N41" s="188">
        <f t="shared" si="9"/>
        <v>0</v>
      </c>
      <c r="O41" s="188">
        <f t="shared" si="9"/>
        <v>45000</v>
      </c>
      <c r="P41" s="188">
        <f t="shared" si="9"/>
        <v>0</v>
      </c>
      <c r="Q41" s="188">
        <f t="shared" si="9"/>
        <v>0</v>
      </c>
      <c r="R41" s="188">
        <f t="shared" si="9"/>
        <v>0</v>
      </c>
      <c r="S41" s="188">
        <f t="shared" si="9"/>
        <v>0</v>
      </c>
      <c r="T41" s="188">
        <f t="shared" si="9"/>
        <v>0</v>
      </c>
      <c r="U41" s="188">
        <f t="shared" si="9"/>
        <v>0</v>
      </c>
      <c r="V41" s="188">
        <f t="shared" si="9"/>
        <v>0</v>
      </c>
      <c r="W41" s="188">
        <f t="shared" si="9"/>
        <v>0</v>
      </c>
      <c r="X41" s="188">
        <f t="shared" si="9"/>
        <v>12000</v>
      </c>
      <c r="Y41" s="188">
        <f t="shared" si="9"/>
        <v>0</v>
      </c>
      <c r="Z41" s="188">
        <f t="shared" si="9"/>
        <v>0</v>
      </c>
      <c r="AA41" s="188">
        <f t="shared" si="9"/>
        <v>0</v>
      </c>
      <c r="AB41" s="188">
        <f t="shared" si="9"/>
        <v>0</v>
      </c>
      <c r="AC41" s="188">
        <f t="shared" si="9"/>
        <v>0</v>
      </c>
      <c r="AD41" s="188">
        <f t="shared" si="9"/>
        <v>0</v>
      </c>
      <c r="AE41" s="188">
        <f t="shared" si="9"/>
        <v>0</v>
      </c>
      <c r="AF41" s="188">
        <f t="shared" si="9"/>
        <v>0</v>
      </c>
      <c r="AG41" s="188">
        <f t="shared" si="9"/>
        <v>0</v>
      </c>
      <c r="AH41" s="188">
        <f t="shared" si="9"/>
        <v>0</v>
      </c>
      <c r="AI41" s="188">
        <f t="shared" si="9"/>
        <v>0</v>
      </c>
      <c r="AJ41" s="188">
        <f t="shared" si="9"/>
        <v>0</v>
      </c>
      <c r="AK41" s="188">
        <f t="shared" si="9"/>
        <v>38000</v>
      </c>
      <c r="AL41" s="188">
        <f t="shared" si="9"/>
        <v>0</v>
      </c>
      <c r="AM41" s="188">
        <f t="shared" si="9"/>
        <v>0</v>
      </c>
      <c r="AN41" s="188">
        <f t="shared" si="9"/>
        <v>0</v>
      </c>
      <c r="AO41" s="188">
        <f t="shared" si="9"/>
        <v>0</v>
      </c>
      <c r="AP41" s="188">
        <f t="shared" si="9"/>
        <v>0</v>
      </c>
      <c r="AQ41" s="188">
        <f t="shared" si="9"/>
        <v>0</v>
      </c>
      <c r="AR41" s="188">
        <f t="shared" si="9"/>
        <v>0</v>
      </c>
      <c r="AS41" s="188">
        <f t="shared" si="9"/>
        <v>0</v>
      </c>
      <c r="AT41" s="188">
        <f t="shared" si="9"/>
        <v>0</v>
      </c>
      <c r="AU41" s="188">
        <f t="shared" si="9"/>
        <v>5000</v>
      </c>
      <c r="AV41" s="188">
        <f t="shared" si="9"/>
        <v>0</v>
      </c>
      <c r="AW41" s="188">
        <f t="shared" si="9"/>
        <v>0</v>
      </c>
      <c r="AX41" s="188">
        <f t="shared" si="9"/>
        <v>0</v>
      </c>
      <c r="AY41" s="188">
        <f t="shared" si="9"/>
        <v>0</v>
      </c>
      <c r="AZ41" s="188">
        <f t="shared" si="9"/>
        <v>0</v>
      </c>
      <c r="BA41" s="38"/>
    </row>
    <row r="42" spans="1:53" ht="15.75">
      <c r="A42" s="1"/>
      <c r="B42" s="4">
        <v>4501</v>
      </c>
      <c r="C42" s="9" t="s">
        <v>71</v>
      </c>
      <c r="D42" s="118">
        <v>0</v>
      </c>
      <c r="E42" s="189">
        <v>100000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9">
        <v>45000</v>
      </c>
      <c r="P42" s="189"/>
      <c r="Q42" s="189"/>
      <c r="R42" s="189"/>
      <c r="S42" s="189"/>
      <c r="T42" s="189"/>
      <c r="U42" s="189"/>
      <c r="V42" s="189"/>
      <c r="W42" s="189"/>
      <c r="X42" s="189">
        <v>12000</v>
      </c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>
        <v>38000</v>
      </c>
      <c r="AL42" s="189"/>
      <c r="AM42" s="189"/>
      <c r="AN42" s="189"/>
      <c r="AO42" s="189"/>
      <c r="AP42" s="189"/>
      <c r="AQ42" s="189"/>
      <c r="AR42" s="189"/>
      <c r="AS42" s="189"/>
      <c r="AT42" s="189"/>
      <c r="AU42" s="189">
        <v>5000</v>
      </c>
      <c r="AV42" s="189"/>
      <c r="AW42" s="189"/>
      <c r="AX42" s="189"/>
      <c r="AY42" s="189"/>
      <c r="AZ42" s="189"/>
      <c r="BA42" s="38"/>
    </row>
    <row r="43" spans="1:53" ht="15.75">
      <c r="A43" s="13">
        <v>4600</v>
      </c>
      <c r="B43" s="208" t="s">
        <v>58</v>
      </c>
      <c r="C43" s="208"/>
      <c r="D43" s="208"/>
      <c r="E43" s="188">
        <f t="shared" ref="E43:AZ43" si="10">SUBTOTAL(9,E44:E46)</f>
        <v>4790000</v>
      </c>
      <c r="F43" s="188">
        <f t="shared" si="10"/>
        <v>0</v>
      </c>
      <c r="G43" s="188">
        <f t="shared" si="10"/>
        <v>0</v>
      </c>
      <c r="H43" s="188">
        <f t="shared" si="10"/>
        <v>0</v>
      </c>
      <c r="I43" s="188">
        <f t="shared" si="10"/>
        <v>0</v>
      </c>
      <c r="J43" s="188">
        <f t="shared" si="10"/>
        <v>0</v>
      </c>
      <c r="K43" s="188">
        <f t="shared" si="10"/>
        <v>0</v>
      </c>
      <c r="L43" s="188">
        <f t="shared" si="10"/>
        <v>0</v>
      </c>
      <c r="M43" s="188">
        <f t="shared" si="10"/>
        <v>0</v>
      </c>
      <c r="N43" s="188">
        <f t="shared" si="10"/>
        <v>0</v>
      </c>
      <c r="O43" s="188">
        <f t="shared" si="10"/>
        <v>0</v>
      </c>
      <c r="P43" s="188">
        <f t="shared" si="10"/>
        <v>0</v>
      </c>
      <c r="Q43" s="188">
        <f t="shared" si="10"/>
        <v>0</v>
      </c>
      <c r="R43" s="188">
        <f t="shared" si="10"/>
        <v>0</v>
      </c>
      <c r="S43" s="188">
        <f t="shared" si="10"/>
        <v>0</v>
      </c>
      <c r="T43" s="188">
        <f t="shared" si="10"/>
        <v>0</v>
      </c>
      <c r="U43" s="188">
        <f t="shared" si="10"/>
        <v>0</v>
      </c>
      <c r="V43" s="188">
        <f t="shared" si="10"/>
        <v>0</v>
      </c>
      <c r="W43" s="188">
        <f t="shared" si="10"/>
        <v>0</v>
      </c>
      <c r="X43" s="188">
        <f t="shared" si="10"/>
        <v>0</v>
      </c>
      <c r="Y43" s="188">
        <f t="shared" si="10"/>
        <v>0</v>
      </c>
      <c r="Z43" s="188">
        <f t="shared" si="10"/>
        <v>0</v>
      </c>
      <c r="AA43" s="188">
        <f t="shared" si="10"/>
        <v>0</v>
      </c>
      <c r="AB43" s="188">
        <f t="shared" si="10"/>
        <v>0</v>
      </c>
      <c r="AC43" s="188">
        <f t="shared" si="10"/>
        <v>0</v>
      </c>
      <c r="AD43" s="188">
        <f t="shared" si="10"/>
        <v>0</v>
      </c>
      <c r="AE43" s="188">
        <f t="shared" si="10"/>
        <v>0</v>
      </c>
      <c r="AF43" s="188">
        <f t="shared" si="10"/>
        <v>0</v>
      </c>
      <c r="AG43" s="188">
        <f t="shared" si="10"/>
        <v>0</v>
      </c>
      <c r="AH43" s="188">
        <f t="shared" si="10"/>
        <v>0</v>
      </c>
      <c r="AI43" s="188">
        <f t="shared" si="10"/>
        <v>0</v>
      </c>
      <c r="AJ43" s="188">
        <f t="shared" si="10"/>
        <v>0</v>
      </c>
      <c r="AK43" s="188">
        <f t="shared" si="10"/>
        <v>0</v>
      </c>
      <c r="AL43" s="188">
        <f t="shared" si="10"/>
        <v>0</v>
      </c>
      <c r="AM43" s="188">
        <f t="shared" si="10"/>
        <v>0</v>
      </c>
      <c r="AN43" s="188">
        <f t="shared" si="10"/>
        <v>0</v>
      </c>
      <c r="AO43" s="188">
        <f t="shared" si="10"/>
        <v>0</v>
      </c>
      <c r="AP43" s="188">
        <f t="shared" si="10"/>
        <v>0</v>
      </c>
      <c r="AQ43" s="188">
        <f t="shared" si="10"/>
        <v>0</v>
      </c>
      <c r="AR43" s="188">
        <f t="shared" si="10"/>
        <v>0</v>
      </c>
      <c r="AS43" s="188">
        <f t="shared" si="10"/>
        <v>0</v>
      </c>
      <c r="AT43" s="188">
        <f t="shared" si="10"/>
        <v>0</v>
      </c>
      <c r="AU43" s="188">
        <f t="shared" si="10"/>
        <v>0</v>
      </c>
      <c r="AV43" s="188">
        <f t="shared" si="10"/>
        <v>0</v>
      </c>
      <c r="AW43" s="188">
        <f t="shared" si="10"/>
        <v>2500000</v>
      </c>
      <c r="AX43" s="188">
        <f t="shared" si="10"/>
        <v>2290000</v>
      </c>
      <c r="AY43" s="188">
        <f t="shared" si="10"/>
        <v>0</v>
      </c>
      <c r="AZ43" s="188">
        <f t="shared" si="10"/>
        <v>0</v>
      </c>
      <c r="BA43" s="38"/>
    </row>
    <row r="44" spans="1:53" ht="15.75">
      <c r="A44" s="1"/>
      <c r="B44" s="4">
        <v>4610</v>
      </c>
      <c r="C44" s="5" t="s">
        <v>72</v>
      </c>
      <c r="D44" s="118">
        <v>0</v>
      </c>
      <c r="E44" s="189">
        <v>2290000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>
        <v>500000</v>
      </c>
      <c r="AX44" s="189">
        <v>1790000</v>
      </c>
      <c r="AY44" s="189"/>
      <c r="AZ44" s="189"/>
      <c r="BA44" s="38"/>
    </row>
    <row r="45" spans="1:53" ht="15.75">
      <c r="A45" s="1"/>
      <c r="B45" s="4">
        <v>4630</v>
      </c>
      <c r="C45" s="5" t="s">
        <v>73</v>
      </c>
      <c r="D45" s="118">
        <v>0</v>
      </c>
      <c r="E45" s="189">
        <v>1250000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>
        <v>1000000</v>
      </c>
      <c r="AX45" s="189">
        <v>250000</v>
      </c>
      <c r="AY45" s="189"/>
      <c r="AZ45" s="189"/>
      <c r="BA45" s="38"/>
    </row>
    <row r="46" spans="1:53" ht="16.5" thickBot="1">
      <c r="A46" s="1"/>
      <c r="B46" s="4">
        <v>4650</v>
      </c>
      <c r="C46" s="5" t="s">
        <v>74</v>
      </c>
      <c r="D46" s="118">
        <v>0</v>
      </c>
      <c r="E46" s="189">
        <v>1250000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>
        <v>1000000</v>
      </c>
      <c r="AX46" s="189">
        <v>250000</v>
      </c>
      <c r="AY46" s="189"/>
      <c r="AZ46" s="189"/>
      <c r="BA46" s="38"/>
    </row>
    <row r="47" spans="1:53" s="123" customFormat="1" ht="21.75" thickBot="1">
      <c r="A47" s="223" t="s">
        <v>28</v>
      </c>
      <c r="B47" s="224"/>
      <c r="C47" s="224"/>
      <c r="D47" s="204"/>
      <c r="E47" s="185">
        <f t="shared" ref="E47:AZ47" si="11">SUBTOTAL(9,E48:E87)</f>
        <v>115999999.77422249</v>
      </c>
      <c r="F47" s="185">
        <f t="shared" si="11"/>
        <v>983383.39886942145</v>
      </c>
      <c r="G47" s="185">
        <f t="shared" si="11"/>
        <v>3959144.4206583397</v>
      </c>
      <c r="H47" s="185">
        <f t="shared" si="11"/>
        <v>2893450.5126855518</v>
      </c>
      <c r="I47" s="185">
        <f t="shared" si="11"/>
        <v>2923011.5055258851</v>
      </c>
      <c r="J47" s="185">
        <f t="shared" si="11"/>
        <v>9875314.3442227058</v>
      </c>
      <c r="K47" s="185">
        <f t="shared" si="11"/>
        <v>1931224.9432711217</v>
      </c>
      <c r="L47" s="185">
        <f t="shared" si="11"/>
        <v>2099262.0889275665</v>
      </c>
      <c r="M47" s="185">
        <f t="shared" si="11"/>
        <v>4009912.9855931331</v>
      </c>
      <c r="N47" s="185">
        <f t="shared" si="11"/>
        <v>5812801.1326690596</v>
      </c>
      <c r="O47" s="185">
        <f t="shared" si="11"/>
        <v>6434925.661103772</v>
      </c>
      <c r="P47" s="185">
        <f t="shared" si="11"/>
        <v>3211849.1063872213</v>
      </c>
      <c r="Q47" s="185">
        <f t="shared" si="11"/>
        <v>1554195.6171168194</v>
      </c>
      <c r="R47" s="185">
        <f t="shared" si="11"/>
        <v>3804218.8784357905</v>
      </c>
      <c r="S47" s="185">
        <f t="shared" si="11"/>
        <v>5889177.1940887906</v>
      </c>
      <c r="T47" s="185">
        <f t="shared" si="11"/>
        <v>3555455.9450509534</v>
      </c>
      <c r="U47" s="185">
        <f t="shared" si="11"/>
        <v>3477818.3369188667</v>
      </c>
      <c r="V47" s="185">
        <f t="shared" si="11"/>
        <v>770350.23250000004</v>
      </c>
      <c r="W47" s="185">
        <f t="shared" si="11"/>
        <v>1159838.1172500001</v>
      </c>
      <c r="X47" s="185">
        <f t="shared" si="11"/>
        <v>1788518.5</v>
      </c>
      <c r="Y47" s="185">
        <f t="shared" si="11"/>
        <v>247178.95699999999</v>
      </c>
      <c r="Z47" s="185">
        <f t="shared" si="11"/>
        <v>1830506.7485</v>
      </c>
      <c r="AA47" s="185">
        <f t="shared" si="11"/>
        <v>174140.86900000001</v>
      </c>
      <c r="AB47" s="185">
        <f t="shared" si="11"/>
        <v>146000.015575</v>
      </c>
      <c r="AC47" s="185">
        <f t="shared" si="11"/>
        <v>145999.783375</v>
      </c>
      <c r="AD47" s="185">
        <f t="shared" si="11"/>
        <v>60000</v>
      </c>
      <c r="AE47" s="185">
        <f t="shared" si="11"/>
        <v>14999.7911575</v>
      </c>
      <c r="AF47" s="185">
        <f t="shared" si="11"/>
        <v>50000.053874999998</v>
      </c>
      <c r="AG47" s="185">
        <f t="shared" si="11"/>
        <v>2699999.88209</v>
      </c>
      <c r="AH47" s="185">
        <f t="shared" si="11"/>
        <v>570000.05449999997</v>
      </c>
      <c r="AI47" s="185">
        <f t="shared" si="11"/>
        <v>82499.514999999999</v>
      </c>
      <c r="AJ47" s="185">
        <f t="shared" si="11"/>
        <v>29999.841199999999</v>
      </c>
      <c r="AK47" s="185">
        <f t="shared" si="11"/>
        <v>18553563.25</v>
      </c>
      <c r="AL47" s="185">
        <f t="shared" si="11"/>
        <v>150000.27249999999</v>
      </c>
      <c r="AM47" s="185">
        <f t="shared" si="11"/>
        <v>195000.133</v>
      </c>
      <c r="AN47" s="185">
        <f t="shared" si="11"/>
        <v>90000.066500000001</v>
      </c>
      <c r="AO47" s="185">
        <f t="shared" si="11"/>
        <v>22999.985262499998</v>
      </c>
      <c r="AP47" s="185">
        <f t="shared" si="11"/>
        <v>124999.50026249999</v>
      </c>
      <c r="AQ47" s="185">
        <f t="shared" si="11"/>
        <v>700000.28934999998</v>
      </c>
      <c r="AR47" s="185">
        <f t="shared" si="11"/>
        <v>318000.15100000001</v>
      </c>
      <c r="AS47" s="185">
        <f t="shared" si="11"/>
        <v>1370290.1737500001</v>
      </c>
      <c r="AT47" s="185">
        <f t="shared" si="11"/>
        <v>8742225.5195000004</v>
      </c>
      <c r="AU47" s="185">
        <f t="shared" si="11"/>
        <v>2020998.3</v>
      </c>
      <c r="AV47" s="185">
        <f t="shared" si="11"/>
        <v>659481.37774999999</v>
      </c>
      <c r="AW47" s="185">
        <f t="shared" si="11"/>
        <v>4558809.8202499999</v>
      </c>
      <c r="AX47" s="185">
        <f t="shared" si="11"/>
        <v>6308452.5025500003</v>
      </c>
      <c r="AY47" s="185">
        <f t="shared" si="11"/>
        <v>0</v>
      </c>
      <c r="AZ47" s="186">
        <f t="shared" si="11"/>
        <v>0</v>
      </c>
      <c r="BA47" s="122"/>
    </row>
    <row r="48" spans="1:53" ht="15.75">
      <c r="A48" s="111">
        <v>100</v>
      </c>
      <c r="B48" s="230" t="s">
        <v>59</v>
      </c>
      <c r="C48" s="231"/>
      <c r="D48" s="206"/>
      <c r="E48" s="191">
        <f t="shared" ref="E48:AZ48" si="12">SUBTOTAL(9,E49:E49)</f>
        <v>46000000</v>
      </c>
      <c r="F48" s="191">
        <f t="shared" si="12"/>
        <v>700000</v>
      </c>
      <c r="G48" s="191">
        <f t="shared" si="12"/>
        <v>2800000</v>
      </c>
      <c r="H48" s="191">
        <f t="shared" si="12"/>
        <v>1900000</v>
      </c>
      <c r="I48" s="191">
        <f t="shared" si="12"/>
        <v>1950000</v>
      </c>
      <c r="J48" s="191">
        <f t="shared" si="12"/>
        <v>1470500</v>
      </c>
      <c r="K48" s="191">
        <f t="shared" si="12"/>
        <v>1350000</v>
      </c>
      <c r="L48" s="191">
        <f t="shared" si="12"/>
        <v>1350000</v>
      </c>
      <c r="M48" s="191">
        <f t="shared" si="12"/>
        <v>2700000</v>
      </c>
      <c r="N48" s="191">
        <f t="shared" si="12"/>
        <v>3750000</v>
      </c>
      <c r="O48" s="191">
        <f t="shared" si="12"/>
        <v>4050000</v>
      </c>
      <c r="P48" s="191">
        <f t="shared" si="12"/>
        <v>2150000</v>
      </c>
      <c r="Q48" s="191">
        <f t="shared" si="12"/>
        <v>1100000</v>
      </c>
      <c r="R48" s="191">
        <f t="shared" si="12"/>
        <v>2750000</v>
      </c>
      <c r="S48" s="191">
        <f t="shared" si="12"/>
        <v>4100000</v>
      </c>
      <c r="T48" s="191">
        <f t="shared" si="12"/>
        <v>2450000</v>
      </c>
      <c r="U48" s="191">
        <f t="shared" si="12"/>
        <v>2300000</v>
      </c>
      <c r="V48" s="191">
        <f t="shared" si="12"/>
        <v>430000</v>
      </c>
      <c r="W48" s="191">
        <f t="shared" si="12"/>
        <v>500000</v>
      </c>
      <c r="X48" s="191">
        <f t="shared" si="12"/>
        <v>750000</v>
      </c>
      <c r="Y48" s="191">
        <f t="shared" si="12"/>
        <v>190000</v>
      </c>
      <c r="Z48" s="191">
        <f t="shared" si="12"/>
        <v>995000</v>
      </c>
      <c r="AA48" s="191">
        <f t="shared" si="12"/>
        <v>0</v>
      </c>
      <c r="AB48" s="191">
        <f t="shared" si="12"/>
        <v>65000</v>
      </c>
      <c r="AC48" s="191">
        <f t="shared" si="12"/>
        <v>45000</v>
      </c>
      <c r="AD48" s="191">
        <f t="shared" si="12"/>
        <v>14200</v>
      </c>
      <c r="AE48" s="191">
        <f t="shared" si="12"/>
        <v>0</v>
      </c>
      <c r="AF48" s="191">
        <f t="shared" si="12"/>
        <v>10000</v>
      </c>
      <c r="AG48" s="191">
        <f t="shared" si="12"/>
        <v>1945800</v>
      </c>
      <c r="AH48" s="191">
        <f t="shared" si="12"/>
        <v>400000</v>
      </c>
      <c r="AI48" s="191">
        <f t="shared" si="12"/>
        <v>50000</v>
      </c>
      <c r="AJ48" s="191">
        <f t="shared" si="12"/>
        <v>4000</v>
      </c>
      <c r="AK48" s="191">
        <f t="shared" si="12"/>
        <v>0</v>
      </c>
      <c r="AL48" s="191">
        <f t="shared" si="12"/>
        <v>75000</v>
      </c>
      <c r="AM48" s="191">
        <f t="shared" si="12"/>
        <v>65000</v>
      </c>
      <c r="AN48" s="191">
        <f t="shared" si="12"/>
        <v>50000</v>
      </c>
      <c r="AO48" s="191">
        <f t="shared" si="12"/>
        <v>0</v>
      </c>
      <c r="AP48" s="191">
        <f t="shared" si="12"/>
        <v>40000</v>
      </c>
      <c r="AQ48" s="191">
        <f t="shared" si="12"/>
        <v>30000</v>
      </c>
      <c r="AR48" s="191">
        <f t="shared" si="12"/>
        <v>95000</v>
      </c>
      <c r="AS48" s="191">
        <f t="shared" si="12"/>
        <v>550000</v>
      </c>
      <c r="AT48" s="191">
        <f t="shared" si="12"/>
        <v>1720000</v>
      </c>
      <c r="AU48" s="191">
        <f t="shared" si="12"/>
        <v>500000</v>
      </c>
      <c r="AV48" s="191">
        <f t="shared" si="12"/>
        <v>0</v>
      </c>
      <c r="AW48" s="191">
        <f t="shared" si="12"/>
        <v>180000</v>
      </c>
      <c r="AX48" s="191">
        <f t="shared" si="12"/>
        <v>425500</v>
      </c>
      <c r="AY48" s="191">
        <f t="shared" si="12"/>
        <v>0</v>
      </c>
      <c r="AZ48" s="191">
        <f t="shared" si="12"/>
        <v>0</v>
      </c>
      <c r="BA48" s="38"/>
    </row>
    <row r="49" spans="1:53" ht="15.75">
      <c r="A49" s="10"/>
      <c r="B49" s="11">
        <v>101</v>
      </c>
      <c r="C49" s="12" t="s">
        <v>75</v>
      </c>
      <c r="D49" s="124"/>
      <c r="E49" s="189">
        <v>46000000</v>
      </c>
      <c r="F49" s="189">
        <v>700000</v>
      </c>
      <c r="G49" s="189">
        <v>2800000</v>
      </c>
      <c r="H49" s="189">
        <v>1900000</v>
      </c>
      <c r="I49" s="189">
        <v>1950000</v>
      </c>
      <c r="J49" s="189">
        <v>1470500</v>
      </c>
      <c r="K49" s="189">
        <v>1350000</v>
      </c>
      <c r="L49" s="189">
        <v>1350000</v>
      </c>
      <c r="M49" s="189">
        <v>2700000</v>
      </c>
      <c r="N49" s="189">
        <v>3750000</v>
      </c>
      <c r="O49" s="189">
        <v>4050000</v>
      </c>
      <c r="P49" s="189">
        <v>2150000</v>
      </c>
      <c r="Q49" s="189">
        <v>1100000</v>
      </c>
      <c r="R49" s="189">
        <v>2750000</v>
      </c>
      <c r="S49" s="189">
        <v>4100000</v>
      </c>
      <c r="T49" s="189">
        <v>2450000</v>
      </c>
      <c r="U49" s="189">
        <v>2300000</v>
      </c>
      <c r="V49" s="189">
        <v>430000</v>
      </c>
      <c r="W49" s="189">
        <v>500000</v>
      </c>
      <c r="X49" s="189">
        <v>750000</v>
      </c>
      <c r="Y49" s="189">
        <v>190000</v>
      </c>
      <c r="Z49" s="189">
        <v>995000</v>
      </c>
      <c r="AA49" s="189">
        <v>0</v>
      </c>
      <c r="AB49" s="189">
        <v>65000</v>
      </c>
      <c r="AC49" s="189">
        <v>45000</v>
      </c>
      <c r="AD49" s="189">
        <v>14200</v>
      </c>
      <c r="AE49" s="189">
        <v>0</v>
      </c>
      <c r="AF49" s="189">
        <v>10000</v>
      </c>
      <c r="AG49" s="189">
        <v>1945800</v>
      </c>
      <c r="AH49" s="189">
        <v>400000</v>
      </c>
      <c r="AI49" s="189">
        <v>50000</v>
      </c>
      <c r="AJ49" s="189">
        <v>4000</v>
      </c>
      <c r="AK49" s="189">
        <v>0</v>
      </c>
      <c r="AL49" s="189">
        <v>75000</v>
      </c>
      <c r="AM49" s="189">
        <v>65000</v>
      </c>
      <c r="AN49" s="189">
        <v>50000</v>
      </c>
      <c r="AO49" s="189">
        <v>0</v>
      </c>
      <c r="AP49" s="189">
        <v>40000</v>
      </c>
      <c r="AQ49" s="189">
        <v>30000</v>
      </c>
      <c r="AR49" s="189">
        <v>95000</v>
      </c>
      <c r="AS49" s="189">
        <v>550000</v>
      </c>
      <c r="AT49" s="189">
        <v>1720000</v>
      </c>
      <c r="AU49" s="189">
        <v>500000</v>
      </c>
      <c r="AV49" s="189"/>
      <c r="AW49" s="189">
        <v>180000</v>
      </c>
      <c r="AX49" s="189">
        <v>425500</v>
      </c>
      <c r="AY49" s="189"/>
      <c r="AZ49" s="189"/>
      <c r="BA49" s="38"/>
    </row>
    <row r="50" spans="1:53" ht="15.75">
      <c r="A50" s="13">
        <v>200</v>
      </c>
      <c r="B50" s="232" t="s">
        <v>30</v>
      </c>
      <c r="C50" s="232"/>
      <c r="D50" s="207"/>
      <c r="E50" s="188">
        <f t="shared" ref="E50:AZ50" si="13">SUBTOTAL(9,E51:E54)</f>
        <v>9631136</v>
      </c>
      <c r="F50" s="188">
        <f t="shared" si="13"/>
        <v>63532</v>
      </c>
      <c r="G50" s="188">
        <f t="shared" si="13"/>
        <v>273279</v>
      </c>
      <c r="H50" s="188">
        <f t="shared" si="13"/>
        <v>188786</v>
      </c>
      <c r="I50" s="188">
        <f t="shared" si="13"/>
        <v>333625</v>
      </c>
      <c r="J50" s="188">
        <f t="shared" si="13"/>
        <v>547041</v>
      </c>
      <c r="K50" s="188">
        <f t="shared" si="13"/>
        <v>91948</v>
      </c>
      <c r="L50" s="188">
        <f t="shared" si="13"/>
        <v>192419</v>
      </c>
      <c r="M50" s="188">
        <f t="shared" si="13"/>
        <v>173363</v>
      </c>
      <c r="N50" s="188">
        <f t="shared" si="13"/>
        <v>823522</v>
      </c>
      <c r="O50" s="188">
        <f t="shared" si="13"/>
        <v>627002</v>
      </c>
      <c r="P50" s="188">
        <f t="shared" si="13"/>
        <v>370343</v>
      </c>
      <c r="Q50" s="188">
        <f t="shared" si="13"/>
        <v>139853</v>
      </c>
      <c r="R50" s="188">
        <f t="shared" si="13"/>
        <v>270777</v>
      </c>
      <c r="S50" s="188">
        <f t="shared" si="13"/>
        <v>631144</v>
      </c>
      <c r="T50" s="188">
        <f t="shared" si="13"/>
        <v>78984</v>
      </c>
      <c r="U50" s="188">
        <f t="shared" si="13"/>
        <v>306808</v>
      </c>
      <c r="V50" s="188">
        <f t="shared" si="13"/>
        <v>68122</v>
      </c>
      <c r="W50" s="188">
        <f t="shared" si="13"/>
        <v>38572</v>
      </c>
      <c r="X50" s="188">
        <f t="shared" si="13"/>
        <v>300805</v>
      </c>
      <c r="Y50" s="188">
        <f t="shared" si="13"/>
        <v>0</v>
      </c>
      <c r="Z50" s="188">
        <f t="shared" si="13"/>
        <v>13881</v>
      </c>
      <c r="AA50" s="188">
        <f t="shared" si="13"/>
        <v>40000</v>
      </c>
      <c r="AB50" s="188">
        <f t="shared" si="13"/>
        <v>47000</v>
      </c>
      <c r="AC50" s="188">
        <f t="shared" si="13"/>
        <v>55000</v>
      </c>
      <c r="AD50" s="188">
        <f t="shared" si="13"/>
        <v>31000</v>
      </c>
      <c r="AE50" s="188">
        <f t="shared" si="13"/>
        <v>2700</v>
      </c>
      <c r="AF50" s="188">
        <f t="shared" si="13"/>
        <v>15000</v>
      </c>
      <c r="AG50" s="188">
        <f t="shared" si="13"/>
        <v>31014</v>
      </c>
      <c r="AH50" s="188">
        <f t="shared" si="13"/>
        <v>40537</v>
      </c>
      <c r="AI50" s="188">
        <f t="shared" si="13"/>
        <v>6835</v>
      </c>
      <c r="AJ50" s="188">
        <f t="shared" si="13"/>
        <v>0</v>
      </c>
      <c r="AK50" s="188">
        <f t="shared" si="13"/>
        <v>1025000</v>
      </c>
      <c r="AL50" s="188">
        <f t="shared" si="13"/>
        <v>0</v>
      </c>
      <c r="AM50" s="188">
        <f t="shared" si="13"/>
        <v>45000</v>
      </c>
      <c r="AN50" s="188">
        <f t="shared" si="13"/>
        <v>5000</v>
      </c>
      <c r="AO50" s="188">
        <f t="shared" si="13"/>
        <v>4500</v>
      </c>
      <c r="AP50" s="188">
        <f t="shared" si="13"/>
        <v>14500</v>
      </c>
      <c r="AQ50" s="188">
        <f t="shared" si="13"/>
        <v>6000</v>
      </c>
      <c r="AR50" s="188">
        <f t="shared" si="13"/>
        <v>100000</v>
      </c>
      <c r="AS50" s="188">
        <f t="shared" si="13"/>
        <v>150000</v>
      </c>
      <c r="AT50" s="188">
        <f t="shared" si="13"/>
        <v>104244</v>
      </c>
      <c r="AU50" s="188">
        <f t="shared" si="13"/>
        <v>500000</v>
      </c>
      <c r="AV50" s="188">
        <f t="shared" si="13"/>
        <v>190000</v>
      </c>
      <c r="AW50" s="188">
        <f t="shared" si="13"/>
        <v>1450000</v>
      </c>
      <c r="AX50" s="188">
        <f t="shared" si="13"/>
        <v>234000</v>
      </c>
      <c r="AY50" s="188">
        <f t="shared" si="13"/>
        <v>0</v>
      </c>
      <c r="AZ50" s="188">
        <f t="shared" si="13"/>
        <v>0</v>
      </c>
      <c r="BA50" s="38"/>
    </row>
    <row r="51" spans="1:53" ht="15.75">
      <c r="A51" s="13"/>
      <c r="B51" s="11">
        <v>201</v>
      </c>
      <c r="C51" s="12" t="s">
        <v>76</v>
      </c>
      <c r="D51" s="124"/>
      <c r="E51" s="189">
        <v>916000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>
        <v>6000</v>
      </c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>
        <v>45000</v>
      </c>
      <c r="AN51" s="189">
        <v>5000</v>
      </c>
      <c r="AO51" s="189"/>
      <c r="AP51" s="189">
        <v>10000</v>
      </c>
      <c r="AQ51" s="189"/>
      <c r="AR51" s="189"/>
      <c r="AS51" s="189"/>
      <c r="AT51" s="189"/>
      <c r="AU51" s="189">
        <v>500000</v>
      </c>
      <c r="AV51" s="189"/>
      <c r="AW51" s="189">
        <v>200000</v>
      </c>
      <c r="AX51" s="189">
        <v>150000</v>
      </c>
      <c r="AY51" s="189"/>
      <c r="AZ51" s="189"/>
      <c r="BA51" s="38"/>
    </row>
    <row r="52" spans="1:53" ht="15.75">
      <c r="A52" s="14"/>
      <c r="B52" s="11">
        <v>202</v>
      </c>
      <c r="C52" s="15" t="s">
        <v>77</v>
      </c>
      <c r="D52" s="125"/>
      <c r="E52" s="189">
        <v>5857700</v>
      </c>
      <c r="F52" s="189">
        <v>15000</v>
      </c>
      <c r="G52" s="189">
        <v>125000</v>
      </c>
      <c r="H52" s="189">
        <v>60000</v>
      </c>
      <c r="I52" s="189">
        <v>150000</v>
      </c>
      <c r="J52" s="189">
        <v>525000</v>
      </c>
      <c r="K52" s="189">
        <v>7500</v>
      </c>
      <c r="L52" s="189">
        <v>100000</v>
      </c>
      <c r="M52" s="189">
        <v>70000</v>
      </c>
      <c r="N52" s="189">
        <v>595000</v>
      </c>
      <c r="O52" s="189">
        <v>520000</v>
      </c>
      <c r="P52" s="189">
        <v>200000</v>
      </c>
      <c r="Q52" s="189">
        <v>130000</v>
      </c>
      <c r="R52" s="189">
        <v>145000</v>
      </c>
      <c r="S52" s="189">
        <v>320000</v>
      </c>
      <c r="T52" s="189">
        <v>54500</v>
      </c>
      <c r="U52" s="189">
        <v>130000</v>
      </c>
      <c r="V52" s="189">
        <v>60000</v>
      </c>
      <c r="W52" s="189">
        <v>10000</v>
      </c>
      <c r="X52" s="189">
        <v>250000</v>
      </c>
      <c r="Y52" s="189"/>
      <c r="Z52" s="189"/>
      <c r="AA52" s="189">
        <v>40000</v>
      </c>
      <c r="AB52" s="189">
        <v>47000</v>
      </c>
      <c r="AC52" s="189">
        <v>55000</v>
      </c>
      <c r="AD52" s="189">
        <v>31000</v>
      </c>
      <c r="AE52" s="189">
        <v>2700</v>
      </c>
      <c r="AF52" s="189">
        <v>15000</v>
      </c>
      <c r="AG52" s="189">
        <v>6000</v>
      </c>
      <c r="AH52" s="189">
        <v>20000</v>
      </c>
      <c r="AI52" s="189"/>
      <c r="AJ52" s="189"/>
      <c r="AK52" s="189">
        <v>325000</v>
      </c>
      <c r="AL52" s="189"/>
      <c r="AM52" s="189"/>
      <c r="AN52" s="189"/>
      <c r="AO52" s="189">
        <v>4500</v>
      </c>
      <c r="AP52" s="189">
        <v>4500</v>
      </c>
      <c r="AQ52" s="189">
        <v>6000</v>
      </c>
      <c r="AR52" s="189">
        <v>100000</v>
      </c>
      <c r="AS52" s="189">
        <v>150000</v>
      </c>
      <c r="AT52" s="189">
        <v>60000</v>
      </c>
      <c r="AU52" s="189"/>
      <c r="AV52" s="189">
        <v>190000</v>
      </c>
      <c r="AW52" s="189">
        <v>1250000</v>
      </c>
      <c r="AX52" s="189">
        <v>84000</v>
      </c>
      <c r="AY52" s="189"/>
      <c r="AZ52" s="189"/>
      <c r="BA52" s="38"/>
    </row>
    <row r="53" spans="1:53" ht="16.5" customHeight="1">
      <c r="A53" s="16"/>
      <c r="B53" s="11">
        <v>205</v>
      </c>
      <c r="C53" s="15" t="s">
        <v>78</v>
      </c>
      <c r="D53" s="125"/>
      <c r="E53" s="189">
        <v>700000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>
        <v>700000</v>
      </c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38"/>
    </row>
    <row r="54" spans="1:53" ht="15.75">
      <c r="A54" s="16"/>
      <c r="B54" s="11">
        <v>208</v>
      </c>
      <c r="C54" s="17" t="s">
        <v>79</v>
      </c>
      <c r="D54" s="17"/>
      <c r="E54" s="189">
        <v>2157436</v>
      </c>
      <c r="F54" s="189">
        <v>48532</v>
      </c>
      <c r="G54" s="189">
        <v>148279</v>
      </c>
      <c r="H54" s="189">
        <v>128786</v>
      </c>
      <c r="I54" s="189">
        <v>183625</v>
      </c>
      <c r="J54" s="189">
        <v>22041</v>
      </c>
      <c r="K54" s="189">
        <v>84448</v>
      </c>
      <c r="L54" s="189">
        <v>92419</v>
      </c>
      <c r="M54" s="189">
        <v>103363</v>
      </c>
      <c r="N54" s="189">
        <v>228522</v>
      </c>
      <c r="O54" s="189">
        <v>107002</v>
      </c>
      <c r="P54" s="189">
        <v>170343</v>
      </c>
      <c r="Q54" s="189">
        <v>9853</v>
      </c>
      <c r="R54" s="189">
        <v>119777</v>
      </c>
      <c r="S54" s="189">
        <v>311144</v>
      </c>
      <c r="T54" s="189">
        <v>24484</v>
      </c>
      <c r="U54" s="189">
        <v>176808</v>
      </c>
      <c r="V54" s="189">
        <v>8122</v>
      </c>
      <c r="W54" s="189">
        <v>28572</v>
      </c>
      <c r="X54" s="189">
        <v>50805</v>
      </c>
      <c r="Y54" s="189"/>
      <c r="Z54" s="189">
        <v>13881</v>
      </c>
      <c r="AA54" s="189"/>
      <c r="AB54" s="189"/>
      <c r="AC54" s="189"/>
      <c r="AD54" s="189"/>
      <c r="AE54" s="189"/>
      <c r="AF54" s="189"/>
      <c r="AG54" s="189">
        <v>25014</v>
      </c>
      <c r="AH54" s="189">
        <v>20537</v>
      </c>
      <c r="AI54" s="189">
        <v>6835</v>
      </c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>
        <v>44244</v>
      </c>
      <c r="AU54" s="189"/>
      <c r="AV54" s="189"/>
      <c r="AW54" s="189"/>
      <c r="AX54" s="189"/>
      <c r="AY54" s="189"/>
      <c r="AZ54" s="189"/>
      <c r="BA54" s="38"/>
    </row>
    <row r="55" spans="1:53" ht="15.75">
      <c r="A55" s="13">
        <v>500</v>
      </c>
      <c r="B55" s="233" t="s">
        <v>160</v>
      </c>
      <c r="C55" s="233"/>
      <c r="D55" s="120"/>
      <c r="E55" s="189">
        <v>8407737.7742224988</v>
      </c>
      <c r="F55" s="192">
        <v>118257.16087499999</v>
      </c>
      <c r="G55" s="192">
        <v>479788.43062499998</v>
      </c>
      <c r="H55" s="192">
        <v>322989.37349999999</v>
      </c>
      <c r="I55" s="192">
        <v>340684.59375</v>
      </c>
      <c r="J55" s="192">
        <v>299745.77677500003</v>
      </c>
      <c r="K55" s="192">
        <v>225838.88043749999</v>
      </c>
      <c r="L55" s="192">
        <v>235458.57749999998</v>
      </c>
      <c r="M55" s="192">
        <v>457397.58074999996</v>
      </c>
      <c r="N55" s="192">
        <v>687041.67637499992</v>
      </c>
      <c r="O55" s="192">
        <v>729255.01199999999</v>
      </c>
      <c r="P55" s="192">
        <v>379226.49</v>
      </c>
      <c r="Q55" s="192">
        <v>196900.90424999999</v>
      </c>
      <c r="R55" s="192">
        <v>474533.11192499992</v>
      </c>
      <c r="S55" s="192">
        <v>716791.18199999991</v>
      </c>
      <c r="T55" s="192">
        <v>414108.05651249998</v>
      </c>
      <c r="U55" s="192">
        <v>396953.26424999995</v>
      </c>
      <c r="V55" s="192">
        <v>74228.232499999998</v>
      </c>
      <c r="W55" s="192">
        <v>83766.117249999996</v>
      </c>
      <c r="X55" s="192">
        <v>172312.5</v>
      </c>
      <c r="Y55" s="192">
        <v>31662.956999999999</v>
      </c>
      <c r="Z55" s="192">
        <v>165323.74849999999</v>
      </c>
      <c r="AA55" s="192">
        <v>3902.8689999999997</v>
      </c>
      <c r="AB55" s="192">
        <v>16000.015574999998</v>
      </c>
      <c r="AC55" s="192">
        <v>12999.783374999999</v>
      </c>
      <c r="AD55" s="192">
        <v>5800</v>
      </c>
      <c r="AE55" s="192">
        <v>299.7911575</v>
      </c>
      <c r="AF55" s="192">
        <v>3000.0538749999996</v>
      </c>
      <c r="AG55" s="192">
        <v>324199.88209000003</v>
      </c>
      <c r="AH55" s="192">
        <v>70000.054499999998</v>
      </c>
      <c r="AI55" s="192">
        <v>8499.5149999999994</v>
      </c>
      <c r="AJ55" s="192">
        <v>999.84120000000007</v>
      </c>
      <c r="AK55" s="192">
        <v>42715.25</v>
      </c>
      <c r="AL55" s="192">
        <v>12000.272499999999</v>
      </c>
      <c r="AM55" s="192">
        <v>18500.132999999998</v>
      </c>
      <c r="AN55" s="192">
        <v>9500.066499999999</v>
      </c>
      <c r="AO55" s="192">
        <v>499.98526250000003</v>
      </c>
      <c r="AP55" s="192">
        <v>8999.5002624999979</v>
      </c>
      <c r="AQ55" s="192">
        <v>5524.2893499999991</v>
      </c>
      <c r="AR55" s="192">
        <v>27000.150999999998</v>
      </c>
      <c r="AS55" s="192">
        <v>107290.17374999999</v>
      </c>
      <c r="AT55" s="192">
        <v>292981.51949999999</v>
      </c>
      <c r="AU55" s="192">
        <v>166710.29999999999</v>
      </c>
      <c r="AV55" s="192">
        <v>19481.37775</v>
      </c>
      <c r="AW55" s="192">
        <v>228962.82024999999</v>
      </c>
      <c r="AX55" s="192">
        <v>19606.502550000005</v>
      </c>
      <c r="AY55" s="192">
        <v>0</v>
      </c>
      <c r="AZ55" s="192">
        <v>0</v>
      </c>
      <c r="BA55" s="126"/>
    </row>
    <row r="56" spans="1:53" ht="15.75">
      <c r="A56" s="13">
        <v>1000</v>
      </c>
      <c r="B56" s="232" t="s">
        <v>31</v>
      </c>
      <c r="C56" s="232"/>
      <c r="D56" s="207"/>
      <c r="E56" s="188">
        <f t="shared" ref="E56:AZ56" si="14">SUBTOTAL(9,E57:E71)</f>
        <v>16370846</v>
      </c>
      <c r="F56" s="188">
        <f t="shared" si="14"/>
        <v>97800</v>
      </c>
      <c r="G56" s="188">
        <f t="shared" si="14"/>
        <v>304000</v>
      </c>
      <c r="H56" s="188">
        <f t="shared" si="14"/>
        <v>470000</v>
      </c>
      <c r="I56" s="188">
        <f t="shared" si="14"/>
        <v>288500</v>
      </c>
      <c r="J56" s="188">
        <f t="shared" si="14"/>
        <v>474500</v>
      </c>
      <c r="K56" s="188">
        <f t="shared" si="14"/>
        <v>255000</v>
      </c>
      <c r="L56" s="188">
        <f t="shared" si="14"/>
        <v>181000</v>
      </c>
      <c r="M56" s="188">
        <f t="shared" si="14"/>
        <v>365000</v>
      </c>
      <c r="N56" s="188">
        <f t="shared" si="14"/>
        <v>530000</v>
      </c>
      <c r="O56" s="188">
        <f t="shared" si="14"/>
        <v>558000</v>
      </c>
      <c r="P56" s="188">
        <f t="shared" si="14"/>
        <v>243500</v>
      </c>
      <c r="Q56" s="188">
        <f t="shared" si="14"/>
        <v>109500</v>
      </c>
      <c r="R56" s="188">
        <f t="shared" si="14"/>
        <v>295000</v>
      </c>
      <c r="S56" s="188">
        <f t="shared" si="14"/>
        <v>410000</v>
      </c>
      <c r="T56" s="188">
        <f t="shared" si="14"/>
        <v>371500</v>
      </c>
      <c r="U56" s="188">
        <f t="shared" si="14"/>
        <v>455500</v>
      </c>
      <c r="V56" s="188">
        <f t="shared" si="14"/>
        <v>198000</v>
      </c>
      <c r="W56" s="188">
        <f t="shared" si="14"/>
        <v>134500</v>
      </c>
      <c r="X56" s="188">
        <f t="shared" si="14"/>
        <v>261000</v>
      </c>
      <c r="Y56" s="188">
        <f t="shared" si="14"/>
        <v>25516</v>
      </c>
      <c r="Z56" s="188">
        <f t="shared" si="14"/>
        <v>654820</v>
      </c>
      <c r="AA56" s="188">
        <f t="shared" si="14"/>
        <v>130082</v>
      </c>
      <c r="AB56" s="188">
        <f t="shared" si="14"/>
        <v>18000</v>
      </c>
      <c r="AC56" s="188">
        <f t="shared" si="14"/>
        <v>33000</v>
      </c>
      <c r="AD56" s="188">
        <f t="shared" si="14"/>
        <v>9000</v>
      </c>
      <c r="AE56" s="188">
        <f t="shared" si="14"/>
        <v>12000</v>
      </c>
      <c r="AF56" s="188">
        <f t="shared" si="14"/>
        <v>22000</v>
      </c>
      <c r="AG56" s="188">
        <f t="shared" si="14"/>
        <v>398986</v>
      </c>
      <c r="AH56" s="188">
        <f t="shared" si="14"/>
        <v>41463</v>
      </c>
      <c r="AI56" s="188">
        <f t="shared" si="14"/>
        <v>17165</v>
      </c>
      <c r="AJ56" s="188">
        <f t="shared" si="14"/>
        <v>25000</v>
      </c>
      <c r="AK56" s="188">
        <f t="shared" si="14"/>
        <v>735014</v>
      </c>
      <c r="AL56" s="188">
        <f t="shared" si="14"/>
        <v>63000</v>
      </c>
      <c r="AM56" s="188">
        <f t="shared" si="14"/>
        <v>66500</v>
      </c>
      <c r="AN56" s="188">
        <f t="shared" si="14"/>
        <v>25500</v>
      </c>
      <c r="AO56" s="188">
        <f t="shared" si="14"/>
        <v>18000</v>
      </c>
      <c r="AP56" s="188">
        <f t="shared" si="14"/>
        <v>61500</v>
      </c>
      <c r="AQ56" s="188">
        <f t="shared" si="14"/>
        <v>615000</v>
      </c>
      <c r="AR56" s="188">
        <f t="shared" si="14"/>
        <v>96000</v>
      </c>
      <c r="AS56" s="188">
        <f t="shared" si="14"/>
        <v>563000</v>
      </c>
      <c r="AT56" s="188">
        <f t="shared" si="14"/>
        <v>2425000</v>
      </c>
      <c r="AU56" s="188">
        <f t="shared" si="14"/>
        <v>652500</v>
      </c>
      <c r="AV56" s="188">
        <f t="shared" si="14"/>
        <v>440000</v>
      </c>
      <c r="AW56" s="188">
        <f t="shared" si="14"/>
        <v>2600000</v>
      </c>
      <c r="AX56" s="188">
        <f t="shared" si="14"/>
        <v>620500</v>
      </c>
      <c r="AY56" s="188">
        <f t="shared" si="14"/>
        <v>0</v>
      </c>
      <c r="AZ56" s="188">
        <f t="shared" si="14"/>
        <v>0</v>
      </c>
      <c r="BA56" s="38"/>
    </row>
    <row r="57" spans="1:53" ht="15.75">
      <c r="A57" s="14"/>
      <c r="B57" s="11">
        <v>1011</v>
      </c>
      <c r="C57" s="15" t="s">
        <v>32</v>
      </c>
      <c r="D57" s="125"/>
      <c r="E57" s="189">
        <v>146500</v>
      </c>
      <c r="F57" s="189"/>
      <c r="G57" s="189">
        <v>1500</v>
      </c>
      <c r="H57" s="189"/>
      <c r="I57" s="189"/>
      <c r="J57" s="189"/>
      <c r="K57" s="189"/>
      <c r="L57" s="189"/>
      <c r="M57" s="189"/>
      <c r="N57" s="189"/>
      <c r="O57" s="189">
        <v>8000</v>
      </c>
      <c r="P57" s="189"/>
      <c r="Q57" s="189"/>
      <c r="R57" s="189"/>
      <c r="S57" s="189"/>
      <c r="T57" s="189">
        <v>3500</v>
      </c>
      <c r="U57" s="189"/>
      <c r="V57" s="189">
        <v>5000</v>
      </c>
      <c r="W57" s="189">
        <v>4000</v>
      </c>
      <c r="X57" s="189"/>
      <c r="Y57" s="189"/>
      <c r="Z57" s="189"/>
      <c r="AA57" s="189">
        <v>2000</v>
      </c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>
        <v>5500</v>
      </c>
      <c r="AM57" s="189">
        <v>7000</v>
      </c>
      <c r="AN57" s="189"/>
      <c r="AO57" s="189"/>
      <c r="AP57" s="189"/>
      <c r="AQ57" s="189">
        <v>95000</v>
      </c>
      <c r="AR57" s="189"/>
      <c r="AS57" s="189"/>
      <c r="AT57" s="189">
        <v>10000</v>
      </c>
      <c r="AU57" s="189">
        <v>5000</v>
      </c>
      <c r="AV57" s="189"/>
      <c r="AW57" s="189"/>
      <c r="AX57" s="189"/>
      <c r="AY57" s="189"/>
      <c r="AZ57" s="189"/>
      <c r="BA57" s="38"/>
    </row>
    <row r="58" spans="1:53" ht="15.75">
      <c r="A58" s="14"/>
      <c r="B58" s="11">
        <v>1012</v>
      </c>
      <c r="C58" s="15" t="s">
        <v>33</v>
      </c>
      <c r="D58" s="125"/>
      <c r="E58" s="189">
        <v>20500</v>
      </c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>
        <v>500</v>
      </c>
      <c r="AN58" s="189"/>
      <c r="AO58" s="189"/>
      <c r="AP58" s="189"/>
      <c r="AQ58" s="189">
        <v>19000</v>
      </c>
      <c r="AR58" s="189"/>
      <c r="AS58" s="189"/>
      <c r="AT58" s="189"/>
      <c r="AU58" s="189">
        <v>1000</v>
      </c>
      <c r="AV58" s="189"/>
      <c r="AW58" s="189"/>
      <c r="AX58" s="189"/>
      <c r="AY58" s="189"/>
      <c r="AZ58" s="189"/>
      <c r="BA58" s="38"/>
    </row>
    <row r="59" spans="1:53" ht="15.75">
      <c r="A59" s="14"/>
      <c r="B59" s="11">
        <v>1013</v>
      </c>
      <c r="C59" s="15" t="s">
        <v>34</v>
      </c>
      <c r="D59" s="125"/>
      <c r="E59" s="189">
        <v>104500</v>
      </c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>
        <v>5000</v>
      </c>
      <c r="AM59" s="189">
        <v>5000</v>
      </c>
      <c r="AN59" s="189">
        <v>500</v>
      </c>
      <c r="AO59" s="189">
        <v>1500</v>
      </c>
      <c r="AP59" s="189"/>
      <c r="AQ59" s="189">
        <v>46000</v>
      </c>
      <c r="AR59" s="189"/>
      <c r="AS59" s="189"/>
      <c r="AT59" s="189">
        <v>45000</v>
      </c>
      <c r="AU59" s="189">
        <v>1500</v>
      </c>
      <c r="AV59" s="189"/>
      <c r="AW59" s="189"/>
      <c r="AX59" s="189"/>
      <c r="AY59" s="189"/>
      <c r="AZ59" s="189"/>
      <c r="BA59" s="38"/>
    </row>
    <row r="60" spans="1:53" ht="31.5">
      <c r="A60" s="14"/>
      <c r="B60" s="11">
        <v>1014</v>
      </c>
      <c r="C60" s="15" t="s">
        <v>163</v>
      </c>
      <c r="D60" s="125"/>
      <c r="E60" s="189">
        <v>843000</v>
      </c>
      <c r="F60" s="189">
        <v>6000</v>
      </c>
      <c r="G60" s="189">
        <v>20000</v>
      </c>
      <c r="H60" s="189">
        <v>24000</v>
      </c>
      <c r="I60" s="189">
        <v>1000</v>
      </c>
      <c r="J60" s="189">
        <v>45000</v>
      </c>
      <c r="K60" s="189">
        <v>15500</v>
      </c>
      <c r="L60" s="189">
        <v>10000</v>
      </c>
      <c r="M60" s="189">
        <v>20000</v>
      </c>
      <c r="N60" s="189">
        <v>40000</v>
      </c>
      <c r="O60" s="189">
        <v>50000</v>
      </c>
      <c r="P60" s="189">
        <v>15000</v>
      </c>
      <c r="Q60" s="189">
        <v>8000</v>
      </c>
      <c r="R60" s="189">
        <v>6000</v>
      </c>
      <c r="S60" s="189">
        <v>15000</v>
      </c>
      <c r="T60" s="189">
        <v>20000</v>
      </c>
      <c r="U60" s="189">
        <v>20000</v>
      </c>
      <c r="V60" s="189">
        <v>5000</v>
      </c>
      <c r="W60" s="189">
        <v>7500</v>
      </c>
      <c r="X60" s="189">
        <v>30000</v>
      </c>
      <c r="Y60" s="189"/>
      <c r="Z60" s="189">
        <v>100000</v>
      </c>
      <c r="AA60" s="189">
        <v>7500</v>
      </c>
      <c r="AB60" s="189"/>
      <c r="AC60" s="189"/>
      <c r="AD60" s="189"/>
      <c r="AE60" s="189"/>
      <c r="AF60" s="189"/>
      <c r="AG60" s="189"/>
      <c r="AH60" s="189"/>
      <c r="AI60" s="189"/>
      <c r="AJ60" s="189">
        <v>7000</v>
      </c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>
        <v>50000</v>
      </c>
      <c r="AW60" s="189">
        <v>250000</v>
      </c>
      <c r="AX60" s="189">
        <v>70500</v>
      </c>
      <c r="AY60" s="189"/>
      <c r="AZ60" s="189"/>
      <c r="BA60" s="38"/>
    </row>
    <row r="61" spans="1:53" ht="31.5">
      <c r="A61" s="14"/>
      <c r="B61" s="11">
        <v>1015</v>
      </c>
      <c r="C61" s="15" t="s">
        <v>162</v>
      </c>
      <c r="D61" s="125"/>
      <c r="E61" s="189">
        <v>2422681</v>
      </c>
      <c r="F61" s="189">
        <v>9000</v>
      </c>
      <c r="G61" s="189">
        <v>20000</v>
      </c>
      <c r="H61" s="189">
        <v>36000</v>
      </c>
      <c r="I61" s="189">
        <v>2500</v>
      </c>
      <c r="J61" s="189">
        <v>65000</v>
      </c>
      <c r="K61" s="189">
        <v>24500</v>
      </c>
      <c r="L61" s="189">
        <v>20000</v>
      </c>
      <c r="M61" s="189">
        <v>20000</v>
      </c>
      <c r="N61" s="189">
        <v>60000</v>
      </c>
      <c r="O61" s="189">
        <v>75000</v>
      </c>
      <c r="P61" s="189">
        <v>20000</v>
      </c>
      <c r="Q61" s="189">
        <v>12000</v>
      </c>
      <c r="R61" s="189">
        <v>9000</v>
      </c>
      <c r="S61" s="189">
        <v>25000</v>
      </c>
      <c r="T61" s="189">
        <v>20000</v>
      </c>
      <c r="U61" s="189">
        <v>35000</v>
      </c>
      <c r="V61" s="189">
        <v>5000</v>
      </c>
      <c r="W61" s="189">
        <v>7500</v>
      </c>
      <c r="X61" s="189">
        <v>30000</v>
      </c>
      <c r="Y61" s="189">
        <v>4516</v>
      </c>
      <c r="Z61" s="189">
        <v>6000</v>
      </c>
      <c r="AA61" s="189">
        <v>7500</v>
      </c>
      <c r="AB61" s="189">
        <v>6000</v>
      </c>
      <c r="AC61" s="189">
        <v>3000</v>
      </c>
      <c r="AD61" s="189">
        <v>2000</v>
      </c>
      <c r="AE61" s="189">
        <v>3000</v>
      </c>
      <c r="AF61" s="189">
        <v>5000</v>
      </c>
      <c r="AG61" s="189">
        <v>120000</v>
      </c>
      <c r="AH61" s="189">
        <v>10000</v>
      </c>
      <c r="AI61" s="189">
        <v>6165</v>
      </c>
      <c r="AJ61" s="189"/>
      <c r="AK61" s="189"/>
      <c r="AL61" s="189">
        <v>10000</v>
      </c>
      <c r="AM61" s="189">
        <v>10000</v>
      </c>
      <c r="AN61" s="189">
        <v>7000</v>
      </c>
      <c r="AO61" s="189">
        <v>6000</v>
      </c>
      <c r="AP61" s="189">
        <v>5000</v>
      </c>
      <c r="AQ61" s="189">
        <v>90000</v>
      </c>
      <c r="AR61" s="189">
        <v>6000</v>
      </c>
      <c r="AS61" s="189">
        <v>400000</v>
      </c>
      <c r="AT61" s="189">
        <v>200000</v>
      </c>
      <c r="AU61" s="189">
        <v>270000</v>
      </c>
      <c r="AV61" s="189">
        <v>100000</v>
      </c>
      <c r="AW61" s="189">
        <v>600000</v>
      </c>
      <c r="AX61" s="189">
        <v>50000</v>
      </c>
      <c r="AY61" s="189"/>
      <c r="AZ61" s="189"/>
      <c r="BA61" s="38"/>
    </row>
    <row r="62" spans="1:53" ht="15.75">
      <c r="A62" s="14"/>
      <c r="B62" s="11">
        <v>1016</v>
      </c>
      <c r="C62" s="15" t="s">
        <v>164</v>
      </c>
      <c r="D62" s="125"/>
      <c r="E62" s="189">
        <v>5282000</v>
      </c>
      <c r="F62" s="189">
        <v>60000</v>
      </c>
      <c r="G62" s="189">
        <v>180000</v>
      </c>
      <c r="H62" s="189">
        <v>120000</v>
      </c>
      <c r="I62" s="189">
        <v>60000</v>
      </c>
      <c r="J62" s="189">
        <v>210000</v>
      </c>
      <c r="K62" s="189">
        <v>120000</v>
      </c>
      <c r="L62" s="189">
        <v>120000</v>
      </c>
      <c r="M62" s="189">
        <v>250000</v>
      </c>
      <c r="N62" s="189">
        <v>180000</v>
      </c>
      <c r="O62" s="189">
        <v>180000</v>
      </c>
      <c r="P62" s="189">
        <v>120000</v>
      </c>
      <c r="Q62" s="189">
        <v>60000</v>
      </c>
      <c r="R62" s="189">
        <v>180000</v>
      </c>
      <c r="S62" s="189">
        <v>180000</v>
      </c>
      <c r="T62" s="189">
        <v>250000</v>
      </c>
      <c r="U62" s="189">
        <v>120000</v>
      </c>
      <c r="V62" s="189">
        <v>9000</v>
      </c>
      <c r="W62" s="189">
        <v>90000</v>
      </c>
      <c r="X62" s="189">
        <v>120000</v>
      </c>
      <c r="Y62" s="189">
        <v>15000</v>
      </c>
      <c r="Z62" s="189">
        <v>60000</v>
      </c>
      <c r="AA62" s="189">
        <v>6000</v>
      </c>
      <c r="AB62" s="189">
        <v>6000</v>
      </c>
      <c r="AC62" s="189">
        <v>6000</v>
      </c>
      <c r="AD62" s="189">
        <v>3000</v>
      </c>
      <c r="AE62" s="189">
        <v>6000</v>
      </c>
      <c r="AF62" s="189">
        <v>6000</v>
      </c>
      <c r="AG62" s="189">
        <v>120000</v>
      </c>
      <c r="AH62" s="189">
        <v>6000</v>
      </c>
      <c r="AI62" s="189">
        <v>6000</v>
      </c>
      <c r="AJ62" s="189">
        <v>6000</v>
      </c>
      <c r="AK62" s="189"/>
      <c r="AL62" s="189">
        <v>31500</v>
      </c>
      <c r="AM62" s="189">
        <v>31500</v>
      </c>
      <c r="AN62" s="189">
        <v>6000</v>
      </c>
      <c r="AO62" s="189">
        <v>6000</v>
      </c>
      <c r="AP62" s="189">
        <v>48000</v>
      </c>
      <c r="AQ62" s="189">
        <v>50000</v>
      </c>
      <c r="AR62" s="189">
        <v>6000</v>
      </c>
      <c r="AS62" s="189">
        <v>48000</v>
      </c>
      <c r="AT62" s="189">
        <v>2000000</v>
      </c>
      <c r="AU62" s="189">
        <v>200000</v>
      </c>
      <c r="AV62" s="189"/>
      <c r="AW62" s="189"/>
      <c r="AX62" s="189"/>
      <c r="AY62" s="189"/>
      <c r="AZ62" s="189"/>
      <c r="BA62" s="38"/>
    </row>
    <row r="63" spans="1:53" ht="63">
      <c r="A63" s="10"/>
      <c r="B63" s="11">
        <v>1020</v>
      </c>
      <c r="C63" s="12" t="s">
        <v>165</v>
      </c>
      <c r="D63" s="124"/>
      <c r="E63" s="189">
        <v>3543365</v>
      </c>
      <c r="F63" s="189">
        <v>10000</v>
      </c>
      <c r="G63" s="189">
        <v>30000</v>
      </c>
      <c r="H63" s="189">
        <v>120000</v>
      </c>
      <c r="I63" s="189">
        <v>125000</v>
      </c>
      <c r="J63" s="189">
        <v>139500</v>
      </c>
      <c r="K63" s="189">
        <v>50000</v>
      </c>
      <c r="L63" s="189">
        <v>20000</v>
      </c>
      <c r="M63" s="189">
        <v>50000</v>
      </c>
      <c r="N63" s="189">
        <v>110000</v>
      </c>
      <c r="O63" s="189">
        <v>55000</v>
      </c>
      <c r="P63" s="189">
        <v>45000</v>
      </c>
      <c r="Q63" s="189">
        <v>20000</v>
      </c>
      <c r="R63" s="189">
        <v>70000</v>
      </c>
      <c r="S63" s="189">
        <v>80000</v>
      </c>
      <c r="T63" s="189">
        <v>48000</v>
      </c>
      <c r="U63" s="189">
        <v>115000</v>
      </c>
      <c r="V63" s="189">
        <v>150000</v>
      </c>
      <c r="W63" s="189">
        <v>6500</v>
      </c>
      <c r="X63" s="189">
        <v>40000</v>
      </c>
      <c r="Y63" s="189">
        <v>6000</v>
      </c>
      <c r="Z63" s="189">
        <v>488820</v>
      </c>
      <c r="AA63" s="189">
        <v>47082</v>
      </c>
      <c r="AB63" s="189">
        <v>6000</v>
      </c>
      <c r="AC63" s="189">
        <v>24000</v>
      </c>
      <c r="AD63" s="189">
        <v>4000</v>
      </c>
      <c r="AE63" s="189">
        <v>3000</v>
      </c>
      <c r="AF63" s="189">
        <v>5000</v>
      </c>
      <c r="AG63" s="189">
        <v>120000</v>
      </c>
      <c r="AH63" s="189">
        <v>25463</v>
      </c>
      <c r="AI63" s="189">
        <v>5000</v>
      </c>
      <c r="AJ63" s="189">
        <v>12000</v>
      </c>
      <c r="AK63" s="189"/>
      <c r="AL63" s="189">
        <v>6000</v>
      </c>
      <c r="AM63" s="189">
        <v>6000</v>
      </c>
      <c r="AN63" s="189">
        <v>3000</v>
      </c>
      <c r="AO63" s="189">
        <v>1500</v>
      </c>
      <c r="AP63" s="189">
        <v>1500</v>
      </c>
      <c r="AQ63" s="189">
        <v>35000</v>
      </c>
      <c r="AR63" s="189">
        <v>60000</v>
      </c>
      <c r="AS63" s="189">
        <v>90000</v>
      </c>
      <c r="AT63" s="189">
        <v>110000</v>
      </c>
      <c r="AU63" s="189">
        <v>150000</v>
      </c>
      <c r="AV63" s="189">
        <v>50000</v>
      </c>
      <c r="AW63" s="189">
        <v>800000</v>
      </c>
      <c r="AX63" s="189">
        <v>200000</v>
      </c>
      <c r="AY63" s="189"/>
      <c r="AZ63" s="189"/>
      <c r="BA63" s="38"/>
    </row>
    <row r="64" spans="1:53" ht="15.75">
      <c r="A64" s="14"/>
      <c r="B64" s="11">
        <v>1030</v>
      </c>
      <c r="C64" s="15" t="s">
        <v>35</v>
      </c>
      <c r="D64" s="125"/>
      <c r="E64" s="189">
        <v>780000</v>
      </c>
      <c r="F64" s="189">
        <v>10000</v>
      </c>
      <c r="G64" s="189">
        <v>20000</v>
      </c>
      <c r="H64" s="189">
        <v>10000</v>
      </c>
      <c r="I64" s="189">
        <v>5000</v>
      </c>
      <c r="J64" s="189">
        <v>5000</v>
      </c>
      <c r="K64" s="189">
        <v>5000</v>
      </c>
      <c r="L64" s="189">
        <v>5000</v>
      </c>
      <c r="M64" s="189">
        <v>10000</v>
      </c>
      <c r="N64" s="189">
        <v>15000</v>
      </c>
      <c r="O64" s="189">
        <v>25000</v>
      </c>
      <c r="P64" s="189">
        <v>5000</v>
      </c>
      <c r="Q64" s="189">
        <v>6000</v>
      </c>
      <c r="R64" s="189">
        <v>10000</v>
      </c>
      <c r="S64" s="189">
        <v>10000</v>
      </c>
      <c r="T64" s="189">
        <v>10000</v>
      </c>
      <c r="U64" s="189">
        <v>10000</v>
      </c>
      <c r="V64" s="189"/>
      <c r="W64" s="189">
        <v>4000</v>
      </c>
      <c r="X64" s="189">
        <v>6000</v>
      </c>
      <c r="Y64" s="189"/>
      <c r="Z64" s="189"/>
      <c r="AA64" s="189"/>
      <c r="AB64" s="189"/>
      <c r="AC64" s="189"/>
      <c r="AD64" s="189"/>
      <c r="AE64" s="189"/>
      <c r="AF64" s="189"/>
      <c r="AG64" s="189">
        <v>5000</v>
      </c>
      <c r="AH64" s="189"/>
      <c r="AI64" s="189"/>
      <c r="AJ64" s="189"/>
      <c r="AK64" s="189">
        <v>500000</v>
      </c>
      <c r="AL64" s="189"/>
      <c r="AM64" s="189">
        <v>3000</v>
      </c>
      <c r="AN64" s="189">
        <v>3000</v>
      </c>
      <c r="AO64" s="189"/>
      <c r="AP64" s="189">
        <v>3000</v>
      </c>
      <c r="AQ64" s="189"/>
      <c r="AR64" s="189"/>
      <c r="AS64" s="189">
        <v>25000</v>
      </c>
      <c r="AT64" s="189">
        <v>60000</v>
      </c>
      <c r="AU64" s="189">
        <v>10000</v>
      </c>
      <c r="AV64" s="189"/>
      <c r="AW64" s="189"/>
      <c r="AX64" s="189"/>
      <c r="AY64" s="189"/>
      <c r="AZ64" s="189"/>
      <c r="BA64" s="38"/>
    </row>
    <row r="65" spans="1:53" ht="15.75">
      <c r="A65" s="14"/>
      <c r="B65" s="11">
        <v>1051</v>
      </c>
      <c r="C65" s="15" t="s">
        <v>80</v>
      </c>
      <c r="D65" s="125"/>
      <c r="E65" s="189">
        <v>1004800</v>
      </c>
      <c r="F65" s="189">
        <v>800</v>
      </c>
      <c r="G65" s="189">
        <v>20000</v>
      </c>
      <c r="H65" s="189">
        <v>120000</v>
      </c>
      <c r="I65" s="189">
        <v>60000</v>
      </c>
      <c r="J65" s="189">
        <v>5000</v>
      </c>
      <c r="K65" s="189">
        <v>5000</v>
      </c>
      <c r="L65" s="189">
        <v>1000</v>
      </c>
      <c r="M65" s="189">
        <v>7500</v>
      </c>
      <c r="N65" s="189">
        <v>5000</v>
      </c>
      <c r="O65" s="189">
        <v>35000</v>
      </c>
      <c r="P65" s="189">
        <v>8500</v>
      </c>
      <c r="Q65" s="189">
        <v>1500</v>
      </c>
      <c r="R65" s="189">
        <v>5000</v>
      </c>
      <c r="S65" s="189">
        <v>40000</v>
      </c>
      <c r="T65" s="189">
        <v>15000</v>
      </c>
      <c r="U65" s="189">
        <v>35500</v>
      </c>
      <c r="V65" s="189">
        <v>24000</v>
      </c>
      <c r="W65" s="189">
        <v>15000</v>
      </c>
      <c r="X65" s="189">
        <v>35000</v>
      </c>
      <c r="Y65" s="189"/>
      <c r="Z65" s="189"/>
      <c r="AA65" s="189">
        <v>40000</v>
      </c>
      <c r="AB65" s="189"/>
      <c r="AC65" s="189"/>
      <c r="AD65" s="189"/>
      <c r="AE65" s="189"/>
      <c r="AF65" s="189"/>
      <c r="AG65" s="189">
        <v>12000</v>
      </c>
      <c r="AH65" s="189"/>
      <c r="AI65" s="189"/>
      <c r="AJ65" s="189"/>
      <c r="AK65" s="189"/>
      <c r="AL65" s="189">
        <v>5000</v>
      </c>
      <c r="AM65" s="189">
        <v>3500</v>
      </c>
      <c r="AN65" s="189">
        <v>6000</v>
      </c>
      <c r="AO65" s="189">
        <v>3000</v>
      </c>
      <c r="AP65" s="189">
        <v>4000</v>
      </c>
      <c r="AQ65" s="189">
        <v>15000</v>
      </c>
      <c r="AR65" s="189"/>
      <c r="AS65" s="189"/>
      <c r="AT65" s="189"/>
      <c r="AU65" s="189">
        <v>7500</v>
      </c>
      <c r="AV65" s="189">
        <v>120000</v>
      </c>
      <c r="AW65" s="189">
        <v>250000</v>
      </c>
      <c r="AX65" s="189">
        <v>100000</v>
      </c>
      <c r="AY65" s="189"/>
      <c r="AZ65" s="189"/>
      <c r="BA65" s="38"/>
    </row>
    <row r="66" spans="1:53" ht="15.75">
      <c r="A66" s="14"/>
      <c r="B66" s="11">
        <v>1052</v>
      </c>
      <c r="C66" s="15" t="s">
        <v>81</v>
      </c>
      <c r="D66" s="125"/>
      <c r="E66" s="189">
        <v>1963500</v>
      </c>
      <c r="F66" s="189">
        <v>2000</v>
      </c>
      <c r="G66" s="189">
        <v>12500</v>
      </c>
      <c r="H66" s="189">
        <v>40000</v>
      </c>
      <c r="I66" s="189">
        <v>35000</v>
      </c>
      <c r="J66" s="189">
        <v>5000</v>
      </c>
      <c r="K66" s="189">
        <v>35000</v>
      </c>
      <c r="L66" s="189">
        <v>5000</v>
      </c>
      <c r="M66" s="189">
        <v>7500</v>
      </c>
      <c r="N66" s="189">
        <v>120000</v>
      </c>
      <c r="O66" s="189">
        <v>130000</v>
      </c>
      <c r="P66" s="189">
        <v>30000</v>
      </c>
      <c r="Q66" s="189">
        <v>2000</v>
      </c>
      <c r="R66" s="189">
        <v>15000</v>
      </c>
      <c r="S66" s="189">
        <v>60000</v>
      </c>
      <c r="T66" s="189">
        <v>5000</v>
      </c>
      <c r="U66" s="189">
        <v>120000</v>
      </c>
      <c r="V66" s="189"/>
      <c r="W66" s="189"/>
      <c r="X66" s="189"/>
      <c r="Y66" s="189"/>
      <c r="Z66" s="189"/>
      <c r="AA66" s="189">
        <v>20000</v>
      </c>
      <c r="AB66" s="189"/>
      <c r="AC66" s="189"/>
      <c r="AD66" s="189"/>
      <c r="AE66" s="189"/>
      <c r="AF66" s="189">
        <v>6000</v>
      </c>
      <c r="AG66" s="189">
        <v>12000</v>
      </c>
      <c r="AH66" s="189"/>
      <c r="AI66" s="189"/>
      <c r="AJ66" s="189"/>
      <c r="AK66" s="189"/>
      <c r="AL66" s="189"/>
      <c r="AM66" s="189"/>
      <c r="AN66" s="189"/>
      <c r="AO66" s="189"/>
      <c r="AP66" s="189"/>
      <c r="AQ66" s="189">
        <v>250000</v>
      </c>
      <c r="AR66" s="189">
        <v>24000</v>
      </c>
      <c r="AS66" s="189"/>
      <c r="AT66" s="189"/>
      <c r="AU66" s="189">
        <v>7500</v>
      </c>
      <c r="AV66" s="189">
        <v>120000</v>
      </c>
      <c r="AW66" s="189">
        <v>700000</v>
      </c>
      <c r="AX66" s="189">
        <v>200000</v>
      </c>
      <c r="AY66" s="189"/>
      <c r="AZ66" s="189"/>
      <c r="BA66" s="38"/>
    </row>
    <row r="67" spans="1:53" ht="15.75">
      <c r="A67" s="14"/>
      <c r="B67" s="11">
        <v>1062</v>
      </c>
      <c r="C67" s="12" t="s">
        <v>82</v>
      </c>
      <c r="D67" s="124"/>
      <c r="E67" s="189">
        <v>80000</v>
      </c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>
        <v>65000</v>
      </c>
      <c r="AL67" s="189"/>
      <c r="AM67" s="189"/>
      <c r="AN67" s="189"/>
      <c r="AO67" s="189"/>
      <c r="AP67" s="189"/>
      <c r="AQ67" s="189">
        <v>15000</v>
      </c>
      <c r="AR67" s="189"/>
      <c r="AS67" s="189"/>
      <c r="AT67" s="189"/>
      <c r="AU67" s="189"/>
      <c r="AV67" s="189"/>
      <c r="AW67" s="189"/>
      <c r="AX67" s="189"/>
      <c r="AY67" s="189"/>
      <c r="AZ67" s="189"/>
      <c r="BA67" s="38"/>
    </row>
    <row r="68" spans="1:53" ht="15.75">
      <c r="A68" s="14"/>
      <c r="B68" s="11">
        <v>1069</v>
      </c>
      <c r="C68" s="17" t="s">
        <v>83</v>
      </c>
      <c r="D68" s="17"/>
      <c r="E68" s="189">
        <v>30000</v>
      </c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>
        <v>30000</v>
      </c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38"/>
    </row>
    <row r="69" spans="1:53" ht="15.75">
      <c r="A69" s="10"/>
      <c r="B69" s="11">
        <v>1091</v>
      </c>
      <c r="C69" s="15" t="s">
        <v>36</v>
      </c>
      <c r="D69" s="125"/>
      <c r="E69" s="189">
        <v>50000</v>
      </c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>
        <v>50000</v>
      </c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38"/>
    </row>
    <row r="70" spans="1:53" ht="15.75">
      <c r="A70" s="14"/>
      <c r="B70" s="11">
        <v>1092</v>
      </c>
      <c r="C70" s="15" t="s">
        <v>37</v>
      </c>
      <c r="D70" s="125"/>
      <c r="E70" s="189">
        <v>50000</v>
      </c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>
        <v>50000</v>
      </c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38"/>
    </row>
    <row r="71" spans="1:53" ht="15.75">
      <c r="A71" s="14"/>
      <c r="B71" s="11">
        <v>1098</v>
      </c>
      <c r="C71" s="15" t="s">
        <v>38</v>
      </c>
      <c r="D71" s="125"/>
      <c r="E71" s="189">
        <v>50000</v>
      </c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>
        <v>9986</v>
      </c>
      <c r="AH71" s="189"/>
      <c r="AI71" s="189"/>
      <c r="AJ71" s="189"/>
      <c r="AK71" s="189">
        <v>40014</v>
      </c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38"/>
    </row>
    <row r="72" spans="1:53" ht="15.75">
      <c r="A72" s="13">
        <v>1900</v>
      </c>
      <c r="B72" s="211" t="s">
        <v>39</v>
      </c>
      <c r="C72" s="211"/>
      <c r="D72" s="203"/>
      <c r="E72" s="188">
        <f t="shared" ref="E72:AZ72" si="15">SUBTOTAL(9,E73:E74)</f>
        <v>3000000</v>
      </c>
      <c r="F72" s="188">
        <f t="shared" si="15"/>
        <v>0</v>
      </c>
      <c r="G72" s="188">
        <f t="shared" si="15"/>
        <v>0</v>
      </c>
      <c r="H72" s="188">
        <f t="shared" si="15"/>
        <v>0</v>
      </c>
      <c r="I72" s="188">
        <f t="shared" si="15"/>
        <v>0</v>
      </c>
      <c r="J72" s="188">
        <f t="shared" si="15"/>
        <v>0</v>
      </c>
      <c r="K72" s="188">
        <f t="shared" si="15"/>
        <v>0</v>
      </c>
      <c r="L72" s="188">
        <f t="shared" si="15"/>
        <v>0</v>
      </c>
      <c r="M72" s="188">
        <f t="shared" si="15"/>
        <v>0</v>
      </c>
      <c r="N72" s="188">
        <f t="shared" si="15"/>
        <v>0</v>
      </c>
      <c r="O72" s="188">
        <f t="shared" si="15"/>
        <v>0</v>
      </c>
      <c r="P72" s="188">
        <f t="shared" si="15"/>
        <v>0</v>
      </c>
      <c r="Q72" s="188">
        <f t="shared" si="15"/>
        <v>0</v>
      </c>
      <c r="R72" s="188">
        <f t="shared" si="15"/>
        <v>0</v>
      </c>
      <c r="S72" s="188">
        <f t="shared" si="15"/>
        <v>0</v>
      </c>
      <c r="T72" s="188">
        <f t="shared" si="15"/>
        <v>0</v>
      </c>
      <c r="U72" s="188">
        <f t="shared" si="15"/>
        <v>0</v>
      </c>
      <c r="V72" s="188">
        <f t="shared" si="15"/>
        <v>0</v>
      </c>
      <c r="W72" s="188">
        <f t="shared" si="15"/>
        <v>0</v>
      </c>
      <c r="X72" s="188">
        <f t="shared" si="15"/>
        <v>0</v>
      </c>
      <c r="Y72" s="188">
        <f t="shared" si="15"/>
        <v>0</v>
      </c>
      <c r="Z72" s="188">
        <f t="shared" si="15"/>
        <v>0</v>
      </c>
      <c r="AA72" s="188">
        <f t="shared" si="15"/>
        <v>0</v>
      </c>
      <c r="AB72" s="188">
        <f t="shared" si="15"/>
        <v>0</v>
      </c>
      <c r="AC72" s="188">
        <f t="shared" si="15"/>
        <v>0</v>
      </c>
      <c r="AD72" s="188">
        <f t="shared" si="15"/>
        <v>0</v>
      </c>
      <c r="AE72" s="188">
        <f t="shared" si="15"/>
        <v>0</v>
      </c>
      <c r="AF72" s="188">
        <f t="shared" si="15"/>
        <v>0</v>
      </c>
      <c r="AG72" s="188">
        <f t="shared" si="15"/>
        <v>0</v>
      </c>
      <c r="AH72" s="188">
        <f t="shared" si="15"/>
        <v>0</v>
      </c>
      <c r="AI72" s="188">
        <f t="shared" si="15"/>
        <v>0</v>
      </c>
      <c r="AJ72" s="188">
        <f t="shared" si="15"/>
        <v>0</v>
      </c>
      <c r="AK72" s="188">
        <f t="shared" si="15"/>
        <v>3000000</v>
      </c>
      <c r="AL72" s="188">
        <f t="shared" si="15"/>
        <v>0</v>
      </c>
      <c r="AM72" s="188">
        <f t="shared" si="15"/>
        <v>0</v>
      </c>
      <c r="AN72" s="188">
        <f t="shared" si="15"/>
        <v>0</v>
      </c>
      <c r="AO72" s="188">
        <f t="shared" si="15"/>
        <v>0</v>
      </c>
      <c r="AP72" s="188">
        <f t="shared" si="15"/>
        <v>0</v>
      </c>
      <c r="AQ72" s="188">
        <f t="shared" si="15"/>
        <v>0</v>
      </c>
      <c r="AR72" s="188">
        <f t="shared" si="15"/>
        <v>0</v>
      </c>
      <c r="AS72" s="188">
        <f t="shared" si="15"/>
        <v>0</v>
      </c>
      <c r="AT72" s="188">
        <f t="shared" si="15"/>
        <v>0</v>
      </c>
      <c r="AU72" s="188">
        <f t="shared" si="15"/>
        <v>0</v>
      </c>
      <c r="AV72" s="188">
        <f t="shared" si="15"/>
        <v>0</v>
      </c>
      <c r="AW72" s="188">
        <f t="shared" si="15"/>
        <v>0</v>
      </c>
      <c r="AX72" s="188">
        <f t="shared" si="15"/>
        <v>0</v>
      </c>
      <c r="AY72" s="188">
        <f t="shared" si="15"/>
        <v>0</v>
      </c>
      <c r="AZ72" s="188">
        <f t="shared" si="15"/>
        <v>0</v>
      </c>
      <c r="BA72" s="38"/>
    </row>
    <row r="73" spans="1:53" ht="15.75">
      <c r="A73" s="14"/>
      <c r="B73" s="11">
        <v>1901</v>
      </c>
      <c r="C73" s="17" t="s">
        <v>84</v>
      </c>
      <c r="D73" s="17"/>
      <c r="E73" s="189">
        <v>50000</v>
      </c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>
        <v>50000</v>
      </c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38"/>
    </row>
    <row r="74" spans="1:53" ht="15.75">
      <c r="A74" s="18"/>
      <c r="B74" s="11">
        <v>1981</v>
      </c>
      <c r="C74" s="17" t="s">
        <v>85</v>
      </c>
      <c r="D74" s="17"/>
      <c r="E74" s="189">
        <v>2950000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>
        <v>2950000</v>
      </c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38"/>
    </row>
    <row r="75" spans="1:53" ht="15.75">
      <c r="A75" s="13">
        <v>4000</v>
      </c>
      <c r="B75" s="211" t="s">
        <v>40</v>
      </c>
      <c r="C75" s="211"/>
      <c r="D75" s="127"/>
      <c r="E75" s="189">
        <v>14500000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>
        <v>3000</v>
      </c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>
        <v>9407153</v>
      </c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>
        <v>89847</v>
      </c>
      <c r="AX75" s="189">
        <v>5000000</v>
      </c>
      <c r="AY75" s="189"/>
      <c r="AZ75" s="189"/>
      <c r="BA75" s="38"/>
    </row>
    <row r="76" spans="1:53" ht="15.75">
      <c r="A76" s="13">
        <v>4600</v>
      </c>
      <c r="B76" s="210" t="s">
        <v>41</v>
      </c>
      <c r="C76" s="210"/>
      <c r="D76" s="128"/>
      <c r="E76" s="189">
        <v>138930</v>
      </c>
      <c r="F76" s="189"/>
      <c r="G76" s="189"/>
      <c r="H76" s="189">
        <v>655</v>
      </c>
      <c r="I76" s="189"/>
      <c r="J76" s="189"/>
      <c r="K76" s="189">
        <v>250</v>
      </c>
      <c r="L76" s="189">
        <v>1056</v>
      </c>
      <c r="M76" s="189">
        <v>1467</v>
      </c>
      <c r="N76" s="189"/>
      <c r="O76" s="189">
        <v>2097</v>
      </c>
      <c r="P76" s="189"/>
      <c r="Q76" s="189"/>
      <c r="R76" s="189"/>
      <c r="S76" s="189">
        <v>5265</v>
      </c>
      <c r="T76" s="189">
        <v>500</v>
      </c>
      <c r="U76" s="189">
        <v>880</v>
      </c>
      <c r="V76" s="189"/>
      <c r="W76" s="189"/>
      <c r="X76" s="189">
        <v>4401</v>
      </c>
      <c r="Y76" s="189"/>
      <c r="Z76" s="189">
        <v>1482</v>
      </c>
      <c r="AA76" s="189">
        <v>156</v>
      </c>
      <c r="AB76" s="189"/>
      <c r="AC76" s="189"/>
      <c r="AD76" s="189"/>
      <c r="AE76" s="189"/>
      <c r="AF76" s="189"/>
      <c r="AG76" s="189"/>
      <c r="AH76" s="189"/>
      <c r="AI76" s="189"/>
      <c r="AJ76" s="189"/>
      <c r="AK76" s="189">
        <v>75027</v>
      </c>
      <c r="AL76" s="189"/>
      <c r="AM76" s="189"/>
      <c r="AN76" s="189"/>
      <c r="AO76" s="189"/>
      <c r="AP76" s="189"/>
      <c r="AQ76" s="189">
        <v>43476</v>
      </c>
      <c r="AR76" s="189"/>
      <c r="AS76" s="189"/>
      <c r="AT76" s="189"/>
      <c r="AU76" s="189">
        <v>1788</v>
      </c>
      <c r="AV76" s="189"/>
      <c r="AW76" s="189"/>
      <c r="AX76" s="189">
        <v>430</v>
      </c>
      <c r="AY76" s="189"/>
      <c r="AZ76" s="189"/>
      <c r="BA76" s="38"/>
    </row>
    <row r="77" spans="1:53" ht="15.75" hidden="1">
      <c r="A77" s="13">
        <v>4900</v>
      </c>
      <c r="B77" s="211" t="s">
        <v>62</v>
      </c>
      <c r="C77" s="211"/>
      <c r="D77" s="128"/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v>0</v>
      </c>
      <c r="V77" s="188">
        <v>0</v>
      </c>
      <c r="W77" s="188">
        <v>0</v>
      </c>
      <c r="X77" s="188">
        <v>0</v>
      </c>
      <c r="Y77" s="188">
        <v>0</v>
      </c>
      <c r="Z77" s="188">
        <v>0</v>
      </c>
      <c r="AA77" s="188">
        <v>0</v>
      </c>
      <c r="AB77" s="188">
        <v>0</v>
      </c>
      <c r="AC77" s="188">
        <v>0</v>
      </c>
      <c r="AD77" s="188">
        <v>0</v>
      </c>
      <c r="AE77" s="188"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v>0</v>
      </c>
      <c r="AK77" s="188">
        <v>0</v>
      </c>
      <c r="AL77" s="188">
        <v>0</v>
      </c>
      <c r="AM77" s="188">
        <v>0</v>
      </c>
      <c r="AN77" s="188">
        <v>0</v>
      </c>
      <c r="AO77" s="188">
        <v>0</v>
      </c>
      <c r="AP77" s="188">
        <v>0</v>
      </c>
      <c r="AQ77" s="188">
        <v>0</v>
      </c>
      <c r="AR77" s="188">
        <v>0</v>
      </c>
      <c r="AS77" s="188">
        <v>0</v>
      </c>
      <c r="AT77" s="188">
        <v>0</v>
      </c>
      <c r="AU77" s="188">
        <v>0</v>
      </c>
      <c r="AV77" s="188">
        <v>0</v>
      </c>
      <c r="AW77" s="188">
        <v>0</v>
      </c>
      <c r="AX77" s="188">
        <v>0</v>
      </c>
      <c r="AY77" s="188">
        <v>0</v>
      </c>
      <c r="AZ77" s="188">
        <v>0</v>
      </c>
      <c r="BA77" s="38"/>
    </row>
    <row r="78" spans="1:53" ht="15.75" hidden="1">
      <c r="A78" s="19"/>
      <c r="B78" s="11">
        <v>4901</v>
      </c>
      <c r="C78" s="20" t="s">
        <v>86</v>
      </c>
      <c r="D78" s="128"/>
      <c r="E78" s="189">
        <v>0</v>
      </c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38"/>
    </row>
    <row r="79" spans="1:53" ht="15.75">
      <c r="A79" s="13">
        <v>5100</v>
      </c>
      <c r="B79" s="211" t="s">
        <v>42</v>
      </c>
      <c r="C79" s="211"/>
      <c r="D79" s="127"/>
      <c r="E79" s="189">
        <v>9380000</v>
      </c>
      <c r="F79" s="189"/>
      <c r="G79" s="189"/>
      <c r="H79" s="189"/>
      <c r="I79" s="189"/>
      <c r="J79" s="189"/>
      <c r="K79" s="189"/>
      <c r="L79" s="189">
        <v>130000</v>
      </c>
      <c r="M79" s="189">
        <v>300000</v>
      </c>
      <c r="N79" s="189"/>
      <c r="O79" s="189">
        <v>440000</v>
      </c>
      <c r="P79" s="189">
        <v>50000</v>
      </c>
      <c r="Q79" s="189"/>
      <c r="R79" s="189"/>
      <c r="S79" s="189"/>
      <c r="T79" s="189">
        <v>144000</v>
      </c>
      <c r="U79" s="189"/>
      <c r="V79" s="189"/>
      <c r="W79" s="189">
        <v>400000</v>
      </c>
      <c r="X79" s="189">
        <v>300000</v>
      </c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>
        <v>3216000</v>
      </c>
      <c r="AL79" s="189"/>
      <c r="AM79" s="189"/>
      <c r="AN79" s="189"/>
      <c r="AO79" s="189"/>
      <c r="AP79" s="189"/>
      <c r="AQ79" s="189"/>
      <c r="AR79" s="189"/>
      <c r="AS79" s="189"/>
      <c r="AT79" s="189">
        <v>4200000</v>
      </c>
      <c r="AU79" s="189">
        <v>200000</v>
      </c>
      <c r="AV79" s="189"/>
      <c r="AW79" s="189"/>
      <c r="AX79" s="189"/>
      <c r="AY79" s="189"/>
      <c r="AZ79" s="189"/>
      <c r="BA79" s="38"/>
    </row>
    <row r="80" spans="1:53" ht="15.75">
      <c r="A80" s="13">
        <v>5200</v>
      </c>
      <c r="B80" s="211" t="s">
        <v>43</v>
      </c>
      <c r="C80" s="211"/>
      <c r="D80" s="203"/>
      <c r="E80" s="188">
        <f t="shared" ref="E80:AZ80" si="16">SUBTOTAL(9,E81:E85)</f>
        <v>7518696</v>
      </c>
      <c r="F80" s="188">
        <f t="shared" si="16"/>
        <v>3794.23799442155</v>
      </c>
      <c r="G80" s="188">
        <f t="shared" si="16"/>
        <v>102076.99003333956</v>
      </c>
      <c r="H80" s="188">
        <f t="shared" si="16"/>
        <v>11020.139185552121</v>
      </c>
      <c r="I80" s="188">
        <f t="shared" si="16"/>
        <v>10201.91177588503</v>
      </c>
      <c r="J80" s="188">
        <f t="shared" si="16"/>
        <v>7083527.5674477061</v>
      </c>
      <c r="K80" s="188">
        <f t="shared" si="16"/>
        <v>8188.0628336216732</v>
      </c>
      <c r="L80" s="188">
        <f t="shared" si="16"/>
        <v>9328.5114275668348</v>
      </c>
      <c r="M80" s="188">
        <f t="shared" si="16"/>
        <v>12685.40484313362</v>
      </c>
      <c r="N80" s="188">
        <f t="shared" si="16"/>
        <v>22237.456294059717</v>
      </c>
      <c r="O80" s="188">
        <f t="shared" si="16"/>
        <v>28571.649103772295</v>
      </c>
      <c r="P80" s="188">
        <f t="shared" si="16"/>
        <v>18779.616387220893</v>
      </c>
      <c r="Q80" s="188">
        <f t="shared" si="16"/>
        <v>7941.7128668195055</v>
      </c>
      <c r="R80" s="188">
        <f t="shared" si="16"/>
        <v>13908.76651079056</v>
      </c>
      <c r="S80" s="188">
        <f t="shared" si="16"/>
        <v>25977.012088790711</v>
      </c>
      <c r="T80" s="188">
        <f t="shared" si="16"/>
        <v>96363.888538453422</v>
      </c>
      <c r="U80" s="188">
        <f t="shared" si="16"/>
        <v>17677.072668866662</v>
      </c>
      <c r="V80" s="188">
        <f t="shared" si="16"/>
        <v>0</v>
      </c>
      <c r="W80" s="188">
        <f t="shared" si="16"/>
        <v>0</v>
      </c>
      <c r="X80" s="188">
        <f t="shared" si="16"/>
        <v>0</v>
      </c>
      <c r="Y80" s="188">
        <f t="shared" si="16"/>
        <v>0</v>
      </c>
      <c r="Z80" s="188">
        <f t="shared" si="16"/>
        <v>0</v>
      </c>
      <c r="AA80" s="188">
        <f t="shared" si="16"/>
        <v>0</v>
      </c>
      <c r="AB80" s="188">
        <f t="shared" si="16"/>
        <v>0</v>
      </c>
      <c r="AC80" s="188">
        <f t="shared" si="16"/>
        <v>0</v>
      </c>
      <c r="AD80" s="188">
        <f t="shared" si="16"/>
        <v>0</v>
      </c>
      <c r="AE80" s="188">
        <f t="shared" si="16"/>
        <v>0</v>
      </c>
      <c r="AF80" s="188">
        <f t="shared" si="16"/>
        <v>0</v>
      </c>
      <c r="AG80" s="188">
        <f t="shared" si="16"/>
        <v>0</v>
      </c>
      <c r="AH80" s="188">
        <f t="shared" si="16"/>
        <v>18000</v>
      </c>
      <c r="AI80" s="188">
        <f t="shared" si="16"/>
        <v>0</v>
      </c>
      <c r="AJ80" s="188">
        <f t="shared" si="16"/>
        <v>0</v>
      </c>
      <c r="AK80" s="188">
        <f t="shared" si="16"/>
        <v>0</v>
      </c>
      <c r="AL80" s="188">
        <f t="shared" si="16"/>
        <v>0</v>
      </c>
      <c r="AM80" s="188">
        <f t="shared" si="16"/>
        <v>0</v>
      </c>
      <c r="AN80" s="188">
        <f t="shared" si="16"/>
        <v>0</v>
      </c>
      <c r="AO80" s="188">
        <f t="shared" si="16"/>
        <v>0</v>
      </c>
      <c r="AP80" s="188">
        <f t="shared" si="16"/>
        <v>0</v>
      </c>
      <c r="AQ80" s="188">
        <f t="shared" si="16"/>
        <v>0</v>
      </c>
      <c r="AR80" s="188">
        <f t="shared" si="16"/>
        <v>0</v>
      </c>
      <c r="AS80" s="188">
        <f t="shared" si="16"/>
        <v>0</v>
      </c>
      <c r="AT80" s="188">
        <f t="shared" si="16"/>
        <v>0</v>
      </c>
      <c r="AU80" s="188">
        <f t="shared" si="16"/>
        <v>0</v>
      </c>
      <c r="AV80" s="188">
        <f t="shared" si="16"/>
        <v>10000</v>
      </c>
      <c r="AW80" s="188">
        <f t="shared" si="16"/>
        <v>10000</v>
      </c>
      <c r="AX80" s="188">
        <f t="shared" si="16"/>
        <v>8416</v>
      </c>
      <c r="AY80" s="188">
        <f t="shared" si="16"/>
        <v>0</v>
      </c>
      <c r="AZ80" s="188">
        <f t="shared" si="16"/>
        <v>0</v>
      </c>
      <c r="BA80" s="38"/>
    </row>
    <row r="81" spans="1:53" ht="15.75">
      <c r="A81" s="19"/>
      <c r="B81" s="11">
        <v>5201</v>
      </c>
      <c r="C81" s="15" t="s">
        <v>87</v>
      </c>
      <c r="D81" s="125"/>
      <c r="E81" s="189">
        <v>276416</v>
      </c>
      <c r="F81" s="189">
        <v>3794.23799442155</v>
      </c>
      <c r="G81" s="189">
        <v>16076.99003333956</v>
      </c>
      <c r="H81" s="189">
        <v>11020.139185552121</v>
      </c>
      <c r="I81" s="189">
        <v>10201.91177588503</v>
      </c>
      <c r="J81" s="189">
        <v>11247.567447705847</v>
      </c>
      <c r="K81" s="189">
        <v>8188.0628336216732</v>
      </c>
      <c r="L81" s="189">
        <v>9328.5114275668348</v>
      </c>
      <c r="M81" s="189">
        <v>12685.40484313362</v>
      </c>
      <c r="N81" s="189">
        <v>22237.456294059717</v>
      </c>
      <c r="O81" s="189">
        <v>28571.649103772295</v>
      </c>
      <c r="P81" s="189">
        <v>18779.616387220893</v>
      </c>
      <c r="Q81" s="189">
        <v>7941.7128668195055</v>
      </c>
      <c r="R81" s="189">
        <v>13908.76651079056</v>
      </c>
      <c r="S81" s="189">
        <v>25977.012088790711</v>
      </c>
      <c r="T81" s="189">
        <v>12363.888538453426</v>
      </c>
      <c r="U81" s="189">
        <v>17677.072668866662</v>
      </c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>
        <v>18000</v>
      </c>
      <c r="AI81" s="189"/>
      <c r="AJ81" s="189"/>
      <c r="AK81" s="189">
        <v>0</v>
      </c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>
        <v>10000</v>
      </c>
      <c r="AW81" s="189">
        <v>10000</v>
      </c>
      <c r="AX81" s="189">
        <v>8416</v>
      </c>
      <c r="AY81" s="189"/>
      <c r="AZ81" s="189"/>
      <c r="BA81" s="38"/>
    </row>
    <row r="82" spans="1:53" ht="15.75">
      <c r="A82" s="19"/>
      <c r="B82" s="11">
        <v>5203</v>
      </c>
      <c r="C82" s="15" t="s">
        <v>88</v>
      </c>
      <c r="D82" s="125"/>
      <c r="E82" s="189">
        <v>7242280</v>
      </c>
      <c r="F82" s="189"/>
      <c r="G82" s="189">
        <v>86000</v>
      </c>
      <c r="H82" s="189"/>
      <c r="I82" s="189"/>
      <c r="J82" s="189">
        <v>7072280</v>
      </c>
      <c r="K82" s="189"/>
      <c r="L82" s="189"/>
      <c r="M82" s="189"/>
      <c r="N82" s="189"/>
      <c r="O82" s="189"/>
      <c r="P82" s="189"/>
      <c r="Q82" s="189"/>
      <c r="R82" s="189"/>
      <c r="S82" s="189"/>
      <c r="T82" s="189">
        <v>84000</v>
      </c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38"/>
    </row>
    <row r="83" spans="1:53" ht="15.75">
      <c r="A83" s="19"/>
      <c r="B83" s="11">
        <v>5204</v>
      </c>
      <c r="C83" s="15" t="s">
        <v>89</v>
      </c>
      <c r="D83" s="125"/>
      <c r="E83" s="189">
        <v>0</v>
      </c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38"/>
    </row>
    <row r="84" spans="1:53" ht="15.75">
      <c r="A84" s="19"/>
      <c r="B84" s="11">
        <v>5205</v>
      </c>
      <c r="C84" s="15" t="s">
        <v>90</v>
      </c>
      <c r="D84" s="125"/>
      <c r="E84" s="189">
        <v>0</v>
      </c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38"/>
    </row>
    <row r="85" spans="1:53" ht="15.75">
      <c r="A85" s="19"/>
      <c r="B85" s="11">
        <v>5206</v>
      </c>
      <c r="C85" s="15" t="s">
        <v>91</v>
      </c>
      <c r="D85" s="125"/>
      <c r="E85" s="189">
        <v>0</v>
      </c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38"/>
    </row>
    <row r="86" spans="1:53" ht="15.75">
      <c r="A86" s="13">
        <v>5300</v>
      </c>
      <c r="B86" s="211" t="s">
        <v>44</v>
      </c>
      <c r="C86" s="211"/>
      <c r="D86" s="203"/>
      <c r="E86" s="188">
        <f t="shared" ref="E86:AZ86" si="17">SUBTOTAL(9,E87:E87)</f>
        <v>1052654</v>
      </c>
      <c r="F86" s="188">
        <f t="shared" si="17"/>
        <v>0</v>
      </c>
      <c r="G86" s="188">
        <f t="shared" si="17"/>
        <v>0</v>
      </c>
      <c r="H86" s="188">
        <f t="shared" si="17"/>
        <v>0</v>
      </c>
      <c r="I86" s="188">
        <f t="shared" si="17"/>
        <v>0</v>
      </c>
      <c r="J86" s="188">
        <f t="shared" si="17"/>
        <v>0</v>
      </c>
      <c r="K86" s="188">
        <f t="shared" si="17"/>
        <v>0</v>
      </c>
      <c r="L86" s="188">
        <f t="shared" si="17"/>
        <v>0</v>
      </c>
      <c r="M86" s="188">
        <f t="shared" si="17"/>
        <v>0</v>
      </c>
      <c r="N86" s="188">
        <f t="shared" si="17"/>
        <v>0</v>
      </c>
      <c r="O86" s="188">
        <f t="shared" si="17"/>
        <v>0</v>
      </c>
      <c r="P86" s="188">
        <f t="shared" si="17"/>
        <v>0</v>
      </c>
      <c r="Q86" s="188">
        <f t="shared" si="17"/>
        <v>0</v>
      </c>
      <c r="R86" s="188">
        <f t="shared" si="17"/>
        <v>0</v>
      </c>
      <c r="S86" s="188">
        <f t="shared" si="17"/>
        <v>0</v>
      </c>
      <c r="T86" s="188">
        <f t="shared" si="17"/>
        <v>0</v>
      </c>
      <c r="U86" s="188">
        <f t="shared" si="17"/>
        <v>0</v>
      </c>
      <c r="V86" s="188">
        <f t="shared" si="17"/>
        <v>0</v>
      </c>
      <c r="W86" s="188">
        <f t="shared" si="17"/>
        <v>0</v>
      </c>
      <c r="X86" s="188">
        <f t="shared" si="17"/>
        <v>0</v>
      </c>
      <c r="Y86" s="188">
        <f t="shared" si="17"/>
        <v>0</v>
      </c>
      <c r="Z86" s="188">
        <f t="shared" si="17"/>
        <v>0</v>
      </c>
      <c r="AA86" s="188">
        <f t="shared" si="17"/>
        <v>0</v>
      </c>
      <c r="AB86" s="188">
        <f t="shared" si="17"/>
        <v>0</v>
      </c>
      <c r="AC86" s="188">
        <f t="shared" si="17"/>
        <v>0</v>
      </c>
      <c r="AD86" s="188">
        <f t="shared" si="17"/>
        <v>0</v>
      </c>
      <c r="AE86" s="188">
        <f t="shared" si="17"/>
        <v>0</v>
      </c>
      <c r="AF86" s="188">
        <f t="shared" si="17"/>
        <v>0</v>
      </c>
      <c r="AG86" s="188">
        <f t="shared" si="17"/>
        <v>0</v>
      </c>
      <c r="AH86" s="188">
        <f t="shared" si="17"/>
        <v>0</v>
      </c>
      <c r="AI86" s="188">
        <f t="shared" si="17"/>
        <v>0</v>
      </c>
      <c r="AJ86" s="188">
        <f t="shared" si="17"/>
        <v>0</v>
      </c>
      <c r="AK86" s="188">
        <f t="shared" si="17"/>
        <v>1052654</v>
      </c>
      <c r="AL86" s="188">
        <f t="shared" si="17"/>
        <v>0</v>
      </c>
      <c r="AM86" s="188">
        <f t="shared" si="17"/>
        <v>0</v>
      </c>
      <c r="AN86" s="188">
        <f t="shared" si="17"/>
        <v>0</v>
      </c>
      <c r="AO86" s="188">
        <f t="shared" si="17"/>
        <v>0</v>
      </c>
      <c r="AP86" s="188">
        <f t="shared" si="17"/>
        <v>0</v>
      </c>
      <c r="AQ86" s="188">
        <f t="shared" si="17"/>
        <v>0</v>
      </c>
      <c r="AR86" s="188">
        <f t="shared" si="17"/>
        <v>0</v>
      </c>
      <c r="AS86" s="188">
        <f t="shared" si="17"/>
        <v>0</v>
      </c>
      <c r="AT86" s="188">
        <f t="shared" si="17"/>
        <v>0</v>
      </c>
      <c r="AU86" s="188">
        <f t="shared" si="17"/>
        <v>0</v>
      </c>
      <c r="AV86" s="188">
        <f t="shared" si="17"/>
        <v>0</v>
      </c>
      <c r="AW86" s="188">
        <f t="shared" si="17"/>
        <v>0</v>
      </c>
      <c r="AX86" s="188">
        <f t="shared" si="17"/>
        <v>0</v>
      </c>
      <c r="AY86" s="188">
        <f t="shared" si="17"/>
        <v>0</v>
      </c>
      <c r="AZ86" s="188">
        <f t="shared" si="17"/>
        <v>0</v>
      </c>
      <c r="BA86" s="38"/>
    </row>
    <row r="87" spans="1:53" ht="16.5" thickBot="1">
      <c r="A87" s="91"/>
      <c r="B87" s="92">
        <v>5301</v>
      </c>
      <c r="C87" s="93" t="s">
        <v>45</v>
      </c>
      <c r="D87" s="129"/>
      <c r="E87" s="190">
        <v>1052654</v>
      </c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>
        <v>1052654</v>
      </c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38"/>
    </row>
    <row r="88" spans="1:53" s="123" customFormat="1" ht="21.75" thickBot="1">
      <c r="A88" s="130" t="s">
        <v>93</v>
      </c>
      <c r="B88" s="131"/>
      <c r="C88" s="132"/>
      <c r="D88" s="133"/>
      <c r="E88" s="193">
        <f t="shared" ref="E88:AZ88" si="18">SUBTOTAL(9,E90:E110)</f>
        <v>70355514</v>
      </c>
      <c r="F88" s="193">
        <f t="shared" si="18"/>
        <v>342039.58478886139</v>
      </c>
      <c r="G88" s="193">
        <f t="shared" si="18"/>
        <v>2891121.2573368824</v>
      </c>
      <c r="H88" s="193">
        <f t="shared" si="18"/>
        <v>1292310.0258444094</v>
      </c>
      <c r="I88" s="193">
        <f t="shared" si="18"/>
        <v>1451495.8687370105</v>
      </c>
      <c r="J88" s="193">
        <f t="shared" si="18"/>
        <v>3743102.1972745517</v>
      </c>
      <c r="K88" s="193">
        <f t="shared" si="18"/>
        <v>587623.81462743296</v>
      </c>
      <c r="L88" s="193">
        <f t="shared" si="18"/>
        <v>1388508.1059388069</v>
      </c>
      <c r="M88" s="193">
        <f t="shared" si="18"/>
        <v>1426776.4960526575</v>
      </c>
      <c r="N88" s="193">
        <f t="shared" si="18"/>
        <v>3991070.7595311287</v>
      </c>
      <c r="O88" s="193">
        <f t="shared" si="18"/>
        <v>9638315.5064020064</v>
      </c>
      <c r="P88" s="193">
        <f t="shared" si="18"/>
        <v>1770901.1585729918</v>
      </c>
      <c r="Q88" s="193">
        <f t="shared" si="18"/>
        <v>804876.10624544742</v>
      </c>
      <c r="R88" s="193">
        <f t="shared" si="18"/>
        <v>2123959.2093417342</v>
      </c>
      <c r="S88" s="193">
        <f t="shared" si="18"/>
        <v>3496811.6434966074</v>
      </c>
      <c r="T88" s="193">
        <f t="shared" si="18"/>
        <v>3049518.1190605694</v>
      </c>
      <c r="U88" s="193">
        <f t="shared" si="18"/>
        <v>3324020.4094615369</v>
      </c>
      <c r="V88" s="193">
        <f t="shared" si="18"/>
        <v>0</v>
      </c>
      <c r="W88" s="193">
        <f t="shared" si="18"/>
        <v>429090.64581843565</v>
      </c>
      <c r="X88" s="193">
        <f t="shared" si="18"/>
        <v>302724.56243792846</v>
      </c>
      <c r="Y88" s="193">
        <f t="shared" si="18"/>
        <v>247330.90680173706</v>
      </c>
      <c r="Z88" s="193">
        <f t="shared" si="18"/>
        <v>2082.6222292604307</v>
      </c>
      <c r="AA88" s="193">
        <f t="shared" si="18"/>
        <v>0</v>
      </c>
      <c r="AB88" s="193">
        <f t="shared" si="18"/>
        <v>110000</v>
      </c>
      <c r="AC88" s="193">
        <f t="shared" si="18"/>
        <v>110000</v>
      </c>
      <c r="AD88" s="193">
        <f t="shared" si="18"/>
        <v>60000</v>
      </c>
      <c r="AE88" s="193">
        <f t="shared" si="18"/>
        <v>15000</v>
      </c>
      <c r="AF88" s="193">
        <f t="shared" si="18"/>
        <v>50000</v>
      </c>
      <c r="AG88" s="193">
        <f t="shared" si="18"/>
        <v>0</v>
      </c>
      <c r="AH88" s="193">
        <f t="shared" si="18"/>
        <v>0</v>
      </c>
      <c r="AI88" s="193">
        <f t="shared" si="18"/>
        <v>82500</v>
      </c>
      <c r="AJ88" s="193">
        <f t="shared" si="18"/>
        <v>30000</v>
      </c>
      <c r="AK88" s="193">
        <f t="shared" si="18"/>
        <v>15668048</v>
      </c>
      <c r="AL88" s="193">
        <f t="shared" si="18"/>
        <v>70000</v>
      </c>
      <c r="AM88" s="193">
        <f t="shared" si="18"/>
        <v>85000</v>
      </c>
      <c r="AN88" s="193">
        <f t="shared" si="18"/>
        <v>85000</v>
      </c>
      <c r="AO88" s="193">
        <f t="shared" si="18"/>
        <v>18000</v>
      </c>
      <c r="AP88" s="193">
        <f t="shared" si="18"/>
        <v>120000</v>
      </c>
      <c r="AQ88" s="193">
        <f t="shared" si="18"/>
        <v>700000</v>
      </c>
      <c r="AR88" s="193">
        <f t="shared" si="18"/>
        <v>300000</v>
      </c>
      <c r="AS88" s="193">
        <f t="shared" si="18"/>
        <v>355105.44999999995</v>
      </c>
      <c r="AT88" s="193">
        <f t="shared" si="18"/>
        <v>6848000</v>
      </c>
      <c r="AU88" s="193">
        <f t="shared" si="18"/>
        <v>200000</v>
      </c>
      <c r="AV88" s="193">
        <f t="shared" si="18"/>
        <v>659481.55000000005</v>
      </c>
      <c r="AW88" s="193">
        <f t="shared" si="18"/>
        <v>1500000</v>
      </c>
      <c r="AX88" s="193">
        <f t="shared" si="18"/>
        <v>985700</v>
      </c>
      <c r="AY88" s="193">
        <f t="shared" si="18"/>
        <v>0</v>
      </c>
      <c r="AZ88" s="194">
        <f t="shared" si="18"/>
        <v>0</v>
      </c>
      <c r="BA88" s="122"/>
    </row>
    <row r="89" spans="1:53" ht="15.75">
      <c r="A89" s="134">
        <v>3200</v>
      </c>
      <c r="B89" s="225" t="s">
        <v>46</v>
      </c>
      <c r="C89" s="226"/>
      <c r="D89" s="135"/>
      <c r="E89" s="191">
        <f t="shared" ref="E89:AZ89" si="19">SUBTOTAL(9,E92:E104)</f>
        <v>66869814</v>
      </c>
      <c r="F89" s="191">
        <f t="shared" si="19"/>
        <v>342039.58478886139</v>
      </c>
      <c r="G89" s="191">
        <f t="shared" si="19"/>
        <v>2891121.2573368824</v>
      </c>
      <c r="H89" s="191">
        <f t="shared" si="19"/>
        <v>1292310.0258444094</v>
      </c>
      <c r="I89" s="191">
        <f t="shared" si="19"/>
        <v>1451495.8687370105</v>
      </c>
      <c r="J89" s="191">
        <f t="shared" si="19"/>
        <v>3743102.1972745517</v>
      </c>
      <c r="K89" s="191">
        <f t="shared" si="19"/>
        <v>587623.81462743296</v>
      </c>
      <c r="L89" s="191">
        <f t="shared" si="19"/>
        <v>1388508.1059388069</v>
      </c>
      <c r="M89" s="191">
        <f t="shared" si="19"/>
        <v>1426776.4960526575</v>
      </c>
      <c r="N89" s="191">
        <f t="shared" si="19"/>
        <v>3991070.7595311287</v>
      </c>
      <c r="O89" s="191">
        <f t="shared" si="19"/>
        <v>9638315.5064020064</v>
      </c>
      <c r="P89" s="191">
        <f t="shared" si="19"/>
        <v>1770901.1585729918</v>
      </c>
      <c r="Q89" s="191">
        <f t="shared" si="19"/>
        <v>804876.10624544742</v>
      </c>
      <c r="R89" s="191">
        <f t="shared" si="19"/>
        <v>2123959.2093417342</v>
      </c>
      <c r="S89" s="191">
        <f t="shared" si="19"/>
        <v>3496811.6434966074</v>
      </c>
      <c r="T89" s="191">
        <f t="shared" si="19"/>
        <v>3049518.1190605694</v>
      </c>
      <c r="U89" s="191">
        <f t="shared" si="19"/>
        <v>3324020.4094615369</v>
      </c>
      <c r="V89" s="191">
        <f t="shared" si="19"/>
        <v>0</v>
      </c>
      <c r="W89" s="191">
        <f t="shared" si="19"/>
        <v>429090.64581843565</v>
      </c>
      <c r="X89" s="191">
        <f t="shared" si="19"/>
        <v>302724.56243792846</v>
      </c>
      <c r="Y89" s="191">
        <f t="shared" si="19"/>
        <v>247330.90680173706</v>
      </c>
      <c r="Z89" s="191">
        <f t="shared" si="19"/>
        <v>2082.6222292604307</v>
      </c>
      <c r="AA89" s="191">
        <f t="shared" si="19"/>
        <v>0</v>
      </c>
      <c r="AB89" s="191">
        <f t="shared" si="19"/>
        <v>110000</v>
      </c>
      <c r="AC89" s="191">
        <f t="shared" si="19"/>
        <v>110000</v>
      </c>
      <c r="AD89" s="191">
        <f t="shared" si="19"/>
        <v>60000</v>
      </c>
      <c r="AE89" s="191">
        <f t="shared" si="19"/>
        <v>15000</v>
      </c>
      <c r="AF89" s="191">
        <f t="shared" si="19"/>
        <v>50000</v>
      </c>
      <c r="AG89" s="191">
        <f t="shared" si="19"/>
        <v>0</v>
      </c>
      <c r="AH89" s="191">
        <f t="shared" si="19"/>
        <v>0</v>
      </c>
      <c r="AI89" s="191">
        <f t="shared" si="19"/>
        <v>82500</v>
      </c>
      <c r="AJ89" s="191">
        <f t="shared" si="19"/>
        <v>30000</v>
      </c>
      <c r="AK89" s="191">
        <f t="shared" si="19"/>
        <v>15668048</v>
      </c>
      <c r="AL89" s="191">
        <f t="shared" si="19"/>
        <v>70000</v>
      </c>
      <c r="AM89" s="191">
        <f t="shared" si="19"/>
        <v>85000</v>
      </c>
      <c r="AN89" s="191">
        <f t="shared" si="19"/>
        <v>85000</v>
      </c>
      <c r="AO89" s="191">
        <f t="shared" si="19"/>
        <v>18000</v>
      </c>
      <c r="AP89" s="191">
        <f t="shared" si="19"/>
        <v>120000</v>
      </c>
      <c r="AQ89" s="191">
        <f t="shared" si="19"/>
        <v>0</v>
      </c>
      <c r="AR89" s="191">
        <f t="shared" si="19"/>
        <v>0</v>
      </c>
      <c r="AS89" s="191">
        <f t="shared" si="19"/>
        <v>355105.44999999995</v>
      </c>
      <c r="AT89" s="191">
        <f t="shared" si="19"/>
        <v>6848000</v>
      </c>
      <c r="AU89" s="191">
        <f t="shared" si="19"/>
        <v>200000</v>
      </c>
      <c r="AV89" s="191">
        <f t="shared" si="19"/>
        <v>659481.55000000005</v>
      </c>
      <c r="AW89" s="191">
        <f t="shared" si="19"/>
        <v>0</v>
      </c>
      <c r="AX89" s="191">
        <f t="shared" si="19"/>
        <v>0</v>
      </c>
      <c r="AY89" s="191">
        <f t="shared" si="19"/>
        <v>0</v>
      </c>
      <c r="AZ89" s="191">
        <f t="shared" si="19"/>
        <v>0</v>
      </c>
      <c r="BA89" s="38"/>
    </row>
    <row r="90" spans="1:53" ht="15.75">
      <c r="A90" s="1"/>
      <c r="B90" s="4">
        <v>3230</v>
      </c>
      <c r="C90" s="5" t="s">
        <v>47</v>
      </c>
      <c r="D90" s="3"/>
      <c r="E90" s="188">
        <f t="shared" ref="E90:AZ90" si="20">SUBTOTAL(9,E92:E116)</f>
        <v>57549868.75</v>
      </c>
      <c r="F90" s="188">
        <f t="shared" si="20"/>
        <v>243118.50498316623</v>
      </c>
      <c r="G90" s="188">
        <f t="shared" si="20"/>
        <v>2046480.2152304144</v>
      </c>
      <c r="H90" s="188">
        <f t="shared" si="20"/>
        <v>889983.17263562477</v>
      </c>
      <c r="I90" s="188">
        <f t="shared" si="20"/>
        <v>1025179.6747363962</v>
      </c>
      <c r="J90" s="188">
        <f t="shared" si="20"/>
        <v>1984997.5753667676</v>
      </c>
      <c r="K90" s="188">
        <f t="shared" si="20"/>
        <v>380266.08170344023</v>
      </c>
      <c r="L90" s="188">
        <f t="shared" si="20"/>
        <v>984859.14724028599</v>
      </c>
      <c r="M90" s="188">
        <f t="shared" si="20"/>
        <v>1101369.8363887963</v>
      </c>
      <c r="N90" s="188">
        <f t="shared" si="20"/>
        <v>2893810.1459097443</v>
      </c>
      <c r="O90" s="188">
        <f t="shared" si="20"/>
        <v>7000353.4903510641</v>
      </c>
      <c r="P90" s="188">
        <f t="shared" si="20"/>
        <v>1182758.7144638021</v>
      </c>
      <c r="Q90" s="188">
        <f t="shared" si="20"/>
        <v>538420.80381942634</v>
      </c>
      <c r="R90" s="188">
        <f t="shared" si="20"/>
        <v>1458094.2755030643</v>
      </c>
      <c r="S90" s="188">
        <f t="shared" si="20"/>
        <v>2402750.1823020084</v>
      </c>
      <c r="T90" s="188">
        <f t="shared" si="20"/>
        <v>2212006.3243889692</v>
      </c>
      <c r="U90" s="188">
        <f t="shared" si="20"/>
        <v>2190827.1009309879</v>
      </c>
      <c r="V90" s="188">
        <f t="shared" si="20"/>
        <v>0</v>
      </c>
      <c r="W90" s="188">
        <f t="shared" si="20"/>
        <v>419810.11825791071</v>
      </c>
      <c r="X90" s="188">
        <f t="shared" si="20"/>
        <v>301295.29798371432</v>
      </c>
      <c r="Y90" s="188">
        <f t="shared" si="20"/>
        <v>240238.50849358959</v>
      </c>
      <c r="Z90" s="188">
        <f t="shared" si="20"/>
        <v>1414.5793108245507</v>
      </c>
      <c r="AA90" s="188">
        <f t="shared" si="20"/>
        <v>0</v>
      </c>
      <c r="AB90" s="188">
        <f t="shared" si="20"/>
        <v>110000</v>
      </c>
      <c r="AC90" s="188">
        <f t="shared" si="20"/>
        <v>110000</v>
      </c>
      <c r="AD90" s="188">
        <f t="shared" si="20"/>
        <v>60000</v>
      </c>
      <c r="AE90" s="188">
        <f t="shared" si="20"/>
        <v>15000</v>
      </c>
      <c r="AF90" s="188">
        <f t="shared" si="20"/>
        <v>50000</v>
      </c>
      <c r="AG90" s="188">
        <f t="shared" si="20"/>
        <v>0</v>
      </c>
      <c r="AH90" s="188">
        <f t="shared" si="20"/>
        <v>0</v>
      </c>
      <c r="AI90" s="188">
        <f t="shared" si="20"/>
        <v>82500</v>
      </c>
      <c r="AJ90" s="188">
        <f t="shared" si="20"/>
        <v>30000</v>
      </c>
      <c r="AK90" s="188">
        <f t="shared" si="20"/>
        <v>15668048</v>
      </c>
      <c r="AL90" s="188">
        <f t="shared" si="20"/>
        <v>70000</v>
      </c>
      <c r="AM90" s="188">
        <f t="shared" si="20"/>
        <v>85000</v>
      </c>
      <c r="AN90" s="188">
        <f t="shared" si="20"/>
        <v>85000</v>
      </c>
      <c r="AO90" s="188">
        <f t="shared" si="20"/>
        <v>18000</v>
      </c>
      <c r="AP90" s="188">
        <f t="shared" si="20"/>
        <v>120000</v>
      </c>
      <c r="AQ90" s="188">
        <f t="shared" si="20"/>
        <v>700000</v>
      </c>
      <c r="AR90" s="188">
        <f t="shared" si="20"/>
        <v>300000</v>
      </c>
      <c r="AS90" s="188">
        <f t="shared" si="20"/>
        <v>355105.44999999995</v>
      </c>
      <c r="AT90" s="188">
        <f t="shared" si="20"/>
        <v>6848000</v>
      </c>
      <c r="AU90" s="188">
        <f t="shared" si="20"/>
        <v>200000</v>
      </c>
      <c r="AV90" s="188">
        <f t="shared" si="20"/>
        <v>659481.55000000005</v>
      </c>
      <c r="AW90" s="188">
        <f t="shared" si="20"/>
        <v>1500000</v>
      </c>
      <c r="AX90" s="188">
        <f t="shared" si="20"/>
        <v>985700</v>
      </c>
      <c r="AY90" s="188">
        <f t="shared" si="20"/>
        <v>0</v>
      </c>
      <c r="AZ90" s="188">
        <f t="shared" si="20"/>
        <v>0</v>
      </c>
      <c r="BA90" s="38"/>
    </row>
    <row r="91" spans="1:53" ht="15.75">
      <c r="A91" s="1"/>
      <c r="B91" s="4"/>
      <c r="C91" s="3" t="s">
        <v>177</v>
      </c>
      <c r="D91" s="115"/>
      <c r="E91" s="188">
        <f t="shared" ref="E91:AZ91" si="21">SUBTOTAL(9,E92:E99)</f>
        <v>42967420</v>
      </c>
      <c r="F91" s="188">
        <f t="shared" si="21"/>
        <v>338245.34679443983</v>
      </c>
      <c r="G91" s="188">
        <f t="shared" si="21"/>
        <v>2789044.2673035427</v>
      </c>
      <c r="H91" s="188">
        <f t="shared" si="21"/>
        <v>1281289.8866588573</v>
      </c>
      <c r="I91" s="188">
        <f t="shared" si="21"/>
        <v>1441293.9569611256</v>
      </c>
      <c r="J91" s="188">
        <f t="shared" si="21"/>
        <v>3731854.6298268461</v>
      </c>
      <c r="K91" s="188">
        <f t="shared" si="21"/>
        <v>579435.75179381133</v>
      </c>
      <c r="L91" s="188">
        <f t="shared" si="21"/>
        <v>1249179.59451124</v>
      </c>
      <c r="M91" s="188">
        <f t="shared" si="21"/>
        <v>1114091.0912095238</v>
      </c>
      <c r="N91" s="188">
        <f t="shared" si="21"/>
        <v>3968833.3032370689</v>
      </c>
      <c r="O91" s="188">
        <f t="shared" si="21"/>
        <v>9169743.8572982345</v>
      </c>
      <c r="P91" s="188">
        <f t="shared" si="21"/>
        <v>1702121.542185771</v>
      </c>
      <c r="Q91" s="188">
        <f t="shared" si="21"/>
        <v>796934.39337862795</v>
      </c>
      <c r="R91" s="188">
        <f t="shared" si="21"/>
        <v>2110050.4428309435</v>
      </c>
      <c r="S91" s="188">
        <f t="shared" si="21"/>
        <v>3470834.6314078169</v>
      </c>
      <c r="T91" s="188">
        <f t="shared" si="21"/>
        <v>2893154.2305221162</v>
      </c>
      <c r="U91" s="188">
        <f t="shared" si="21"/>
        <v>3306343.3367926702</v>
      </c>
      <c r="V91" s="188">
        <f t="shared" si="21"/>
        <v>0</v>
      </c>
      <c r="W91" s="188">
        <f t="shared" si="21"/>
        <v>29090.645818435645</v>
      </c>
      <c r="X91" s="188">
        <f t="shared" si="21"/>
        <v>2724.5624379284645</v>
      </c>
      <c r="Y91" s="188">
        <f t="shared" si="21"/>
        <v>247330.90680173706</v>
      </c>
      <c r="Z91" s="188">
        <f t="shared" si="21"/>
        <v>2082.6222292604307</v>
      </c>
      <c r="AA91" s="188">
        <f t="shared" si="21"/>
        <v>0</v>
      </c>
      <c r="AB91" s="188">
        <f t="shared" si="21"/>
        <v>110000</v>
      </c>
      <c r="AC91" s="188">
        <f t="shared" si="21"/>
        <v>110000</v>
      </c>
      <c r="AD91" s="188">
        <f t="shared" si="21"/>
        <v>60000</v>
      </c>
      <c r="AE91" s="188">
        <f t="shared" si="21"/>
        <v>15000</v>
      </c>
      <c r="AF91" s="188">
        <f t="shared" si="21"/>
        <v>50000</v>
      </c>
      <c r="AG91" s="188">
        <f t="shared" si="21"/>
        <v>0</v>
      </c>
      <c r="AH91" s="188">
        <f t="shared" si="21"/>
        <v>0</v>
      </c>
      <c r="AI91" s="188">
        <f t="shared" si="21"/>
        <v>82500</v>
      </c>
      <c r="AJ91" s="188">
        <f t="shared" si="21"/>
        <v>30000</v>
      </c>
      <c r="AK91" s="188">
        <f t="shared" si="21"/>
        <v>1908241</v>
      </c>
      <c r="AL91" s="188">
        <f t="shared" si="21"/>
        <v>70000</v>
      </c>
      <c r="AM91" s="188">
        <f t="shared" si="21"/>
        <v>85000</v>
      </c>
      <c r="AN91" s="188">
        <f t="shared" si="21"/>
        <v>85000</v>
      </c>
      <c r="AO91" s="188">
        <f t="shared" si="21"/>
        <v>18000</v>
      </c>
      <c r="AP91" s="188">
        <f t="shared" si="21"/>
        <v>120000</v>
      </c>
      <c r="AQ91" s="188">
        <f t="shared" si="21"/>
        <v>0</v>
      </c>
      <c r="AR91" s="188">
        <f t="shared" si="21"/>
        <v>0</v>
      </c>
      <c r="AS91" s="188">
        <f t="shared" si="21"/>
        <v>0</v>
      </c>
      <c r="AT91" s="188">
        <f t="shared" si="21"/>
        <v>0</v>
      </c>
      <c r="AU91" s="188">
        <f t="shared" si="21"/>
        <v>0</v>
      </c>
      <c r="AV91" s="188">
        <f t="shared" si="21"/>
        <v>0</v>
      </c>
      <c r="AW91" s="188">
        <f t="shared" si="21"/>
        <v>0</v>
      </c>
      <c r="AX91" s="188">
        <f t="shared" si="21"/>
        <v>0</v>
      </c>
      <c r="AY91" s="188">
        <f t="shared" si="21"/>
        <v>0</v>
      </c>
      <c r="AZ91" s="188">
        <f t="shared" si="21"/>
        <v>0</v>
      </c>
      <c r="BA91" s="38"/>
    </row>
    <row r="92" spans="1:53" ht="15.75" customHeight="1">
      <c r="A92" s="37"/>
      <c r="B92" s="4"/>
      <c r="C92" s="5" t="s">
        <v>140</v>
      </c>
      <c r="D92" s="116">
        <v>0.25</v>
      </c>
      <c r="E92" s="189">
        <v>25039688</v>
      </c>
      <c r="F92" s="189">
        <v>156622.00455731194</v>
      </c>
      <c r="G92" s="189">
        <v>1716797.9354451869</v>
      </c>
      <c r="H92" s="189">
        <v>743658.98738591059</v>
      </c>
      <c r="I92" s="189">
        <v>740248.97986773867</v>
      </c>
      <c r="J92" s="189">
        <v>3283195.7421868299</v>
      </c>
      <c r="K92" s="189">
        <v>401109.48727572249</v>
      </c>
      <c r="L92" s="189">
        <v>825377.47968448966</v>
      </c>
      <c r="M92" s="189">
        <v>496393.87333153491</v>
      </c>
      <c r="N92" s="189">
        <v>2265346.7787250802</v>
      </c>
      <c r="O92" s="189">
        <v>4649786.5187006444</v>
      </c>
      <c r="P92" s="189">
        <v>1224831.7111673462</v>
      </c>
      <c r="Q92" s="189">
        <v>593727.91275678552</v>
      </c>
      <c r="R92" s="189">
        <v>1307195.9600420834</v>
      </c>
      <c r="S92" s="189">
        <v>2092630.4930530463</v>
      </c>
      <c r="T92" s="189">
        <v>2101898.3816057742</v>
      </c>
      <c r="U92" s="189">
        <v>2400641.5986384535</v>
      </c>
      <c r="V92" s="189">
        <v>0</v>
      </c>
      <c r="W92" s="189">
        <v>23406.507157891978</v>
      </c>
      <c r="X92" s="189">
        <v>0</v>
      </c>
      <c r="Y92" s="189">
        <v>15251.771468087676</v>
      </c>
      <c r="Z92" s="189">
        <v>1565.8769500811779</v>
      </c>
      <c r="AA92" s="189">
        <v>0</v>
      </c>
      <c r="AB92" s="189">
        <v>0</v>
      </c>
      <c r="AC92" s="189">
        <v>0</v>
      </c>
      <c r="AD92" s="189">
        <v>0</v>
      </c>
      <c r="AE92" s="189">
        <v>0</v>
      </c>
      <c r="AF92" s="189">
        <v>0</v>
      </c>
      <c r="AG92" s="189">
        <v>0</v>
      </c>
      <c r="AH92" s="189">
        <v>0</v>
      </c>
      <c r="AI92" s="189">
        <v>0</v>
      </c>
      <c r="AJ92" s="189">
        <v>0</v>
      </c>
      <c r="AK92" s="189">
        <v>0</v>
      </c>
      <c r="AL92" s="189">
        <v>0</v>
      </c>
      <c r="AM92" s="189">
        <v>0</v>
      </c>
      <c r="AN92" s="189">
        <v>0</v>
      </c>
      <c r="AO92" s="189">
        <v>0</v>
      </c>
      <c r="AP92" s="189">
        <v>0</v>
      </c>
      <c r="AQ92" s="189">
        <v>0</v>
      </c>
      <c r="AR92" s="189">
        <v>0</v>
      </c>
      <c r="AS92" s="189">
        <v>0</v>
      </c>
      <c r="AT92" s="189">
        <v>0</v>
      </c>
      <c r="AU92" s="189">
        <v>0</v>
      </c>
      <c r="AV92" s="189">
        <v>0</v>
      </c>
      <c r="AW92" s="189">
        <v>0</v>
      </c>
      <c r="AX92" s="189">
        <v>0</v>
      </c>
      <c r="AY92" s="189">
        <v>0</v>
      </c>
      <c r="AZ92" s="189">
        <v>0</v>
      </c>
      <c r="BA92" s="38"/>
    </row>
    <row r="93" spans="1:53" ht="17.25" customHeight="1">
      <c r="A93" s="37"/>
      <c r="B93" s="4"/>
      <c r="C93" s="5" t="s">
        <v>222</v>
      </c>
      <c r="D93" s="116">
        <v>0.25</v>
      </c>
      <c r="E93" s="189">
        <v>1356937</v>
      </c>
      <c r="F93" s="189">
        <v>3812.0384242684472</v>
      </c>
      <c r="G93" s="189">
        <v>110435.72729860785</v>
      </c>
      <c r="H93" s="189">
        <v>68107.166053921814</v>
      </c>
      <c r="I93" s="189">
        <v>84701.963762271334</v>
      </c>
      <c r="J93" s="189">
        <v>1052.2002183153163</v>
      </c>
      <c r="K93" s="189">
        <v>31899.017017175956</v>
      </c>
      <c r="L93" s="189">
        <v>11801.9023832033</v>
      </c>
      <c r="M93" s="189">
        <v>62210.267976593612</v>
      </c>
      <c r="N93" s="189">
        <v>98828.541154918654</v>
      </c>
      <c r="O93" s="189">
        <v>542220.97988173377</v>
      </c>
      <c r="P93" s="189">
        <v>2949.9280167963316</v>
      </c>
      <c r="Q93" s="189">
        <v>1545.2444435023683</v>
      </c>
      <c r="R93" s="189">
        <v>62632.363193862569</v>
      </c>
      <c r="S93" s="189">
        <v>203316.56486282923</v>
      </c>
      <c r="T93" s="189">
        <v>51717.212498185683</v>
      </c>
      <c r="U93" s="189">
        <v>17098.680373819254</v>
      </c>
      <c r="V93" s="189">
        <v>0</v>
      </c>
      <c r="W93" s="189">
        <v>745.77750957088597</v>
      </c>
      <c r="X93" s="189">
        <v>1648.6817964104284</v>
      </c>
      <c r="Y93" s="189">
        <v>212.74313401318281</v>
      </c>
      <c r="Z93" s="189">
        <v>0</v>
      </c>
      <c r="AA93" s="189">
        <v>0</v>
      </c>
      <c r="AB93" s="189">
        <v>0</v>
      </c>
      <c r="AC93" s="189">
        <v>0</v>
      </c>
      <c r="AD93" s="189">
        <v>0</v>
      </c>
      <c r="AE93" s="189">
        <v>0</v>
      </c>
      <c r="AF93" s="189">
        <v>0</v>
      </c>
      <c r="AG93" s="189">
        <v>0</v>
      </c>
      <c r="AH93" s="189">
        <v>0</v>
      </c>
      <c r="AI93" s="189">
        <v>0</v>
      </c>
      <c r="AJ93" s="189">
        <v>0</v>
      </c>
      <c r="AK93" s="189">
        <v>0</v>
      </c>
      <c r="AL93" s="189">
        <v>0</v>
      </c>
      <c r="AM93" s="189">
        <v>0</v>
      </c>
      <c r="AN93" s="189">
        <v>0</v>
      </c>
      <c r="AO93" s="189">
        <v>0</v>
      </c>
      <c r="AP93" s="189">
        <v>0</v>
      </c>
      <c r="AQ93" s="189">
        <v>0</v>
      </c>
      <c r="AR93" s="189">
        <v>0</v>
      </c>
      <c r="AS93" s="189">
        <v>0</v>
      </c>
      <c r="AT93" s="189">
        <v>0</v>
      </c>
      <c r="AU93" s="189">
        <v>0</v>
      </c>
      <c r="AV93" s="189">
        <v>0</v>
      </c>
      <c r="AW93" s="189">
        <v>0</v>
      </c>
      <c r="AX93" s="189">
        <v>0</v>
      </c>
      <c r="AY93" s="189">
        <v>0</v>
      </c>
      <c r="AZ93" s="189">
        <v>0</v>
      </c>
      <c r="BA93" s="38"/>
    </row>
    <row r="94" spans="1:53" ht="16.5" customHeight="1">
      <c r="A94" s="41"/>
      <c r="B94" s="22"/>
      <c r="C94" s="5" t="s">
        <v>141</v>
      </c>
      <c r="D94" s="116">
        <v>0.25</v>
      </c>
      <c r="E94" s="189">
        <v>1754009</v>
      </c>
      <c r="F94" s="189">
        <v>54793</v>
      </c>
      <c r="G94" s="189">
        <v>92239</v>
      </c>
      <c r="H94" s="189">
        <v>158743</v>
      </c>
      <c r="I94" s="189">
        <v>158212</v>
      </c>
      <c r="J94" s="189">
        <v>0</v>
      </c>
      <c r="K94" s="189">
        <v>25872</v>
      </c>
      <c r="L94" s="189">
        <v>177177</v>
      </c>
      <c r="M94" s="189">
        <v>129846</v>
      </c>
      <c r="N94" s="189">
        <v>93347</v>
      </c>
      <c r="O94" s="189">
        <v>88127</v>
      </c>
      <c r="P94" s="189">
        <v>59554</v>
      </c>
      <c r="Q94" s="189">
        <v>38508</v>
      </c>
      <c r="R94" s="189">
        <v>109679</v>
      </c>
      <c r="S94" s="189">
        <v>420974</v>
      </c>
      <c r="T94" s="189">
        <v>93693</v>
      </c>
      <c r="U94" s="189">
        <v>53245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38"/>
    </row>
    <row r="95" spans="1:53" ht="17.25" customHeight="1">
      <c r="A95" s="37"/>
      <c r="B95" s="4"/>
      <c r="C95" s="5" t="s">
        <v>142</v>
      </c>
      <c r="D95" s="116">
        <v>0.25</v>
      </c>
      <c r="E95" s="189">
        <v>9781864</v>
      </c>
      <c r="F95" s="189">
        <v>89044.710261776971</v>
      </c>
      <c r="G95" s="189">
        <v>760322.61243621504</v>
      </c>
      <c r="H95" s="189">
        <v>234953.6766506464</v>
      </c>
      <c r="I95" s="189">
        <v>297264.71187589999</v>
      </c>
      <c r="J95" s="189">
        <v>446975.97880049079</v>
      </c>
      <c r="K95" s="189">
        <v>104105.5911458794</v>
      </c>
      <c r="L95" s="189">
        <v>191051.81961829422</v>
      </c>
      <c r="M95" s="189">
        <v>305810.06767293287</v>
      </c>
      <c r="N95" s="189">
        <v>886352.61031952978</v>
      </c>
      <c r="O95" s="189">
        <v>3414946.8734239643</v>
      </c>
      <c r="P95" s="189">
        <v>392896.51008438604</v>
      </c>
      <c r="Q95" s="189">
        <v>153985.74964000867</v>
      </c>
      <c r="R95" s="189">
        <v>560185.29378335527</v>
      </c>
      <c r="S95" s="189">
        <v>569814.58562676981</v>
      </c>
      <c r="T95" s="189">
        <v>548956.81525545847</v>
      </c>
      <c r="U95" s="189">
        <v>813320.61746731936</v>
      </c>
      <c r="V95" s="189">
        <v>0</v>
      </c>
      <c r="W95" s="189">
        <v>4595.2967761937962</v>
      </c>
      <c r="X95" s="189">
        <v>0</v>
      </c>
      <c r="Y95" s="189">
        <v>6763.7338816994252</v>
      </c>
      <c r="Z95" s="189">
        <v>516.74527917925275</v>
      </c>
      <c r="AA95" s="189">
        <v>0</v>
      </c>
      <c r="AB95" s="189">
        <v>0</v>
      </c>
      <c r="AC95" s="189">
        <v>0</v>
      </c>
      <c r="AD95" s="189">
        <v>0</v>
      </c>
      <c r="AE95" s="189">
        <v>0</v>
      </c>
      <c r="AF95" s="189">
        <v>0</v>
      </c>
      <c r="AG95" s="189">
        <v>0</v>
      </c>
      <c r="AH95" s="189">
        <v>0</v>
      </c>
      <c r="AI95" s="189">
        <v>0</v>
      </c>
      <c r="AJ95" s="189">
        <v>0</v>
      </c>
      <c r="AK95" s="189">
        <v>0</v>
      </c>
      <c r="AL95" s="189">
        <v>0</v>
      </c>
      <c r="AM95" s="189">
        <v>0</v>
      </c>
      <c r="AN95" s="189">
        <v>0</v>
      </c>
      <c r="AO95" s="189">
        <v>0</v>
      </c>
      <c r="AP95" s="189">
        <v>0</v>
      </c>
      <c r="AQ95" s="189">
        <v>0</v>
      </c>
      <c r="AR95" s="189">
        <v>0</v>
      </c>
      <c r="AS95" s="189">
        <v>0</v>
      </c>
      <c r="AT95" s="189">
        <v>0</v>
      </c>
      <c r="AU95" s="189">
        <v>0</v>
      </c>
      <c r="AV95" s="189">
        <v>0</v>
      </c>
      <c r="AW95" s="189">
        <v>0</v>
      </c>
      <c r="AX95" s="189">
        <v>0</v>
      </c>
      <c r="AY95" s="189">
        <v>0</v>
      </c>
      <c r="AZ95" s="189">
        <v>0</v>
      </c>
      <c r="BA95" s="38"/>
    </row>
    <row r="96" spans="1:53" ht="15.75">
      <c r="A96" s="37"/>
      <c r="B96" s="4"/>
      <c r="C96" s="5" t="s">
        <v>223</v>
      </c>
      <c r="D96" s="116">
        <v>0.25</v>
      </c>
      <c r="E96" s="189">
        <v>744993.99999999988</v>
      </c>
      <c r="F96" s="189">
        <v>2193.5935510824597</v>
      </c>
      <c r="G96" s="189">
        <v>58377.992123533229</v>
      </c>
      <c r="H96" s="189">
        <v>21855.056568378597</v>
      </c>
      <c r="I96" s="189">
        <v>37247.301455215638</v>
      </c>
      <c r="J96" s="189">
        <v>630.70862121009861</v>
      </c>
      <c r="K96" s="189">
        <v>9380.6563550335195</v>
      </c>
      <c r="L96" s="189">
        <v>3020.3928252528685</v>
      </c>
      <c r="M96" s="189">
        <v>37648.882228462506</v>
      </c>
      <c r="N96" s="189">
        <v>41997.373037540434</v>
      </c>
      <c r="O96" s="189">
        <v>406900.48529189313</v>
      </c>
      <c r="P96" s="189">
        <v>1221.3929172426581</v>
      </c>
      <c r="Q96" s="189">
        <v>565.48653833138678</v>
      </c>
      <c r="R96" s="189">
        <v>27360.825811642007</v>
      </c>
      <c r="S96" s="189">
        <v>56339.987865171417</v>
      </c>
      <c r="T96" s="189">
        <v>34663.821162697976</v>
      </c>
      <c r="U96" s="189">
        <v>4068.4403130782521</v>
      </c>
      <c r="V96" s="189">
        <v>0</v>
      </c>
      <c r="W96" s="189">
        <v>343.06437477898555</v>
      </c>
      <c r="X96" s="189">
        <v>1075.8806415180361</v>
      </c>
      <c r="Y96" s="189">
        <v>102.65831793678194</v>
      </c>
      <c r="Z96" s="189">
        <v>0</v>
      </c>
      <c r="AA96" s="189">
        <v>0</v>
      </c>
      <c r="AB96" s="189">
        <v>0</v>
      </c>
      <c r="AC96" s="189">
        <v>0</v>
      </c>
      <c r="AD96" s="189">
        <v>0</v>
      </c>
      <c r="AE96" s="189">
        <v>0</v>
      </c>
      <c r="AF96" s="189">
        <v>0</v>
      </c>
      <c r="AG96" s="189">
        <v>0</v>
      </c>
      <c r="AH96" s="189">
        <v>0</v>
      </c>
      <c r="AI96" s="189">
        <v>0</v>
      </c>
      <c r="AJ96" s="189">
        <v>0</v>
      </c>
      <c r="AK96" s="189">
        <v>0</v>
      </c>
      <c r="AL96" s="189">
        <v>0</v>
      </c>
      <c r="AM96" s="189">
        <v>0</v>
      </c>
      <c r="AN96" s="189">
        <v>0</v>
      </c>
      <c r="AO96" s="189">
        <v>0</v>
      </c>
      <c r="AP96" s="189">
        <v>0</v>
      </c>
      <c r="AQ96" s="189">
        <v>0</v>
      </c>
      <c r="AR96" s="189">
        <v>0</v>
      </c>
      <c r="AS96" s="189">
        <v>0</v>
      </c>
      <c r="AT96" s="189">
        <v>0</v>
      </c>
      <c r="AU96" s="189">
        <v>0</v>
      </c>
      <c r="AV96" s="189">
        <v>0</v>
      </c>
      <c r="AW96" s="189">
        <v>0</v>
      </c>
      <c r="AX96" s="189">
        <v>0</v>
      </c>
      <c r="AY96" s="189">
        <v>0</v>
      </c>
      <c r="AZ96" s="189">
        <v>0</v>
      </c>
      <c r="BA96" s="38"/>
    </row>
    <row r="97" spans="1:53" ht="15.75">
      <c r="A97" s="41"/>
      <c r="B97" s="22"/>
      <c r="C97" s="5" t="s">
        <v>218</v>
      </c>
      <c r="D97" s="116">
        <v>0.25</v>
      </c>
      <c r="E97" s="189">
        <v>725054</v>
      </c>
      <c r="F97" s="189">
        <v>31780</v>
      </c>
      <c r="G97" s="189">
        <v>50871</v>
      </c>
      <c r="H97" s="189">
        <v>53972</v>
      </c>
      <c r="I97" s="189">
        <v>69374</v>
      </c>
      <c r="J97" s="189">
        <v>0</v>
      </c>
      <c r="K97" s="189">
        <v>7069</v>
      </c>
      <c r="L97" s="189">
        <v>40751</v>
      </c>
      <c r="M97" s="189">
        <v>82182</v>
      </c>
      <c r="N97" s="189">
        <v>41073</v>
      </c>
      <c r="O97" s="189">
        <v>67762</v>
      </c>
      <c r="P97" s="189">
        <v>20668</v>
      </c>
      <c r="Q97" s="189">
        <v>8602</v>
      </c>
      <c r="R97" s="189">
        <v>42997</v>
      </c>
      <c r="S97" s="189">
        <v>127759</v>
      </c>
      <c r="T97" s="189">
        <v>62225</v>
      </c>
      <c r="U97" s="189">
        <v>17969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38"/>
    </row>
    <row r="98" spans="1:53" ht="16.5" customHeight="1">
      <c r="A98" s="40"/>
      <c r="B98" s="101"/>
      <c r="C98" s="5" t="s">
        <v>224</v>
      </c>
      <c r="D98" s="136">
        <v>0</v>
      </c>
      <c r="E98" s="189">
        <v>596133</v>
      </c>
      <c r="F98" s="189"/>
      <c r="G98" s="189"/>
      <c r="H98" s="189"/>
      <c r="I98" s="189">
        <v>54245</v>
      </c>
      <c r="J98" s="189"/>
      <c r="K98" s="189"/>
      <c r="L98" s="189"/>
      <c r="M98" s="189"/>
      <c r="N98" s="189">
        <v>541888</v>
      </c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38"/>
    </row>
    <row r="99" spans="1:53" ht="15.75">
      <c r="A99" s="40"/>
      <c r="B99" s="101"/>
      <c r="C99" s="5" t="s">
        <v>143</v>
      </c>
      <c r="D99" s="137"/>
      <c r="E99" s="189">
        <v>2968741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>
        <v>225000</v>
      </c>
      <c r="Z99" s="189"/>
      <c r="AA99" s="189"/>
      <c r="AB99" s="189">
        <v>110000</v>
      </c>
      <c r="AC99" s="189">
        <v>110000</v>
      </c>
      <c r="AD99" s="189">
        <v>60000</v>
      </c>
      <c r="AE99" s="189">
        <v>15000</v>
      </c>
      <c r="AF99" s="189">
        <v>50000</v>
      </c>
      <c r="AG99" s="189"/>
      <c r="AH99" s="189"/>
      <c r="AI99" s="189">
        <v>82500</v>
      </c>
      <c r="AJ99" s="189">
        <v>30000</v>
      </c>
      <c r="AK99" s="189">
        <v>1908241</v>
      </c>
      <c r="AL99" s="189">
        <v>70000</v>
      </c>
      <c r="AM99" s="189">
        <v>85000</v>
      </c>
      <c r="AN99" s="189">
        <v>85000</v>
      </c>
      <c r="AO99" s="189">
        <v>18000</v>
      </c>
      <c r="AP99" s="189">
        <v>120000</v>
      </c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38"/>
    </row>
    <row r="100" spans="1:53" ht="15.75">
      <c r="A100" s="40"/>
      <c r="B100" s="101"/>
      <c r="C100" s="5" t="s">
        <v>61</v>
      </c>
      <c r="D100" s="136">
        <v>0</v>
      </c>
      <c r="E100" s="189">
        <v>1014587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>
        <v>355105.44999999995</v>
      </c>
      <c r="AT100" s="189"/>
      <c r="AU100" s="189"/>
      <c r="AV100" s="189">
        <v>659481.55000000005</v>
      </c>
      <c r="AW100" s="189"/>
      <c r="AX100" s="189"/>
      <c r="AY100" s="189"/>
      <c r="AZ100" s="189"/>
      <c r="BA100" s="38"/>
    </row>
    <row r="101" spans="1:53" ht="15.75">
      <c r="A101" s="40"/>
      <c r="B101" s="101"/>
      <c r="C101" s="5" t="s">
        <v>1</v>
      </c>
      <c r="D101" s="136">
        <v>0</v>
      </c>
      <c r="E101" s="189">
        <v>9407153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>
        <v>9407153</v>
      </c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38"/>
    </row>
    <row r="102" spans="1:53" ht="15.75">
      <c r="A102" s="40"/>
      <c r="B102" s="101"/>
      <c r="C102" s="5" t="s">
        <v>2</v>
      </c>
      <c r="D102" s="136">
        <v>0</v>
      </c>
      <c r="E102" s="189">
        <v>2648000</v>
      </c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>
        <v>2648000</v>
      </c>
      <c r="AU102" s="189"/>
      <c r="AV102" s="189"/>
      <c r="AW102" s="189"/>
      <c r="AX102" s="189"/>
      <c r="AY102" s="189"/>
      <c r="AZ102" s="189"/>
      <c r="BA102" s="38"/>
    </row>
    <row r="103" spans="1:53" ht="18.75" customHeight="1">
      <c r="A103" s="40"/>
      <c r="B103" s="101"/>
      <c r="C103" s="5" t="s">
        <v>3</v>
      </c>
      <c r="D103" s="136">
        <v>0</v>
      </c>
      <c r="E103" s="189">
        <v>282654</v>
      </c>
      <c r="F103" s="189">
        <v>3794.23799442155</v>
      </c>
      <c r="G103" s="189">
        <v>16076.99003333956</v>
      </c>
      <c r="H103" s="189">
        <v>11020.139185552121</v>
      </c>
      <c r="I103" s="189">
        <v>10201.91177588503</v>
      </c>
      <c r="J103" s="189">
        <v>11247.567447705847</v>
      </c>
      <c r="K103" s="189">
        <v>8188.0628336216732</v>
      </c>
      <c r="L103" s="189">
        <v>9328.5114275668348</v>
      </c>
      <c r="M103" s="189">
        <v>12685.40484313362</v>
      </c>
      <c r="N103" s="189">
        <v>22237.456294059717</v>
      </c>
      <c r="O103" s="189">
        <v>28571.649103772295</v>
      </c>
      <c r="P103" s="189">
        <v>18779.616387220893</v>
      </c>
      <c r="Q103" s="189">
        <v>7941.7128668195055</v>
      </c>
      <c r="R103" s="189">
        <v>13908.76651079056</v>
      </c>
      <c r="S103" s="189">
        <v>25977.012088790711</v>
      </c>
      <c r="T103" s="189">
        <v>12363.888538453426</v>
      </c>
      <c r="U103" s="189">
        <v>17677.072668866662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>
        <v>52654</v>
      </c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38"/>
    </row>
    <row r="104" spans="1:53" ht="15.75">
      <c r="A104" s="40"/>
      <c r="B104" s="101"/>
      <c r="C104" s="5" t="s">
        <v>60</v>
      </c>
      <c r="D104" s="136">
        <v>0</v>
      </c>
      <c r="E104" s="189">
        <v>10550000</v>
      </c>
      <c r="F104" s="189"/>
      <c r="G104" s="189">
        <v>86000</v>
      </c>
      <c r="H104" s="189"/>
      <c r="I104" s="189"/>
      <c r="J104" s="189"/>
      <c r="K104" s="189"/>
      <c r="L104" s="189">
        <v>130000</v>
      </c>
      <c r="M104" s="189">
        <v>300000</v>
      </c>
      <c r="N104" s="189"/>
      <c r="O104" s="189">
        <v>440000</v>
      </c>
      <c r="P104" s="189">
        <v>50000</v>
      </c>
      <c r="Q104" s="189"/>
      <c r="R104" s="189"/>
      <c r="S104" s="189"/>
      <c r="T104" s="189">
        <v>144000</v>
      </c>
      <c r="U104" s="189"/>
      <c r="V104" s="189"/>
      <c r="W104" s="189">
        <v>400000</v>
      </c>
      <c r="X104" s="189">
        <v>300000</v>
      </c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>
        <v>4300000</v>
      </c>
      <c r="AL104" s="189"/>
      <c r="AM104" s="189"/>
      <c r="AN104" s="189"/>
      <c r="AO104" s="189"/>
      <c r="AP104" s="189"/>
      <c r="AQ104" s="189"/>
      <c r="AR104" s="189"/>
      <c r="AS104" s="189"/>
      <c r="AT104" s="189">
        <v>4200000</v>
      </c>
      <c r="AU104" s="189">
        <v>200000</v>
      </c>
      <c r="AV104" s="189"/>
      <c r="AW104" s="189"/>
      <c r="AX104" s="189"/>
      <c r="AY104" s="189"/>
      <c r="AZ104" s="189"/>
      <c r="BA104" s="38"/>
    </row>
    <row r="105" spans="1:53" ht="15.75" customHeight="1">
      <c r="A105" s="40">
        <v>6100</v>
      </c>
      <c r="B105" s="212" t="s">
        <v>4</v>
      </c>
      <c r="C105" s="213"/>
      <c r="D105" s="137"/>
      <c r="E105" s="188">
        <f t="shared" ref="E105:AZ105" si="22">SUBTOTAL(9,E106:E107)</f>
        <v>3485700</v>
      </c>
      <c r="F105" s="188">
        <f t="shared" si="22"/>
        <v>0</v>
      </c>
      <c r="G105" s="188">
        <f t="shared" si="22"/>
        <v>0</v>
      </c>
      <c r="H105" s="188">
        <f t="shared" si="22"/>
        <v>0</v>
      </c>
      <c r="I105" s="188">
        <f t="shared" si="22"/>
        <v>0</v>
      </c>
      <c r="J105" s="188">
        <f t="shared" si="22"/>
        <v>0</v>
      </c>
      <c r="K105" s="188">
        <f t="shared" si="22"/>
        <v>0</v>
      </c>
      <c r="L105" s="188">
        <f t="shared" si="22"/>
        <v>0</v>
      </c>
      <c r="M105" s="188">
        <f t="shared" si="22"/>
        <v>0</v>
      </c>
      <c r="N105" s="188">
        <f t="shared" si="22"/>
        <v>0</v>
      </c>
      <c r="O105" s="188">
        <f t="shared" si="22"/>
        <v>0</v>
      </c>
      <c r="P105" s="188">
        <f t="shared" si="22"/>
        <v>0</v>
      </c>
      <c r="Q105" s="188">
        <f t="shared" si="22"/>
        <v>0</v>
      </c>
      <c r="R105" s="188">
        <f t="shared" si="22"/>
        <v>0</v>
      </c>
      <c r="S105" s="188">
        <f t="shared" si="22"/>
        <v>0</v>
      </c>
      <c r="T105" s="188">
        <f t="shared" si="22"/>
        <v>0</v>
      </c>
      <c r="U105" s="188">
        <f t="shared" si="22"/>
        <v>0</v>
      </c>
      <c r="V105" s="188">
        <f t="shared" si="22"/>
        <v>0</v>
      </c>
      <c r="W105" s="188">
        <f t="shared" si="22"/>
        <v>0</v>
      </c>
      <c r="X105" s="188">
        <f t="shared" si="22"/>
        <v>0</v>
      </c>
      <c r="Y105" s="188">
        <f t="shared" si="22"/>
        <v>0</v>
      </c>
      <c r="Z105" s="188">
        <f t="shared" si="22"/>
        <v>0</v>
      </c>
      <c r="AA105" s="188">
        <f t="shared" si="22"/>
        <v>0</v>
      </c>
      <c r="AB105" s="188">
        <f t="shared" si="22"/>
        <v>0</v>
      </c>
      <c r="AC105" s="188">
        <f t="shared" si="22"/>
        <v>0</v>
      </c>
      <c r="AD105" s="188">
        <f t="shared" si="22"/>
        <v>0</v>
      </c>
      <c r="AE105" s="188">
        <f t="shared" si="22"/>
        <v>0</v>
      </c>
      <c r="AF105" s="188">
        <f t="shared" si="22"/>
        <v>0</v>
      </c>
      <c r="AG105" s="188">
        <f t="shared" si="22"/>
        <v>0</v>
      </c>
      <c r="AH105" s="188">
        <f t="shared" si="22"/>
        <v>0</v>
      </c>
      <c r="AI105" s="188">
        <f t="shared" si="22"/>
        <v>0</v>
      </c>
      <c r="AJ105" s="188">
        <f t="shared" si="22"/>
        <v>0</v>
      </c>
      <c r="AK105" s="188">
        <f t="shared" si="22"/>
        <v>0</v>
      </c>
      <c r="AL105" s="188">
        <f t="shared" si="22"/>
        <v>0</v>
      </c>
      <c r="AM105" s="188">
        <f t="shared" si="22"/>
        <v>0</v>
      </c>
      <c r="AN105" s="188">
        <f t="shared" si="22"/>
        <v>0</v>
      </c>
      <c r="AO105" s="188">
        <f t="shared" si="22"/>
        <v>0</v>
      </c>
      <c r="AP105" s="188">
        <f t="shared" si="22"/>
        <v>0</v>
      </c>
      <c r="AQ105" s="188">
        <f t="shared" si="22"/>
        <v>700000</v>
      </c>
      <c r="AR105" s="188">
        <f t="shared" si="22"/>
        <v>300000</v>
      </c>
      <c r="AS105" s="188">
        <f t="shared" si="22"/>
        <v>0</v>
      </c>
      <c r="AT105" s="188">
        <f t="shared" si="22"/>
        <v>0</v>
      </c>
      <c r="AU105" s="188">
        <f t="shared" si="22"/>
        <v>0</v>
      </c>
      <c r="AV105" s="188">
        <f t="shared" si="22"/>
        <v>0</v>
      </c>
      <c r="AW105" s="188">
        <f t="shared" si="22"/>
        <v>1500000</v>
      </c>
      <c r="AX105" s="188">
        <f t="shared" si="22"/>
        <v>985700</v>
      </c>
      <c r="AY105" s="188">
        <f t="shared" si="22"/>
        <v>0</v>
      </c>
      <c r="AZ105" s="188">
        <f t="shared" si="22"/>
        <v>0</v>
      </c>
      <c r="BA105" s="38"/>
    </row>
    <row r="106" spans="1:53" ht="15.75">
      <c r="A106" s="21"/>
      <c r="B106" s="4">
        <v>6101</v>
      </c>
      <c r="C106" s="5" t="s">
        <v>48</v>
      </c>
      <c r="D106" s="3"/>
      <c r="E106" s="189">
        <v>3485700</v>
      </c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>
        <v>700000</v>
      </c>
      <c r="AR106" s="189">
        <v>300000</v>
      </c>
      <c r="AS106" s="189"/>
      <c r="AT106" s="189"/>
      <c r="AU106" s="189"/>
      <c r="AV106" s="189"/>
      <c r="AW106" s="189">
        <v>1500000</v>
      </c>
      <c r="AX106" s="189">
        <v>985700</v>
      </c>
      <c r="AY106" s="189"/>
      <c r="AZ106" s="189"/>
      <c r="BA106" s="38"/>
    </row>
    <row r="107" spans="1:53" ht="16.5" thickBot="1">
      <c r="A107" s="21"/>
      <c r="B107" s="4">
        <v>6102</v>
      </c>
      <c r="C107" s="7" t="s">
        <v>49</v>
      </c>
      <c r="D107" s="138"/>
      <c r="E107" s="189">
        <v>0</v>
      </c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38"/>
    </row>
    <row r="108" spans="1:53" ht="15.75" hidden="1" customHeight="1">
      <c r="A108" s="40">
        <v>6300</v>
      </c>
      <c r="B108" s="212" t="s">
        <v>63</v>
      </c>
      <c r="C108" s="213"/>
      <c r="D108" s="139"/>
      <c r="E108" s="188">
        <v>0</v>
      </c>
      <c r="F108" s="188">
        <v>0</v>
      </c>
      <c r="G108" s="188">
        <v>0</v>
      </c>
      <c r="H108" s="188">
        <v>0</v>
      </c>
      <c r="I108" s="188">
        <v>0</v>
      </c>
      <c r="J108" s="188">
        <v>0</v>
      </c>
      <c r="K108" s="188">
        <v>0</v>
      </c>
      <c r="L108" s="188">
        <v>0</v>
      </c>
      <c r="M108" s="188">
        <v>0</v>
      </c>
      <c r="N108" s="188">
        <v>0</v>
      </c>
      <c r="O108" s="188">
        <v>0</v>
      </c>
      <c r="P108" s="188">
        <v>0</v>
      </c>
      <c r="Q108" s="188">
        <v>0</v>
      </c>
      <c r="R108" s="188">
        <v>0</v>
      </c>
      <c r="S108" s="188">
        <v>0</v>
      </c>
      <c r="T108" s="188">
        <v>0</v>
      </c>
      <c r="U108" s="188">
        <v>0</v>
      </c>
      <c r="V108" s="188">
        <v>0</v>
      </c>
      <c r="W108" s="188">
        <v>0</v>
      </c>
      <c r="X108" s="188">
        <v>0</v>
      </c>
      <c r="Y108" s="188">
        <v>0</v>
      </c>
      <c r="Z108" s="188">
        <v>0</v>
      </c>
      <c r="AA108" s="188">
        <v>0</v>
      </c>
      <c r="AB108" s="188">
        <v>0</v>
      </c>
      <c r="AC108" s="188">
        <v>0</v>
      </c>
      <c r="AD108" s="188">
        <v>0</v>
      </c>
      <c r="AE108" s="188">
        <v>0</v>
      </c>
      <c r="AF108" s="188">
        <v>0</v>
      </c>
      <c r="AG108" s="188">
        <v>0</v>
      </c>
      <c r="AH108" s="188">
        <v>0</v>
      </c>
      <c r="AI108" s="188">
        <v>0</v>
      </c>
      <c r="AJ108" s="188">
        <v>0</v>
      </c>
      <c r="AK108" s="188">
        <v>0</v>
      </c>
      <c r="AL108" s="188">
        <v>0</v>
      </c>
      <c r="AM108" s="188">
        <v>0</v>
      </c>
      <c r="AN108" s="188">
        <v>0</v>
      </c>
      <c r="AO108" s="188">
        <v>0</v>
      </c>
      <c r="AP108" s="188">
        <v>0</v>
      </c>
      <c r="AQ108" s="188">
        <v>0</v>
      </c>
      <c r="AR108" s="188">
        <v>0</v>
      </c>
      <c r="AS108" s="188">
        <v>0</v>
      </c>
      <c r="AT108" s="188">
        <v>0</v>
      </c>
      <c r="AU108" s="188">
        <v>0</v>
      </c>
      <c r="AV108" s="188">
        <v>0</v>
      </c>
      <c r="AW108" s="188">
        <v>0</v>
      </c>
      <c r="AX108" s="188">
        <v>0</v>
      </c>
      <c r="AY108" s="188">
        <v>0</v>
      </c>
      <c r="AZ108" s="188">
        <v>0</v>
      </c>
      <c r="BA108" s="38"/>
    </row>
    <row r="109" spans="1:53" ht="15.75" hidden="1">
      <c r="A109" s="1"/>
      <c r="B109" s="4">
        <v>6301</v>
      </c>
      <c r="C109" s="22" t="s">
        <v>64</v>
      </c>
      <c r="D109" s="140"/>
      <c r="E109" s="189">
        <v>0</v>
      </c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38"/>
    </row>
    <row r="110" spans="1:53" ht="16.5" hidden="1" thickBot="1">
      <c r="A110" s="94"/>
      <c r="B110" s="95">
        <v>6302</v>
      </c>
      <c r="C110" s="96" t="s">
        <v>65</v>
      </c>
      <c r="D110" s="141"/>
      <c r="E110" s="190">
        <v>0</v>
      </c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38"/>
    </row>
    <row r="111" spans="1:53" s="123" customFormat="1" ht="38.25" customHeight="1" thickBot="1">
      <c r="A111" s="220" t="s">
        <v>228</v>
      </c>
      <c r="B111" s="221"/>
      <c r="C111" s="221"/>
      <c r="D111" s="222"/>
      <c r="E111" s="193">
        <f t="shared" ref="E111:AZ111" si="23">SUBTOTAL(9,E112:E127)</f>
        <v>-0.32200664281845093</v>
      </c>
      <c r="F111" s="193">
        <f t="shared" si="23"/>
        <v>312668.22134765168</v>
      </c>
      <c r="G111" s="193">
        <f t="shared" si="23"/>
        <v>-830309.07549693435</v>
      </c>
      <c r="H111" s="193">
        <f t="shared" si="23"/>
        <v>419449.64712027769</v>
      </c>
      <c r="I111" s="193">
        <f t="shared" si="23"/>
        <v>253749.14355546655</v>
      </c>
      <c r="J111" s="193">
        <f t="shared" si="23"/>
        <v>-1882644.3296541374</v>
      </c>
      <c r="K111" s="193">
        <f t="shared" si="23"/>
        <v>140060.22129356576</v>
      </c>
      <c r="L111" s="193">
        <f t="shared" si="23"/>
        <v>-167055.98367535742</v>
      </c>
      <c r="M111" s="193">
        <f t="shared" si="23"/>
        <v>1695372.6304004295</v>
      </c>
      <c r="N111" s="193">
        <f t="shared" si="23"/>
        <v>-851799.82568224706</v>
      </c>
      <c r="O111" s="193">
        <f t="shared" si="23"/>
        <v>-2957206.9917720337</v>
      </c>
      <c r="P111" s="193">
        <f t="shared" si="23"/>
        <v>-1141750.5255373057</v>
      </c>
      <c r="Q111" s="193">
        <f t="shared" si="23"/>
        <v>-129089.48483791971</v>
      </c>
      <c r="R111" s="193">
        <f t="shared" si="23"/>
        <v>136849.06976603717</v>
      </c>
      <c r="S111" s="193">
        <f t="shared" si="23"/>
        <v>-459698.06778547703</v>
      </c>
      <c r="T111" s="193">
        <f t="shared" si="23"/>
        <v>-359859.98571266781</v>
      </c>
      <c r="U111" s="193">
        <f t="shared" si="23"/>
        <v>-1406930.1066490836</v>
      </c>
      <c r="V111" s="193">
        <f t="shared" si="23"/>
        <v>758850</v>
      </c>
      <c r="W111" s="193">
        <f t="shared" si="23"/>
        <v>-92818.288478220304</v>
      </c>
      <c r="X111" s="193">
        <f t="shared" si="23"/>
        <v>-252176.09417746431</v>
      </c>
      <c r="Y111" s="193">
        <f t="shared" si="23"/>
        <v>-7491.8214281617347</v>
      </c>
      <c r="Z111" s="193">
        <f t="shared" si="23"/>
        <v>1812821.5613969397</v>
      </c>
      <c r="AA111" s="193">
        <f t="shared" si="23"/>
        <v>159109.76399999997</v>
      </c>
      <c r="AB111" s="193">
        <f t="shared" si="23"/>
        <v>-4000</v>
      </c>
      <c r="AC111" s="193">
        <f t="shared" si="23"/>
        <v>-4000</v>
      </c>
      <c r="AD111" s="193">
        <f t="shared" si="23"/>
        <v>0</v>
      </c>
      <c r="AE111" s="193">
        <f t="shared" si="23"/>
        <v>0</v>
      </c>
      <c r="AF111" s="193">
        <f t="shared" si="23"/>
        <v>0</v>
      </c>
      <c r="AG111" s="193">
        <f t="shared" si="23"/>
        <v>2700000</v>
      </c>
      <c r="AH111" s="193">
        <f t="shared" si="23"/>
        <v>570000</v>
      </c>
      <c r="AI111" s="193">
        <f t="shared" si="23"/>
        <v>0</v>
      </c>
      <c r="AJ111" s="193">
        <f t="shared" si="23"/>
        <v>0</v>
      </c>
      <c r="AK111" s="193">
        <f t="shared" si="23"/>
        <v>1640000</v>
      </c>
      <c r="AL111" s="193">
        <f t="shared" si="23"/>
        <v>0</v>
      </c>
      <c r="AM111" s="193">
        <f t="shared" si="23"/>
        <v>0</v>
      </c>
      <c r="AN111" s="193">
        <f t="shared" si="23"/>
        <v>0</v>
      </c>
      <c r="AO111" s="193">
        <f t="shared" si="23"/>
        <v>0</v>
      </c>
      <c r="AP111" s="193">
        <f t="shared" si="23"/>
        <v>0</v>
      </c>
      <c r="AQ111" s="193">
        <f t="shared" si="23"/>
        <v>0</v>
      </c>
      <c r="AR111" s="193">
        <f t="shared" si="23"/>
        <v>-2000</v>
      </c>
      <c r="AS111" s="193">
        <f t="shared" si="23"/>
        <v>0</v>
      </c>
      <c r="AT111" s="193">
        <f t="shared" si="23"/>
        <v>-15100</v>
      </c>
      <c r="AU111" s="193">
        <f t="shared" si="23"/>
        <v>-35000</v>
      </c>
      <c r="AV111" s="193">
        <f t="shared" si="23"/>
        <v>0</v>
      </c>
      <c r="AW111" s="193">
        <f t="shared" si="23"/>
        <v>0</v>
      </c>
      <c r="AX111" s="193">
        <f t="shared" si="23"/>
        <v>0</v>
      </c>
      <c r="AY111" s="193">
        <f t="shared" si="23"/>
        <v>0</v>
      </c>
      <c r="AZ111" s="194">
        <f t="shared" si="23"/>
        <v>0</v>
      </c>
      <c r="BA111" s="122"/>
    </row>
    <row r="112" spans="1:53" ht="15.75" customHeight="1">
      <c r="A112" s="134"/>
      <c r="B112" s="214" t="s">
        <v>230</v>
      </c>
      <c r="C112" s="215"/>
      <c r="D112" s="142"/>
      <c r="E112" s="191">
        <f t="shared" ref="E112:AZ112" si="24">SUBTOTAL(9,E113:E122)</f>
        <v>-15270903.75</v>
      </c>
      <c r="F112" s="191">
        <f t="shared" si="24"/>
        <v>-124174.48952452527</v>
      </c>
      <c r="G112" s="191">
        <f t="shared" si="24"/>
        <v>-925206.4455393689</v>
      </c>
      <c r="H112" s="191">
        <f t="shared" si="24"/>
        <v>-483766.61761916522</v>
      </c>
      <c r="I112" s="191">
        <f t="shared" si="24"/>
        <v>-500281.43303587608</v>
      </c>
      <c r="J112" s="191">
        <f t="shared" si="24"/>
        <v>-1796992.5451468215</v>
      </c>
      <c r="K112" s="191">
        <f t="shared" si="24"/>
        <v>-349409.53121907671</v>
      </c>
      <c r="L112" s="191">
        <f t="shared" si="24"/>
        <v>-488987.06095685973</v>
      </c>
      <c r="M112" s="191">
        <f t="shared" si="24"/>
        <v>-385435.06868587155</v>
      </c>
      <c r="N112" s="191">
        <f t="shared" si="24"/>
        <v>-1194463.80673547</v>
      </c>
      <c r="O112" s="191">
        <f t="shared" si="24"/>
        <v>-2819433.0346326483</v>
      </c>
      <c r="P112" s="191">
        <f t="shared" si="24"/>
        <v>-1066153.0983091244</v>
      </c>
      <c r="Q112" s="191">
        <f t="shared" si="24"/>
        <v>-327949.26449163049</v>
      </c>
      <c r="R112" s="191">
        <f t="shared" si="24"/>
        <v>-717046.4142403513</v>
      </c>
      <c r="S112" s="191">
        <f t="shared" si="24"/>
        <v>-1499671.2905270662</v>
      </c>
      <c r="T112" s="191">
        <f t="shared" si="24"/>
        <v>-883101.31753200281</v>
      </c>
      <c r="U112" s="191">
        <f t="shared" si="24"/>
        <v>-1293166.4135677433</v>
      </c>
      <c r="V112" s="191">
        <f t="shared" si="24"/>
        <v>-1150</v>
      </c>
      <c r="W112" s="191">
        <f t="shared" si="24"/>
        <v>-92714.137973310993</v>
      </c>
      <c r="X112" s="191">
        <f t="shared" si="24"/>
        <v>-252112.82897603509</v>
      </c>
      <c r="Y112" s="191">
        <f t="shared" si="24"/>
        <v>-7417.5872773254805</v>
      </c>
      <c r="Z112" s="191">
        <f t="shared" si="24"/>
        <v>-2171.3640097265411</v>
      </c>
      <c r="AA112" s="191">
        <f t="shared" si="24"/>
        <v>0</v>
      </c>
      <c r="AB112" s="191">
        <f t="shared" si="24"/>
        <v>-4000</v>
      </c>
      <c r="AC112" s="191">
        <f t="shared" si="24"/>
        <v>-4000</v>
      </c>
      <c r="AD112" s="191">
        <f t="shared" si="24"/>
        <v>0</v>
      </c>
      <c r="AE112" s="191">
        <f t="shared" si="24"/>
        <v>0</v>
      </c>
      <c r="AF112" s="191">
        <f t="shared" si="24"/>
        <v>0</v>
      </c>
      <c r="AG112" s="191">
        <f t="shared" si="24"/>
        <v>0</v>
      </c>
      <c r="AH112" s="191">
        <f t="shared" si="24"/>
        <v>0</v>
      </c>
      <c r="AI112" s="191">
        <f t="shared" si="24"/>
        <v>0</v>
      </c>
      <c r="AJ112" s="191">
        <f t="shared" si="24"/>
        <v>0</v>
      </c>
      <c r="AK112" s="191">
        <f t="shared" si="24"/>
        <v>0</v>
      </c>
      <c r="AL112" s="191">
        <f t="shared" si="24"/>
        <v>0</v>
      </c>
      <c r="AM112" s="191">
        <f t="shared" si="24"/>
        <v>0</v>
      </c>
      <c r="AN112" s="191">
        <f t="shared" si="24"/>
        <v>0</v>
      </c>
      <c r="AO112" s="191">
        <f t="shared" si="24"/>
        <v>0</v>
      </c>
      <c r="AP112" s="191">
        <f t="shared" si="24"/>
        <v>0</v>
      </c>
      <c r="AQ112" s="191">
        <f t="shared" si="24"/>
        <v>0</v>
      </c>
      <c r="AR112" s="191">
        <f t="shared" si="24"/>
        <v>-2000</v>
      </c>
      <c r="AS112" s="191">
        <f t="shared" si="24"/>
        <v>0</v>
      </c>
      <c r="AT112" s="191">
        <f t="shared" si="24"/>
        <v>-15100</v>
      </c>
      <c r="AU112" s="191">
        <f t="shared" si="24"/>
        <v>-35000</v>
      </c>
      <c r="AV112" s="191">
        <f t="shared" si="24"/>
        <v>0</v>
      </c>
      <c r="AW112" s="191">
        <f t="shared" si="24"/>
        <v>0</v>
      </c>
      <c r="AX112" s="191">
        <f t="shared" si="24"/>
        <v>0</v>
      </c>
      <c r="AY112" s="191">
        <f t="shared" si="24"/>
        <v>0</v>
      </c>
      <c r="AZ112" s="191">
        <f t="shared" si="24"/>
        <v>0</v>
      </c>
      <c r="BA112" s="38"/>
    </row>
    <row r="113" spans="1:53" ht="15.75">
      <c r="A113" s="1"/>
      <c r="B113" s="143"/>
      <c r="C113" s="5" t="s">
        <v>170</v>
      </c>
      <c r="D113" s="115">
        <v>0.25</v>
      </c>
      <c r="E113" s="189">
        <v>-8705388</v>
      </c>
      <c r="F113" s="189">
        <v>-61416.678704772232</v>
      </c>
      <c r="G113" s="189">
        <v>-619280.13697035052</v>
      </c>
      <c r="H113" s="189">
        <v>-244653.16600913924</v>
      </c>
      <c r="I113" s="189">
        <v>-259378.42293590965</v>
      </c>
      <c r="J113" s="189">
        <v>-932542.93024683022</v>
      </c>
      <c r="K113" s="189">
        <v>-126303.76960540048</v>
      </c>
      <c r="L113" s="189">
        <v>-254107.32482569598</v>
      </c>
      <c r="M113" s="189">
        <v>-200550.98525111694</v>
      </c>
      <c r="N113" s="189">
        <v>-787924.84726115246</v>
      </c>
      <c r="O113" s="189">
        <v>-2016183.348031152</v>
      </c>
      <c r="P113" s="189">
        <v>-404432.05531293305</v>
      </c>
      <c r="Q113" s="189">
        <v>-186928.41559919855</v>
      </c>
      <c r="R113" s="189">
        <v>-466845.31345635967</v>
      </c>
      <c r="S113" s="189">
        <v>-665611.26966995397</v>
      </c>
      <c r="T113" s="189">
        <v>-662713.79921530816</v>
      </c>
      <c r="U113" s="189">
        <v>-803490.55402644328</v>
      </c>
      <c r="V113" s="189">
        <v>0</v>
      </c>
      <c r="W113" s="189">
        <v>-7000.450983521443</v>
      </c>
      <c r="X113" s="189">
        <v>0</v>
      </c>
      <c r="Y113" s="189">
        <v>-5503.8763374467753</v>
      </c>
      <c r="Z113" s="189">
        <v>-520.65555731510767</v>
      </c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38"/>
    </row>
    <row r="114" spans="1:53" ht="15.75">
      <c r="A114" s="1"/>
      <c r="B114" s="143"/>
      <c r="C114" s="5" t="s">
        <v>171</v>
      </c>
      <c r="D114" s="115">
        <v>0.25</v>
      </c>
      <c r="E114" s="189">
        <v>-525482.75</v>
      </c>
      <c r="F114" s="189">
        <v>-1501.4079938377267</v>
      </c>
      <c r="G114" s="189">
        <v>-42203.429855535273</v>
      </c>
      <c r="H114" s="189">
        <v>-22490.555655575103</v>
      </c>
      <c r="I114" s="189">
        <v>-30487.316304371743</v>
      </c>
      <c r="J114" s="189">
        <v>-420.7272098813537</v>
      </c>
      <c r="K114" s="189">
        <v>-10319.91834305237</v>
      </c>
      <c r="L114" s="189">
        <v>-3705.5738021140423</v>
      </c>
      <c r="M114" s="189">
        <v>-24964.787551264031</v>
      </c>
      <c r="N114" s="189">
        <v>-35206.47854811477</v>
      </c>
      <c r="O114" s="189">
        <v>-237280.36629340673</v>
      </c>
      <c r="P114" s="189">
        <v>-1042.8302335097474</v>
      </c>
      <c r="Q114" s="189">
        <v>-527.68274545843883</v>
      </c>
      <c r="R114" s="189">
        <v>-22498.297251376145</v>
      </c>
      <c r="S114" s="189">
        <v>-64914.138182000162</v>
      </c>
      <c r="T114" s="189">
        <v>-21595.258415220917</v>
      </c>
      <c r="U114" s="189">
        <v>-5291.7801717243765</v>
      </c>
      <c r="V114" s="189">
        <v>0</v>
      </c>
      <c r="W114" s="189">
        <v>-272.21047108746791</v>
      </c>
      <c r="X114" s="189">
        <v>-681.14060948211613</v>
      </c>
      <c r="Y114" s="189">
        <v>-78.850362987491195</v>
      </c>
      <c r="Z114" s="189">
        <v>0</v>
      </c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38"/>
    </row>
    <row r="115" spans="1:53" ht="15.75">
      <c r="A115" s="1"/>
      <c r="B115" s="143"/>
      <c r="C115" s="5" t="s">
        <v>172</v>
      </c>
      <c r="D115" s="115">
        <v>0.25</v>
      </c>
      <c r="E115" s="189">
        <v>-619765.75</v>
      </c>
      <c r="F115" s="189">
        <v>-21643.25</v>
      </c>
      <c r="G115" s="189">
        <v>-35777.5</v>
      </c>
      <c r="H115" s="189">
        <v>-53178.75</v>
      </c>
      <c r="I115" s="189">
        <v>-56896.5</v>
      </c>
      <c r="J115" s="189">
        <v>0</v>
      </c>
      <c r="K115" s="189">
        <v>-8235.25</v>
      </c>
      <c r="L115" s="189">
        <v>-54482</v>
      </c>
      <c r="M115" s="189">
        <v>-53007</v>
      </c>
      <c r="N115" s="189">
        <v>-33605</v>
      </c>
      <c r="O115" s="189">
        <v>-38972.25</v>
      </c>
      <c r="P115" s="189">
        <v>-20055.5</v>
      </c>
      <c r="Q115" s="189">
        <v>-11777.5</v>
      </c>
      <c r="R115" s="189">
        <v>-38169</v>
      </c>
      <c r="S115" s="189">
        <v>-137183.25</v>
      </c>
      <c r="T115" s="189">
        <v>-38979.5</v>
      </c>
      <c r="U115" s="189">
        <v>-17803.5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38"/>
    </row>
    <row r="116" spans="1:53" ht="15.75">
      <c r="A116" s="1"/>
      <c r="B116" s="143"/>
      <c r="C116" s="5" t="s">
        <v>173</v>
      </c>
      <c r="D116" s="115">
        <v>0.25</v>
      </c>
      <c r="E116" s="189">
        <v>-2955008.75</v>
      </c>
      <c r="F116" s="189">
        <v>-14359.74310708522</v>
      </c>
      <c r="G116" s="189">
        <v>-147379.97528058215</v>
      </c>
      <c r="H116" s="189">
        <v>-82004.381544070231</v>
      </c>
      <c r="I116" s="189">
        <v>-79553.954760333028</v>
      </c>
      <c r="J116" s="189">
        <v>-825140.96445107285</v>
      </c>
      <c r="K116" s="189">
        <v>-62498.794975539844</v>
      </c>
      <c r="L116" s="189">
        <v>-91354.060070710912</v>
      </c>
      <c r="M116" s="189">
        <v>-46883.886861479994</v>
      </c>
      <c r="N116" s="189">
        <v>-240524.28781211723</v>
      </c>
      <c r="O116" s="189">
        <v>-345526.05172638356</v>
      </c>
      <c r="P116" s="189">
        <v>-162612.0585627472</v>
      </c>
      <c r="Q116" s="189">
        <v>-67221.704081364151</v>
      </c>
      <c r="R116" s="189">
        <v>-138352.32313093412</v>
      </c>
      <c r="S116" s="189">
        <v>-226352.80334264506</v>
      </c>
      <c r="T116" s="189">
        <v>-114223.2370410712</v>
      </c>
      <c r="U116" s="189">
        <v>-306607.47433238133</v>
      </c>
      <c r="V116" s="189">
        <v>0</v>
      </c>
      <c r="W116" s="189">
        <v>-2007.8661059160006</v>
      </c>
      <c r="X116" s="189">
        <v>-748.1238447319779</v>
      </c>
      <c r="Y116" s="189">
        <v>-1509.6716077132141</v>
      </c>
      <c r="Z116" s="189">
        <v>-147.3873611207722</v>
      </c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38"/>
    </row>
    <row r="117" spans="1:53" ht="15.75">
      <c r="A117" s="1"/>
      <c r="B117" s="143"/>
      <c r="C117" s="5" t="s">
        <v>174</v>
      </c>
      <c r="D117" s="115">
        <v>0.25</v>
      </c>
      <c r="E117" s="189">
        <v>-302479.24999999994</v>
      </c>
      <c r="F117" s="189">
        <v>-700.50490795566088</v>
      </c>
      <c r="G117" s="189">
        <v>-22707.658575466274</v>
      </c>
      <c r="H117" s="189">
        <v>-10618.166037100065</v>
      </c>
      <c r="I117" s="189">
        <v>-17881.149722035359</v>
      </c>
      <c r="J117" s="189">
        <v>-125.37945134146062</v>
      </c>
      <c r="K117" s="189">
        <v>-11912.768535936968</v>
      </c>
      <c r="L117" s="189">
        <v>-3241.5073929893451</v>
      </c>
      <c r="M117" s="189">
        <v>-13072.590642939556</v>
      </c>
      <c r="N117" s="189">
        <v>-19296.470102396201</v>
      </c>
      <c r="O117" s="189">
        <v>-86011.638677480485</v>
      </c>
      <c r="P117" s="189">
        <v>-36228.508691030358</v>
      </c>
      <c r="Q117" s="189">
        <v>-311.85070545012985</v>
      </c>
      <c r="R117" s="189">
        <v>-10820.571810861697</v>
      </c>
      <c r="S117" s="189">
        <v>-51470.417273414794</v>
      </c>
      <c r="T117" s="189">
        <v>-10648.725478614582</v>
      </c>
      <c r="U117" s="189">
        <v>-6662.6315288733094</v>
      </c>
      <c r="V117" s="189">
        <v>0</v>
      </c>
      <c r="W117" s="189">
        <v>-161.93607969461033</v>
      </c>
      <c r="X117" s="189">
        <v>-569.90118504372299</v>
      </c>
      <c r="Y117" s="189">
        <v>-36.873201375420308</v>
      </c>
      <c r="Z117" s="189">
        <v>0</v>
      </c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38"/>
    </row>
    <row r="118" spans="1:53" ht="15.75">
      <c r="A118" s="1"/>
      <c r="B118" s="143"/>
      <c r="C118" s="5" t="s">
        <v>175</v>
      </c>
      <c r="D118" s="115">
        <v>0.25</v>
      </c>
      <c r="E118" s="189">
        <v>-57298.75</v>
      </c>
      <c r="F118" s="189">
        <v>-2200</v>
      </c>
      <c r="G118" s="189">
        <v>-1876.5</v>
      </c>
      <c r="H118" s="189">
        <v>-1328.25</v>
      </c>
      <c r="I118" s="189">
        <v>-1550</v>
      </c>
      <c r="J118" s="189">
        <v>0</v>
      </c>
      <c r="K118" s="189">
        <v>-1963.5</v>
      </c>
      <c r="L118" s="189">
        <v>-1478</v>
      </c>
      <c r="M118" s="189">
        <v>-4139.5</v>
      </c>
      <c r="N118" s="189">
        <v>-1189</v>
      </c>
      <c r="O118" s="189">
        <v>-4294.75</v>
      </c>
      <c r="P118" s="189">
        <v>-2147.5</v>
      </c>
      <c r="Q118" s="189">
        <v>-1697</v>
      </c>
      <c r="R118" s="189">
        <v>-1389</v>
      </c>
      <c r="S118" s="189">
        <v>-22850.25</v>
      </c>
      <c r="T118" s="189">
        <v>-1097</v>
      </c>
      <c r="U118" s="189">
        <v>-8098.5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38"/>
    </row>
    <row r="119" spans="1:53" ht="15.75">
      <c r="A119" s="1"/>
      <c r="B119" s="143"/>
      <c r="C119" s="5" t="s">
        <v>225</v>
      </c>
      <c r="D119" s="115">
        <v>0.25</v>
      </c>
      <c r="E119" s="189">
        <v>-251803.74999999994</v>
      </c>
      <c r="F119" s="189">
        <v>-381.13053937847587</v>
      </c>
      <c r="G119" s="189">
        <v>-10920.335119860109</v>
      </c>
      <c r="H119" s="189">
        <v>-2677.039473726923</v>
      </c>
      <c r="I119" s="189">
        <v>-4166.0231987925454</v>
      </c>
      <c r="J119" s="189">
        <v>-27336.487393514333</v>
      </c>
      <c r="K119" s="189">
        <v>-3761.4151710477804</v>
      </c>
      <c r="L119" s="189">
        <v>-7795.7584485476682</v>
      </c>
      <c r="M119" s="189">
        <v>-2548.5310273747791</v>
      </c>
      <c r="N119" s="189">
        <v>-33408.885961391446</v>
      </c>
      <c r="O119" s="189">
        <v>-9214.4998448482147</v>
      </c>
      <c r="P119" s="189">
        <v>-22382.781848863717</v>
      </c>
      <c r="Q119" s="189">
        <v>-8459.7224177248827</v>
      </c>
      <c r="R119" s="189">
        <v>-10269.145657143239</v>
      </c>
      <c r="S119" s="189">
        <v>-46026.469416114247</v>
      </c>
      <c r="T119" s="189">
        <v>-24892.028453079471</v>
      </c>
      <c r="U119" s="189">
        <v>-37196.29916695736</v>
      </c>
      <c r="V119" s="189">
        <v>0</v>
      </c>
      <c r="W119" s="189">
        <v>-276.28529252965137</v>
      </c>
      <c r="X119" s="189">
        <v>0</v>
      </c>
      <c r="Y119" s="189">
        <v>-87.590477814486249</v>
      </c>
      <c r="Z119" s="189">
        <v>-3.3210912906610703</v>
      </c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38"/>
    </row>
    <row r="120" spans="1:53" ht="15.75">
      <c r="A120" s="1"/>
      <c r="B120" s="143"/>
      <c r="C120" s="5" t="s">
        <v>226</v>
      </c>
      <c r="D120" s="115">
        <v>0.25</v>
      </c>
      <c r="E120" s="189">
        <v>-1080533.75</v>
      </c>
      <c r="F120" s="189">
        <v>-13335.774271495959</v>
      </c>
      <c r="G120" s="189">
        <v>-33091.409737574562</v>
      </c>
      <c r="H120" s="189">
        <v>-50270.808899553616</v>
      </c>
      <c r="I120" s="189">
        <v>-17578.566114433732</v>
      </c>
      <c r="J120" s="189">
        <v>-1253.5563941814116</v>
      </c>
      <c r="K120" s="189">
        <v>-107825.61458809926</v>
      </c>
      <c r="L120" s="189">
        <v>-60589.836416801787</v>
      </c>
      <c r="M120" s="189">
        <v>-29146.787351696199</v>
      </c>
      <c r="N120" s="189">
        <v>-19090.087050297898</v>
      </c>
      <c r="O120" s="189">
        <v>-50254.130059377181</v>
      </c>
      <c r="P120" s="189">
        <v>-311543.86366004031</v>
      </c>
      <c r="Q120" s="189">
        <v>-37776.388942434351</v>
      </c>
      <c r="R120" s="189">
        <v>-13541.012933676364</v>
      </c>
      <c r="S120" s="189">
        <v>-263659.19264293811</v>
      </c>
      <c r="T120" s="189">
        <v>-6015.768928708455</v>
      </c>
      <c r="U120" s="189">
        <v>-63001.174341363527</v>
      </c>
      <c r="V120" s="189">
        <v>0</v>
      </c>
      <c r="W120" s="189">
        <v>-1445.3890405618188</v>
      </c>
      <c r="X120" s="189">
        <v>-913.66333677727846</v>
      </c>
      <c r="Y120" s="189">
        <v>-200.72528998809341</v>
      </c>
      <c r="Z120" s="189">
        <v>0</v>
      </c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38"/>
    </row>
    <row r="121" spans="1:53" ht="15.75">
      <c r="A121" s="1"/>
      <c r="B121" s="143"/>
      <c r="C121" s="5" t="s">
        <v>227</v>
      </c>
      <c r="D121" s="115">
        <v>0.25</v>
      </c>
      <c r="E121" s="189">
        <v>-105493</v>
      </c>
      <c r="F121" s="189">
        <v>-765</v>
      </c>
      <c r="G121" s="189">
        <v>-1147.5</v>
      </c>
      <c r="H121" s="189">
        <v>-1147.5</v>
      </c>
      <c r="I121" s="189">
        <v>-1147.5</v>
      </c>
      <c r="J121" s="189">
        <v>-382.5</v>
      </c>
      <c r="K121" s="189">
        <v>-3442.5</v>
      </c>
      <c r="L121" s="189">
        <v>-765</v>
      </c>
      <c r="M121" s="189">
        <v>0</v>
      </c>
      <c r="N121" s="189">
        <v>-10930.75</v>
      </c>
      <c r="O121" s="189">
        <v>0</v>
      </c>
      <c r="P121" s="189">
        <v>-73170</v>
      </c>
      <c r="Q121" s="189">
        <v>-765</v>
      </c>
      <c r="R121" s="189">
        <v>-2109.75</v>
      </c>
      <c r="S121" s="189">
        <v>-7807.5</v>
      </c>
      <c r="T121" s="189">
        <v>0</v>
      </c>
      <c r="U121" s="189">
        <v>-1912.5</v>
      </c>
      <c r="V121" s="189">
        <v>0</v>
      </c>
      <c r="W121" s="189">
        <v>0</v>
      </c>
      <c r="X121" s="189">
        <v>0</v>
      </c>
      <c r="Y121" s="189">
        <v>0</v>
      </c>
      <c r="Z121" s="189">
        <v>0</v>
      </c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38"/>
    </row>
    <row r="122" spans="1:53" ht="31.5">
      <c r="A122" s="1"/>
      <c r="B122" s="143"/>
      <c r="C122" s="5" t="s">
        <v>219</v>
      </c>
      <c r="D122" s="144" t="s">
        <v>229</v>
      </c>
      <c r="E122" s="189">
        <v>-667650</v>
      </c>
      <c r="F122" s="189">
        <v>-7871</v>
      </c>
      <c r="G122" s="189">
        <v>-10822</v>
      </c>
      <c r="H122" s="189">
        <v>-15398</v>
      </c>
      <c r="I122" s="189">
        <v>-31642</v>
      </c>
      <c r="J122" s="189">
        <v>-9790</v>
      </c>
      <c r="K122" s="189">
        <v>-13146</v>
      </c>
      <c r="L122" s="189">
        <v>-11468</v>
      </c>
      <c r="M122" s="189">
        <v>-11121</v>
      </c>
      <c r="N122" s="189">
        <v>-13288</v>
      </c>
      <c r="O122" s="189">
        <v>-31696</v>
      </c>
      <c r="P122" s="189">
        <v>-32538</v>
      </c>
      <c r="Q122" s="189">
        <v>-12484</v>
      </c>
      <c r="R122" s="189">
        <v>-13052</v>
      </c>
      <c r="S122" s="189">
        <v>-13796</v>
      </c>
      <c r="T122" s="189">
        <v>-2936</v>
      </c>
      <c r="U122" s="189">
        <v>-43102</v>
      </c>
      <c r="V122" s="189">
        <v>-1150</v>
      </c>
      <c r="W122" s="189">
        <v>-81550</v>
      </c>
      <c r="X122" s="189">
        <v>-249200</v>
      </c>
      <c r="Y122" s="189">
        <v>0</v>
      </c>
      <c r="Z122" s="189">
        <v>-1500</v>
      </c>
      <c r="AA122" s="195"/>
      <c r="AB122" s="189">
        <v>-4000</v>
      </c>
      <c r="AC122" s="189">
        <v>-4000</v>
      </c>
      <c r="AD122" s="189">
        <v>0</v>
      </c>
      <c r="AE122" s="189">
        <v>0</v>
      </c>
      <c r="AF122" s="189">
        <v>0</v>
      </c>
      <c r="AG122" s="189">
        <v>0</v>
      </c>
      <c r="AH122" s="189">
        <v>0</v>
      </c>
      <c r="AI122" s="189">
        <v>0</v>
      </c>
      <c r="AJ122" s="189">
        <v>0</v>
      </c>
      <c r="AK122" s="195"/>
      <c r="AL122" s="189">
        <v>0</v>
      </c>
      <c r="AM122" s="189">
        <v>0</v>
      </c>
      <c r="AN122" s="189">
        <v>0</v>
      </c>
      <c r="AO122" s="189">
        <v>0</v>
      </c>
      <c r="AP122" s="189">
        <v>0</v>
      </c>
      <c r="AQ122" s="189">
        <v>0</v>
      </c>
      <c r="AR122" s="189">
        <v>-2000</v>
      </c>
      <c r="AS122" s="195"/>
      <c r="AT122" s="189">
        <v>-15100</v>
      </c>
      <c r="AU122" s="189">
        <v>-35000</v>
      </c>
      <c r="AV122" s="195"/>
      <c r="AW122" s="195"/>
      <c r="AX122" s="195"/>
      <c r="AY122" s="195"/>
      <c r="AZ122" s="195"/>
      <c r="BA122" s="38"/>
    </row>
    <row r="123" spans="1:53" ht="15.75">
      <c r="A123" s="1"/>
      <c r="B123" s="214" t="s">
        <v>232</v>
      </c>
      <c r="C123" s="215"/>
      <c r="D123" s="144"/>
      <c r="E123" s="191">
        <f t="shared" ref="E123:AZ123" si="25">SUBTOTAL(9,E124:E127)</f>
        <v>15270903.427993357</v>
      </c>
      <c r="F123" s="191">
        <f t="shared" si="25"/>
        <v>436842.71087217698</v>
      </c>
      <c r="G123" s="191">
        <f t="shared" si="25"/>
        <v>94897.370042434588</v>
      </c>
      <c r="H123" s="191">
        <f t="shared" si="25"/>
        <v>903216.26473944297</v>
      </c>
      <c r="I123" s="191">
        <f t="shared" si="25"/>
        <v>754030.57659134269</v>
      </c>
      <c r="J123" s="191">
        <f t="shared" si="25"/>
        <v>-85651.784507315897</v>
      </c>
      <c r="K123" s="191">
        <f t="shared" si="25"/>
        <v>489469.75251264247</v>
      </c>
      <c r="L123" s="191">
        <f t="shared" si="25"/>
        <v>321931.07728150237</v>
      </c>
      <c r="M123" s="191">
        <f t="shared" si="25"/>
        <v>2080807.699086301</v>
      </c>
      <c r="N123" s="191">
        <f t="shared" si="25"/>
        <v>342663.98105322284</v>
      </c>
      <c r="O123" s="191">
        <f t="shared" si="25"/>
        <v>-137773.95713938549</v>
      </c>
      <c r="P123" s="191">
        <f t="shared" si="25"/>
        <v>-75597.427228181317</v>
      </c>
      <c r="Q123" s="191">
        <f t="shared" si="25"/>
        <v>198859.77965371075</v>
      </c>
      <c r="R123" s="191">
        <f t="shared" si="25"/>
        <v>853895.48400638846</v>
      </c>
      <c r="S123" s="191">
        <f t="shared" si="25"/>
        <v>1039973.2227415892</v>
      </c>
      <c r="T123" s="191">
        <f t="shared" si="25"/>
        <v>523241.33181933506</v>
      </c>
      <c r="U123" s="191">
        <f t="shared" si="25"/>
        <v>-113763.69308134023</v>
      </c>
      <c r="V123" s="191">
        <f t="shared" si="25"/>
        <v>760000</v>
      </c>
      <c r="W123" s="191">
        <f t="shared" si="25"/>
        <v>-104.15050490930933</v>
      </c>
      <c r="X123" s="191">
        <f t="shared" si="25"/>
        <v>-63.265201429233642</v>
      </c>
      <c r="Y123" s="191">
        <f t="shared" si="25"/>
        <v>-74.234150836254443</v>
      </c>
      <c r="Z123" s="191">
        <f t="shared" si="25"/>
        <v>1814992.9254066662</v>
      </c>
      <c r="AA123" s="191">
        <f t="shared" si="25"/>
        <v>159109.76399999997</v>
      </c>
      <c r="AB123" s="191">
        <f t="shared" si="25"/>
        <v>0</v>
      </c>
      <c r="AC123" s="191">
        <f t="shared" si="25"/>
        <v>0</v>
      </c>
      <c r="AD123" s="191">
        <f t="shared" si="25"/>
        <v>0</v>
      </c>
      <c r="AE123" s="191">
        <f t="shared" si="25"/>
        <v>0</v>
      </c>
      <c r="AF123" s="191">
        <f t="shared" si="25"/>
        <v>0</v>
      </c>
      <c r="AG123" s="191">
        <f t="shared" si="25"/>
        <v>2700000</v>
      </c>
      <c r="AH123" s="191">
        <f t="shared" si="25"/>
        <v>570000</v>
      </c>
      <c r="AI123" s="191">
        <f t="shared" si="25"/>
        <v>0</v>
      </c>
      <c r="AJ123" s="191">
        <f t="shared" si="25"/>
        <v>0</v>
      </c>
      <c r="AK123" s="191">
        <f t="shared" si="25"/>
        <v>1640000</v>
      </c>
      <c r="AL123" s="191">
        <f t="shared" si="25"/>
        <v>0</v>
      </c>
      <c r="AM123" s="191">
        <f t="shared" si="25"/>
        <v>0</v>
      </c>
      <c r="AN123" s="191">
        <f t="shared" si="25"/>
        <v>0</v>
      </c>
      <c r="AO123" s="191">
        <f t="shared" si="25"/>
        <v>0</v>
      </c>
      <c r="AP123" s="191">
        <f t="shared" si="25"/>
        <v>0</v>
      </c>
      <c r="AQ123" s="191">
        <f t="shared" si="25"/>
        <v>0</v>
      </c>
      <c r="AR123" s="191">
        <f t="shared" si="25"/>
        <v>0</v>
      </c>
      <c r="AS123" s="191">
        <f t="shared" si="25"/>
        <v>0</v>
      </c>
      <c r="AT123" s="191">
        <f t="shared" si="25"/>
        <v>0</v>
      </c>
      <c r="AU123" s="191">
        <f t="shared" si="25"/>
        <v>0</v>
      </c>
      <c r="AV123" s="191">
        <f t="shared" si="25"/>
        <v>0</v>
      </c>
      <c r="AW123" s="191">
        <f t="shared" si="25"/>
        <v>0</v>
      </c>
      <c r="AX123" s="191">
        <f t="shared" si="25"/>
        <v>0</v>
      </c>
      <c r="AY123" s="191">
        <f t="shared" si="25"/>
        <v>0</v>
      </c>
      <c r="AZ123" s="191">
        <f t="shared" si="25"/>
        <v>0</v>
      </c>
      <c r="BA123" s="38"/>
    </row>
    <row r="124" spans="1:53" ht="33" customHeight="1">
      <c r="A124" s="1"/>
      <c r="B124" s="143"/>
      <c r="C124" s="5" t="s">
        <v>231</v>
      </c>
      <c r="D124" s="145">
        <v>1.2E-2</v>
      </c>
      <c r="E124" s="189">
        <v>0</v>
      </c>
      <c r="F124" s="189">
        <v>-828.49190472196233</v>
      </c>
      <c r="G124" s="189">
        <v>-8254.2784250903242</v>
      </c>
      <c r="H124" s="189">
        <v>-4509.6382838961745</v>
      </c>
      <c r="I124" s="189">
        <v>-4751.2850151536832</v>
      </c>
      <c r="J124" s="189">
        <v>-39612.78450731589</v>
      </c>
      <c r="K124" s="189">
        <v>-3666.0030485508869</v>
      </c>
      <c r="L124" s="189">
        <v>-4611.5312382576121</v>
      </c>
      <c r="M124" s="189">
        <v>-3076.6069202121384</v>
      </c>
      <c r="N124" s="189">
        <v>-12528.468379896645</v>
      </c>
      <c r="O124" s="189">
        <v>-20919.957139385475</v>
      </c>
      <c r="P124" s="189">
        <v>-9647.4272281813228</v>
      </c>
      <c r="Q124" s="189">
        <v>-3323.0666297670855</v>
      </c>
      <c r="R124" s="189">
        <v>-7226.9709572061993</v>
      </c>
      <c r="S124" s="189">
        <v>-14432.326589570874</v>
      </c>
      <c r="T124" s="189">
        <v>-6046.5102009449174</v>
      </c>
      <c r="U124" s="189">
        <v>-15425.693081340221</v>
      </c>
      <c r="V124" s="189">
        <v>0</v>
      </c>
      <c r="W124" s="189">
        <v>-104.15050490930933</v>
      </c>
      <c r="X124" s="189">
        <v>-63.265201429233642</v>
      </c>
      <c r="Y124" s="189">
        <v>-74.234150836254443</v>
      </c>
      <c r="Z124" s="189">
        <v>-7.0745933337970657</v>
      </c>
      <c r="AA124" s="189">
        <v>159109.76399999997</v>
      </c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38"/>
    </row>
    <row r="125" spans="1:53" ht="31.5">
      <c r="A125" s="1"/>
      <c r="B125" s="143"/>
      <c r="C125" s="5" t="s">
        <v>178</v>
      </c>
      <c r="D125" s="145"/>
      <c r="E125" s="189">
        <v>0</v>
      </c>
      <c r="F125" s="189">
        <v>-3694</v>
      </c>
      <c r="G125" s="189">
        <v>-44958</v>
      </c>
      <c r="H125" s="189">
        <v>-28650</v>
      </c>
      <c r="I125" s="189">
        <v>-32705</v>
      </c>
      <c r="J125" s="189">
        <v>-46039</v>
      </c>
      <c r="K125" s="189">
        <v>-25587</v>
      </c>
      <c r="L125" s="189">
        <v>-33380</v>
      </c>
      <c r="M125" s="189">
        <v>-11577</v>
      </c>
      <c r="N125" s="189">
        <v>-80500</v>
      </c>
      <c r="O125" s="189">
        <v>-116854</v>
      </c>
      <c r="P125" s="189">
        <v>-65950</v>
      </c>
      <c r="Q125" s="189">
        <v>-23470</v>
      </c>
      <c r="R125" s="189">
        <v>-37390</v>
      </c>
      <c r="S125" s="189">
        <v>-84825</v>
      </c>
      <c r="T125" s="189">
        <v>-26083</v>
      </c>
      <c r="U125" s="189">
        <v>-98338</v>
      </c>
      <c r="V125" s="189">
        <v>760000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38"/>
    </row>
    <row r="126" spans="1:53" ht="15.75" hidden="1">
      <c r="A126" s="1"/>
      <c r="B126" s="143"/>
      <c r="C126" s="5" t="s">
        <v>179</v>
      </c>
      <c r="D126" s="144"/>
      <c r="E126" s="189">
        <v>0</v>
      </c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96"/>
      <c r="AV126" s="189"/>
      <c r="AW126" s="189"/>
      <c r="AX126" s="189"/>
      <c r="AY126" s="189"/>
      <c r="AZ126" s="189"/>
      <c r="BA126" s="38"/>
    </row>
    <row r="127" spans="1:53" ht="16.5" thickBot="1">
      <c r="A127" s="94"/>
      <c r="B127" s="146"/>
      <c r="C127" s="121" t="s">
        <v>176</v>
      </c>
      <c r="D127" s="147"/>
      <c r="E127" s="190">
        <v>15270903.427993357</v>
      </c>
      <c r="F127" s="190">
        <v>441365.20277689892</v>
      </c>
      <c r="G127" s="190">
        <v>148109.64846752491</v>
      </c>
      <c r="H127" s="190">
        <v>936375.90302333911</v>
      </c>
      <c r="I127" s="190">
        <v>791486.86160649639</v>
      </c>
      <c r="J127" s="190"/>
      <c r="K127" s="190">
        <v>518722.75556119333</v>
      </c>
      <c r="L127" s="190">
        <v>359922.60851975996</v>
      </c>
      <c r="M127" s="190">
        <v>2095461.3060065131</v>
      </c>
      <c r="N127" s="190">
        <v>435692.4494331195</v>
      </c>
      <c r="O127" s="190"/>
      <c r="P127" s="190"/>
      <c r="Q127" s="190">
        <v>225652.84628347785</v>
      </c>
      <c r="R127" s="190">
        <v>898512.45496359468</v>
      </c>
      <c r="S127" s="190">
        <v>1139230.54933116</v>
      </c>
      <c r="T127" s="190">
        <v>555370.84202027996</v>
      </c>
      <c r="U127" s="190"/>
      <c r="V127" s="190"/>
      <c r="W127" s="190"/>
      <c r="X127" s="190"/>
      <c r="Y127" s="190"/>
      <c r="Z127" s="190">
        <v>1815000</v>
      </c>
      <c r="AA127" s="190"/>
      <c r="AB127" s="190"/>
      <c r="AC127" s="190"/>
      <c r="AD127" s="190"/>
      <c r="AE127" s="190"/>
      <c r="AF127" s="190"/>
      <c r="AG127" s="190">
        <v>2700000</v>
      </c>
      <c r="AH127" s="190">
        <v>570000</v>
      </c>
      <c r="AI127" s="190"/>
      <c r="AJ127" s="190"/>
      <c r="AK127" s="190">
        <v>1640000</v>
      </c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7"/>
      <c r="AV127" s="190"/>
      <c r="AW127" s="190"/>
      <c r="AX127" s="190"/>
      <c r="AY127" s="190"/>
      <c r="AZ127" s="190"/>
      <c r="BA127" s="38"/>
    </row>
    <row r="128" spans="1:53" s="123" customFormat="1" ht="24.75" customHeight="1" thickBot="1">
      <c r="A128" s="217" t="s">
        <v>233</v>
      </c>
      <c r="B128" s="218"/>
      <c r="C128" s="219"/>
      <c r="D128" s="99"/>
      <c r="E128" s="193">
        <f t="shared" ref="E128:AZ128" si="26">SUBTOTAL(9,E129:E130)</f>
        <v>5619639</v>
      </c>
      <c r="F128" s="193">
        <f t="shared" si="26"/>
        <v>0</v>
      </c>
      <c r="G128" s="193">
        <f t="shared" si="26"/>
        <v>0</v>
      </c>
      <c r="H128" s="193">
        <f t="shared" si="26"/>
        <v>0</v>
      </c>
      <c r="I128" s="193">
        <f t="shared" si="26"/>
        <v>0</v>
      </c>
      <c r="J128" s="193">
        <f t="shared" si="26"/>
        <v>3500000</v>
      </c>
      <c r="K128" s="193">
        <f t="shared" si="26"/>
        <v>0</v>
      </c>
      <c r="L128" s="193">
        <f t="shared" si="26"/>
        <v>0</v>
      </c>
      <c r="M128" s="193">
        <f t="shared" si="26"/>
        <v>0</v>
      </c>
      <c r="N128" s="193">
        <f t="shared" si="26"/>
        <v>0</v>
      </c>
      <c r="O128" s="193">
        <f t="shared" si="26"/>
        <v>0</v>
      </c>
      <c r="P128" s="193">
        <f t="shared" si="26"/>
        <v>0</v>
      </c>
      <c r="Q128" s="193">
        <f t="shared" si="26"/>
        <v>0</v>
      </c>
      <c r="R128" s="193">
        <f t="shared" si="26"/>
        <v>0</v>
      </c>
      <c r="S128" s="193">
        <f t="shared" si="26"/>
        <v>0</v>
      </c>
      <c r="T128" s="193">
        <f t="shared" si="26"/>
        <v>0</v>
      </c>
      <c r="U128" s="193">
        <f t="shared" si="26"/>
        <v>0</v>
      </c>
      <c r="V128" s="193">
        <f t="shared" si="26"/>
        <v>0</v>
      </c>
      <c r="W128" s="193">
        <f t="shared" si="26"/>
        <v>0</v>
      </c>
      <c r="X128" s="193">
        <f t="shared" si="26"/>
        <v>0</v>
      </c>
      <c r="Y128" s="193">
        <f t="shared" si="26"/>
        <v>0</v>
      </c>
      <c r="Z128" s="193">
        <f t="shared" si="26"/>
        <v>0</v>
      </c>
      <c r="AA128" s="193">
        <f t="shared" si="26"/>
        <v>0</v>
      </c>
      <c r="AB128" s="193">
        <f t="shared" si="26"/>
        <v>0</v>
      </c>
      <c r="AC128" s="193">
        <f t="shared" si="26"/>
        <v>0</v>
      </c>
      <c r="AD128" s="193">
        <f t="shared" si="26"/>
        <v>0</v>
      </c>
      <c r="AE128" s="193">
        <f t="shared" si="26"/>
        <v>0</v>
      </c>
      <c r="AF128" s="193">
        <f t="shared" si="26"/>
        <v>0</v>
      </c>
      <c r="AG128" s="193">
        <f t="shared" si="26"/>
        <v>0</v>
      </c>
      <c r="AH128" s="193">
        <f t="shared" si="26"/>
        <v>0</v>
      </c>
      <c r="AI128" s="193">
        <f t="shared" si="26"/>
        <v>0</v>
      </c>
      <c r="AJ128" s="193">
        <f t="shared" si="26"/>
        <v>0</v>
      </c>
      <c r="AK128" s="193">
        <f t="shared" si="26"/>
        <v>279515</v>
      </c>
      <c r="AL128" s="193">
        <f t="shared" si="26"/>
        <v>0</v>
      </c>
      <c r="AM128" s="193">
        <f t="shared" si="26"/>
        <v>0</v>
      </c>
      <c r="AN128" s="193">
        <f t="shared" si="26"/>
        <v>0</v>
      </c>
      <c r="AO128" s="193">
        <f t="shared" si="26"/>
        <v>0</v>
      </c>
      <c r="AP128" s="193">
        <f t="shared" si="26"/>
        <v>0</v>
      </c>
      <c r="AQ128" s="193">
        <f t="shared" si="26"/>
        <v>0</v>
      </c>
      <c r="AR128" s="193">
        <f t="shared" si="26"/>
        <v>0</v>
      </c>
      <c r="AS128" s="193">
        <f t="shared" si="26"/>
        <v>0</v>
      </c>
      <c r="AT128" s="193">
        <f t="shared" si="26"/>
        <v>0</v>
      </c>
      <c r="AU128" s="193">
        <f t="shared" si="26"/>
        <v>0</v>
      </c>
      <c r="AV128" s="193">
        <f t="shared" si="26"/>
        <v>0</v>
      </c>
      <c r="AW128" s="193">
        <f t="shared" si="26"/>
        <v>0</v>
      </c>
      <c r="AX128" s="193">
        <f t="shared" si="26"/>
        <v>0</v>
      </c>
      <c r="AY128" s="193">
        <f t="shared" si="26"/>
        <v>0</v>
      </c>
      <c r="AZ128" s="194">
        <f t="shared" si="26"/>
        <v>1840124</v>
      </c>
      <c r="BA128" s="122"/>
    </row>
    <row r="129" spans="1:53" ht="15.75">
      <c r="A129" s="40">
        <v>8900</v>
      </c>
      <c r="B129" s="212" t="s">
        <v>50</v>
      </c>
      <c r="C129" s="213"/>
      <c r="D129" s="137"/>
      <c r="E129" s="188">
        <v>279515</v>
      </c>
      <c r="F129" s="188">
        <v>0</v>
      </c>
      <c r="G129" s="188">
        <v>0</v>
      </c>
      <c r="H129" s="188">
        <v>0</v>
      </c>
      <c r="I129" s="188">
        <v>0</v>
      </c>
      <c r="J129" s="188">
        <v>0</v>
      </c>
      <c r="K129" s="188">
        <v>0</v>
      </c>
      <c r="L129" s="188">
        <v>0</v>
      </c>
      <c r="M129" s="188">
        <v>0</v>
      </c>
      <c r="N129" s="188">
        <v>0</v>
      </c>
      <c r="O129" s="188">
        <v>0</v>
      </c>
      <c r="P129" s="188">
        <v>0</v>
      </c>
      <c r="Q129" s="188">
        <v>0</v>
      </c>
      <c r="R129" s="188">
        <v>0</v>
      </c>
      <c r="S129" s="188">
        <v>0</v>
      </c>
      <c r="T129" s="188">
        <v>0</v>
      </c>
      <c r="U129" s="188">
        <v>0</v>
      </c>
      <c r="V129" s="188">
        <v>0</v>
      </c>
      <c r="W129" s="188">
        <v>0</v>
      </c>
      <c r="X129" s="188">
        <v>0</v>
      </c>
      <c r="Y129" s="188">
        <v>0</v>
      </c>
      <c r="Z129" s="188">
        <v>0</v>
      </c>
      <c r="AA129" s="188">
        <v>0</v>
      </c>
      <c r="AB129" s="188">
        <v>0</v>
      </c>
      <c r="AC129" s="188">
        <v>0</v>
      </c>
      <c r="AD129" s="188">
        <v>0</v>
      </c>
      <c r="AE129" s="188">
        <v>0</v>
      </c>
      <c r="AF129" s="188">
        <v>0</v>
      </c>
      <c r="AG129" s="188">
        <v>0</v>
      </c>
      <c r="AH129" s="188">
        <v>0</v>
      </c>
      <c r="AI129" s="188">
        <v>0</v>
      </c>
      <c r="AJ129" s="188">
        <v>0</v>
      </c>
      <c r="AK129" s="188">
        <v>279515</v>
      </c>
      <c r="AL129" s="188">
        <v>0</v>
      </c>
      <c r="AM129" s="188">
        <v>0</v>
      </c>
      <c r="AN129" s="188">
        <v>0</v>
      </c>
      <c r="AO129" s="188">
        <v>0</v>
      </c>
      <c r="AP129" s="188">
        <v>0</v>
      </c>
      <c r="AQ129" s="188">
        <v>0</v>
      </c>
      <c r="AR129" s="188">
        <v>0</v>
      </c>
      <c r="AS129" s="188">
        <v>0</v>
      </c>
      <c r="AT129" s="188">
        <v>0</v>
      </c>
      <c r="AU129" s="188">
        <v>0</v>
      </c>
      <c r="AV129" s="188">
        <v>0</v>
      </c>
      <c r="AW129" s="188">
        <v>0</v>
      </c>
      <c r="AX129" s="188">
        <v>0</v>
      </c>
      <c r="AY129" s="188">
        <v>0</v>
      </c>
      <c r="AZ129" s="188">
        <v>0</v>
      </c>
      <c r="BA129" s="38"/>
    </row>
    <row r="130" spans="1:53" ht="16.5" thickBot="1">
      <c r="A130" s="40">
        <v>9300</v>
      </c>
      <c r="B130" s="216" t="s">
        <v>236</v>
      </c>
      <c r="C130" s="216"/>
      <c r="D130" s="148"/>
      <c r="E130" s="188">
        <v>5340124</v>
      </c>
      <c r="F130" s="188">
        <v>0</v>
      </c>
      <c r="G130" s="188">
        <v>0</v>
      </c>
      <c r="H130" s="188">
        <v>0</v>
      </c>
      <c r="I130" s="188">
        <v>0</v>
      </c>
      <c r="J130" s="188">
        <v>3500000</v>
      </c>
      <c r="K130" s="188">
        <v>0</v>
      </c>
      <c r="L130" s="188">
        <v>0</v>
      </c>
      <c r="M130" s="188">
        <v>0</v>
      </c>
      <c r="N130" s="188">
        <v>0</v>
      </c>
      <c r="O130" s="188">
        <v>0</v>
      </c>
      <c r="P130" s="188">
        <v>0</v>
      </c>
      <c r="Q130" s="188">
        <v>0</v>
      </c>
      <c r="R130" s="188">
        <v>0</v>
      </c>
      <c r="S130" s="188">
        <v>0</v>
      </c>
      <c r="T130" s="188">
        <v>0</v>
      </c>
      <c r="U130" s="188">
        <v>0</v>
      </c>
      <c r="V130" s="188">
        <v>0</v>
      </c>
      <c r="W130" s="188">
        <v>0</v>
      </c>
      <c r="X130" s="188">
        <v>0</v>
      </c>
      <c r="Y130" s="188">
        <v>0</v>
      </c>
      <c r="Z130" s="188">
        <v>0</v>
      </c>
      <c r="AA130" s="188">
        <v>0</v>
      </c>
      <c r="AB130" s="188">
        <v>0</v>
      </c>
      <c r="AC130" s="188">
        <v>0</v>
      </c>
      <c r="AD130" s="188">
        <v>0</v>
      </c>
      <c r="AE130" s="188">
        <v>0</v>
      </c>
      <c r="AF130" s="188">
        <v>0</v>
      </c>
      <c r="AG130" s="188">
        <v>0</v>
      </c>
      <c r="AH130" s="188">
        <v>0</v>
      </c>
      <c r="AI130" s="188">
        <v>0</v>
      </c>
      <c r="AJ130" s="188">
        <v>0</v>
      </c>
      <c r="AK130" s="188">
        <v>0</v>
      </c>
      <c r="AL130" s="188">
        <v>0</v>
      </c>
      <c r="AM130" s="188">
        <v>0</v>
      </c>
      <c r="AN130" s="188">
        <v>0</v>
      </c>
      <c r="AO130" s="188">
        <v>0</v>
      </c>
      <c r="AP130" s="188">
        <v>0</v>
      </c>
      <c r="AQ130" s="188">
        <v>0</v>
      </c>
      <c r="AR130" s="188">
        <v>0</v>
      </c>
      <c r="AS130" s="188">
        <v>0</v>
      </c>
      <c r="AT130" s="188">
        <v>0</v>
      </c>
      <c r="AU130" s="188">
        <v>0</v>
      </c>
      <c r="AV130" s="188">
        <v>0</v>
      </c>
      <c r="AW130" s="188">
        <v>0</v>
      </c>
      <c r="AX130" s="188">
        <v>0</v>
      </c>
      <c r="AY130" s="188">
        <v>0</v>
      </c>
      <c r="AZ130" s="188">
        <v>1840124</v>
      </c>
      <c r="BA130" s="38"/>
    </row>
    <row r="131" spans="1:53" s="151" customFormat="1" ht="21.75" thickBot="1">
      <c r="A131" s="98" t="s">
        <v>94</v>
      </c>
      <c r="B131" s="99"/>
      <c r="C131" s="149"/>
      <c r="D131" s="99"/>
      <c r="E131" s="198">
        <f>E4-E47+E88+E128+E111</f>
        <v>-5024847.096229136</v>
      </c>
      <c r="F131" s="198">
        <f t="shared" ref="F131:AZ131" si="27">F4-F47+F88+F128+F111</f>
        <v>-128696.98142924713</v>
      </c>
      <c r="G131" s="198">
        <f t="shared" si="27"/>
        <v>-978418.72396445926</v>
      </c>
      <c r="H131" s="198">
        <f t="shared" si="27"/>
        <v>-516926.25590306142</v>
      </c>
      <c r="I131" s="198">
        <f t="shared" si="27"/>
        <v>-537737.7180510296</v>
      </c>
      <c r="J131" s="198">
        <f t="shared" si="27"/>
        <v>-1052700.9258418509</v>
      </c>
      <c r="K131" s="198">
        <f t="shared" si="27"/>
        <v>-378662.53426762769</v>
      </c>
      <c r="L131" s="198">
        <f t="shared" si="27"/>
        <v>-152733.31734791817</v>
      </c>
      <c r="M131" s="198">
        <f t="shared" si="27"/>
        <v>-400088.67560608382</v>
      </c>
      <c r="N131" s="198">
        <f t="shared" si="27"/>
        <v>-1287492.2751153666</v>
      </c>
      <c r="O131" s="198">
        <f t="shared" si="27"/>
        <v>2491147.1347585586</v>
      </c>
      <c r="P131" s="198">
        <f t="shared" si="27"/>
        <v>42920.377699190984</v>
      </c>
      <c r="Q131" s="198">
        <f t="shared" si="27"/>
        <v>-354742.33112139767</v>
      </c>
      <c r="R131" s="198">
        <f t="shared" si="27"/>
        <v>-761663.38519755751</v>
      </c>
      <c r="S131" s="198">
        <f t="shared" si="27"/>
        <v>-303737.08767721127</v>
      </c>
      <c r="T131" s="198">
        <f t="shared" si="27"/>
        <v>-219330.7720971572</v>
      </c>
      <c r="U131" s="198">
        <f t="shared" si="27"/>
        <v>405006.2833718888</v>
      </c>
      <c r="V131" s="198">
        <f t="shared" si="27"/>
        <v>-0.23250000004190952</v>
      </c>
      <c r="W131" s="198">
        <f t="shared" si="27"/>
        <v>0.14616502354328986</v>
      </c>
      <c r="X131" s="198">
        <f t="shared" si="27"/>
        <v>-10043.2782733239</v>
      </c>
      <c r="Y131" s="198">
        <f t="shared" si="27"/>
        <v>-0.42931885980397055</v>
      </c>
      <c r="Z131" s="198">
        <f t="shared" si="27"/>
        <v>0.26893584593199193</v>
      </c>
      <c r="AA131" s="198">
        <f t="shared" si="27"/>
        <v>-0.10500000003958121</v>
      </c>
      <c r="AB131" s="198">
        <f t="shared" si="27"/>
        <v>-1.5574999997625127E-2</v>
      </c>
      <c r="AC131" s="198">
        <f t="shared" si="27"/>
        <v>0.21662500000093132</v>
      </c>
      <c r="AD131" s="198">
        <f t="shared" si="27"/>
        <v>0</v>
      </c>
      <c r="AE131" s="198">
        <f t="shared" si="27"/>
        <v>0.20884250000017346</v>
      </c>
      <c r="AF131" s="198">
        <f t="shared" si="27"/>
        <v>-5.3874999997788109E-2</v>
      </c>
      <c r="AG131" s="198">
        <f t="shared" si="27"/>
        <v>0.11791000002995133</v>
      </c>
      <c r="AH131" s="198">
        <f t="shared" si="27"/>
        <v>-5.4499999969266355E-2</v>
      </c>
      <c r="AI131" s="198">
        <f t="shared" si="27"/>
        <v>0.48500000000058208</v>
      </c>
      <c r="AJ131" s="198">
        <f t="shared" si="27"/>
        <v>0.1588000000010652</v>
      </c>
      <c r="AK131" s="198">
        <f t="shared" si="27"/>
        <v>-0.25</v>
      </c>
      <c r="AL131" s="198">
        <f t="shared" si="27"/>
        <v>-0.27249999999185093</v>
      </c>
      <c r="AM131" s="198">
        <f t="shared" si="27"/>
        <v>-0.13300000000162981</v>
      </c>
      <c r="AN131" s="198">
        <f t="shared" si="27"/>
        <v>-6.6500000000814907E-2</v>
      </c>
      <c r="AO131" s="198">
        <f t="shared" si="27"/>
        <v>1.4737500001501758E-2</v>
      </c>
      <c r="AP131" s="198">
        <f t="shared" si="27"/>
        <v>0.49973750000935979</v>
      </c>
      <c r="AQ131" s="198">
        <f t="shared" si="27"/>
        <v>-0.28934999997727573</v>
      </c>
      <c r="AR131" s="198">
        <f t="shared" si="27"/>
        <v>-0.15100000001257285</v>
      </c>
      <c r="AS131" s="198">
        <f t="shared" si="27"/>
        <v>-270184.72375000012</v>
      </c>
      <c r="AT131" s="198">
        <f t="shared" si="27"/>
        <v>191674.4804999996</v>
      </c>
      <c r="AU131" s="198">
        <f t="shared" si="27"/>
        <v>99001.699999999953</v>
      </c>
      <c r="AV131" s="198">
        <f t="shared" si="27"/>
        <v>0.17225000006146729</v>
      </c>
      <c r="AW131" s="198">
        <f t="shared" si="27"/>
        <v>291190.17975000013</v>
      </c>
      <c r="AX131" s="198">
        <f t="shared" si="27"/>
        <v>-3032752.5025500003</v>
      </c>
      <c r="AY131" s="198">
        <f t="shared" si="27"/>
        <v>0</v>
      </c>
      <c r="AZ131" s="198">
        <f t="shared" si="27"/>
        <v>1840124</v>
      </c>
      <c r="BA131" s="150"/>
    </row>
    <row r="132" spans="1:53" s="123" customFormat="1" ht="21">
      <c r="A132" s="152"/>
      <c r="B132" s="209" t="s">
        <v>237</v>
      </c>
      <c r="C132" s="209"/>
      <c r="D132" s="153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200"/>
      <c r="BA132" s="122"/>
    </row>
    <row r="133" spans="1:53" ht="20.25">
      <c r="A133" s="97"/>
      <c r="B133" s="34"/>
      <c r="C133" s="35" t="s">
        <v>156</v>
      </c>
      <c r="D133" s="35"/>
      <c r="E133" s="189">
        <v>5024847</v>
      </c>
      <c r="F133" s="189"/>
      <c r="G133" s="189"/>
      <c r="H133" s="189"/>
      <c r="I133" s="189"/>
      <c r="J133" s="189">
        <v>7181939</v>
      </c>
      <c r="K133" s="189">
        <v>178273</v>
      </c>
      <c r="L133" s="189"/>
      <c r="M133" s="189"/>
      <c r="N133" s="189"/>
      <c r="O133" s="189">
        <v>4361140</v>
      </c>
      <c r="P133" s="189">
        <v>937269</v>
      </c>
      <c r="Q133" s="189"/>
      <c r="R133" s="189"/>
      <c r="S133" s="189"/>
      <c r="T133" s="189"/>
      <c r="U133" s="189">
        <v>10577120</v>
      </c>
      <c r="V133" s="189"/>
      <c r="W133" s="189">
        <v>1509594</v>
      </c>
      <c r="X133" s="189">
        <v>413362</v>
      </c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>
        <v>482213</v>
      </c>
      <c r="AR133" s="189">
        <v>146004</v>
      </c>
      <c r="AS133" s="189"/>
      <c r="AT133" s="189"/>
      <c r="AU133" s="189">
        <v>307010</v>
      </c>
      <c r="AV133" s="189"/>
      <c r="AW133" s="189">
        <v>7011109</v>
      </c>
      <c r="AX133" s="189">
        <v>3032753</v>
      </c>
      <c r="AY133" s="189">
        <v>1355430.286936</v>
      </c>
      <c r="AZ133" s="201">
        <v>-32468369.286936</v>
      </c>
      <c r="BA133" s="38"/>
    </row>
    <row r="134" spans="1:53" s="158" customFormat="1" ht="21" thickBot="1">
      <c r="A134" s="154"/>
      <c r="B134" s="155"/>
      <c r="C134" s="45" t="s">
        <v>157</v>
      </c>
      <c r="D134" s="156"/>
      <c r="E134" s="202">
        <f>E131+E133</f>
        <v>-9.6229135990142822E-2</v>
      </c>
      <c r="F134" s="202">
        <f t="shared" ref="F134:AZ134" si="28">F131+F133</f>
        <v>-128696.98142924713</v>
      </c>
      <c r="G134" s="202">
        <f t="shared" si="28"/>
        <v>-978418.72396445926</v>
      </c>
      <c r="H134" s="202">
        <f t="shared" si="28"/>
        <v>-516926.25590306142</v>
      </c>
      <c r="I134" s="202">
        <f t="shared" si="28"/>
        <v>-537737.7180510296</v>
      </c>
      <c r="J134" s="202">
        <f t="shared" si="28"/>
        <v>6129238.0741581488</v>
      </c>
      <c r="K134" s="202">
        <f t="shared" si="28"/>
        <v>-200389.53426762769</v>
      </c>
      <c r="L134" s="202">
        <f t="shared" si="28"/>
        <v>-152733.31734791817</v>
      </c>
      <c r="M134" s="202">
        <f t="shared" si="28"/>
        <v>-400088.67560608382</v>
      </c>
      <c r="N134" s="202">
        <f t="shared" si="28"/>
        <v>-1287492.2751153666</v>
      </c>
      <c r="O134" s="202">
        <f t="shared" si="28"/>
        <v>6852287.1347585581</v>
      </c>
      <c r="P134" s="202">
        <f t="shared" si="28"/>
        <v>980189.37769919098</v>
      </c>
      <c r="Q134" s="202">
        <f t="shared" si="28"/>
        <v>-354742.33112139767</v>
      </c>
      <c r="R134" s="202">
        <f t="shared" si="28"/>
        <v>-761663.38519755751</v>
      </c>
      <c r="S134" s="202">
        <f t="shared" si="28"/>
        <v>-303737.08767721127</v>
      </c>
      <c r="T134" s="202">
        <f t="shared" si="28"/>
        <v>-219330.7720971572</v>
      </c>
      <c r="U134" s="202">
        <f t="shared" si="28"/>
        <v>10982126.283371888</v>
      </c>
      <c r="V134" s="202">
        <f t="shared" si="28"/>
        <v>-0.23250000004190952</v>
      </c>
      <c r="W134" s="202">
        <f t="shared" si="28"/>
        <v>1509594.1461650236</v>
      </c>
      <c r="X134" s="202">
        <f t="shared" si="28"/>
        <v>403318.7217266761</v>
      </c>
      <c r="Y134" s="202">
        <f t="shared" si="28"/>
        <v>-0.42931885980397055</v>
      </c>
      <c r="Z134" s="202">
        <f t="shared" si="28"/>
        <v>0.26893584593199193</v>
      </c>
      <c r="AA134" s="202">
        <f t="shared" si="28"/>
        <v>-0.10500000003958121</v>
      </c>
      <c r="AB134" s="202">
        <f t="shared" si="28"/>
        <v>-1.5574999997625127E-2</v>
      </c>
      <c r="AC134" s="202">
        <f t="shared" si="28"/>
        <v>0.21662500000093132</v>
      </c>
      <c r="AD134" s="202">
        <f t="shared" si="28"/>
        <v>0</v>
      </c>
      <c r="AE134" s="202">
        <f t="shared" si="28"/>
        <v>0.20884250000017346</v>
      </c>
      <c r="AF134" s="202">
        <f t="shared" si="28"/>
        <v>-5.3874999997788109E-2</v>
      </c>
      <c r="AG134" s="202">
        <f t="shared" si="28"/>
        <v>0.11791000002995133</v>
      </c>
      <c r="AH134" s="202">
        <f t="shared" si="28"/>
        <v>-5.4499999969266355E-2</v>
      </c>
      <c r="AI134" s="202">
        <f t="shared" si="28"/>
        <v>0.48500000000058208</v>
      </c>
      <c r="AJ134" s="202">
        <f t="shared" si="28"/>
        <v>0.1588000000010652</v>
      </c>
      <c r="AK134" s="202">
        <f t="shared" si="28"/>
        <v>-0.25</v>
      </c>
      <c r="AL134" s="202">
        <f t="shared" si="28"/>
        <v>-0.27249999999185093</v>
      </c>
      <c r="AM134" s="202">
        <f t="shared" si="28"/>
        <v>-0.13300000000162981</v>
      </c>
      <c r="AN134" s="202">
        <f t="shared" si="28"/>
        <v>-6.6500000000814907E-2</v>
      </c>
      <c r="AO134" s="202">
        <f t="shared" si="28"/>
        <v>1.4737500001501758E-2</v>
      </c>
      <c r="AP134" s="202">
        <f t="shared" si="28"/>
        <v>0.49973750000935979</v>
      </c>
      <c r="AQ134" s="202">
        <f t="shared" si="28"/>
        <v>482212.71065000002</v>
      </c>
      <c r="AR134" s="202">
        <f t="shared" si="28"/>
        <v>146003.84899999999</v>
      </c>
      <c r="AS134" s="202">
        <f t="shared" si="28"/>
        <v>-270184.72375000012</v>
      </c>
      <c r="AT134" s="202">
        <f t="shared" si="28"/>
        <v>191674.4804999996</v>
      </c>
      <c r="AU134" s="202">
        <f t="shared" si="28"/>
        <v>406011.69999999995</v>
      </c>
      <c r="AV134" s="202">
        <f t="shared" si="28"/>
        <v>0.17225000006146729</v>
      </c>
      <c r="AW134" s="202">
        <f t="shared" si="28"/>
        <v>7302299.1797500001</v>
      </c>
      <c r="AX134" s="202">
        <f t="shared" si="28"/>
        <v>0.49744999967515469</v>
      </c>
      <c r="AY134" s="202">
        <f t="shared" si="28"/>
        <v>1355430.286936</v>
      </c>
      <c r="AZ134" s="202">
        <f t="shared" si="28"/>
        <v>-30628245.286936</v>
      </c>
      <c r="BA134" s="157"/>
    </row>
    <row r="135" spans="1:53" s="161" customFormat="1" ht="15.75">
      <c r="A135" s="42" t="s">
        <v>19</v>
      </c>
      <c r="B135" s="159"/>
      <c r="C135" s="43"/>
      <c r="D135" s="160"/>
      <c r="E135" s="44">
        <v>3141</v>
      </c>
      <c r="F135" s="44">
        <v>44.5</v>
      </c>
      <c r="G135" s="44">
        <v>191</v>
      </c>
      <c r="H135" s="44">
        <v>123.5</v>
      </c>
      <c r="I135" s="44">
        <v>101.5</v>
      </c>
      <c r="J135" s="44">
        <v>130.5</v>
      </c>
      <c r="K135" s="44">
        <v>73.5</v>
      </c>
      <c r="L135" s="44">
        <v>66.5</v>
      </c>
      <c r="M135" s="44">
        <v>199</v>
      </c>
      <c r="N135" s="44">
        <v>257</v>
      </c>
      <c r="O135" s="44">
        <v>201</v>
      </c>
      <c r="P135" s="44">
        <v>117</v>
      </c>
      <c r="Q135" s="44">
        <v>63.5</v>
      </c>
      <c r="R135" s="44">
        <v>169</v>
      </c>
      <c r="S135" s="44">
        <v>225.5</v>
      </c>
      <c r="T135" s="44">
        <v>178.5</v>
      </c>
      <c r="U135" s="44">
        <v>113</v>
      </c>
      <c r="V135" s="44">
        <v>28.5</v>
      </c>
      <c r="W135" s="44">
        <v>39</v>
      </c>
      <c r="X135" s="44">
        <v>64.5</v>
      </c>
      <c r="Y135" s="44">
        <v>16</v>
      </c>
      <c r="Z135" s="44">
        <v>97.5</v>
      </c>
      <c r="AA135" s="44">
        <v>0</v>
      </c>
      <c r="AB135" s="44">
        <v>5</v>
      </c>
      <c r="AC135" s="44">
        <v>5</v>
      </c>
      <c r="AD135" s="44">
        <v>0</v>
      </c>
      <c r="AE135" s="44">
        <v>0</v>
      </c>
      <c r="AF135" s="44">
        <v>1</v>
      </c>
      <c r="AG135" s="44">
        <v>134.5</v>
      </c>
      <c r="AH135" s="44">
        <v>24</v>
      </c>
      <c r="AI135" s="44">
        <v>6</v>
      </c>
      <c r="AJ135" s="44">
        <v>0</v>
      </c>
      <c r="AK135" s="44">
        <v>0</v>
      </c>
      <c r="AL135" s="44">
        <v>11</v>
      </c>
      <c r="AM135" s="44">
        <v>6</v>
      </c>
      <c r="AN135" s="44">
        <v>4</v>
      </c>
      <c r="AO135" s="44">
        <v>0</v>
      </c>
      <c r="AP135" s="44">
        <v>5</v>
      </c>
      <c r="AQ135" s="44">
        <v>2</v>
      </c>
      <c r="AR135" s="44">
        <v>4</v>
      </c>
      <c r="AS135" s="44">
        <v>41</v>
      </c>
      <c r="AT135" s="44">
        <v>194.5</v>
      </c>
      <c r="AU135" s="44">
        <v>81</v>
      </c>
      <c r="AV135" s="44">
        <v>0</v>
      </c>
      <c r="AW135" s="44">
        <v>117</v>
      </c>
      <c r="AX135" s="44">
        <v>0</v>
      </c>
      <c r="AY135" s="44">
        <v>0</v>
      </c>
      <c r="AZ135" s="44">
        <v>0</v>
      </c>
    </row>
    <row r="136" spans="1:53" s="161" customFormat="1" ht="15.75">
      <c r="A136" s="28" t="s">
        <v>144</v>
      </c>
      <c r="B136" s="162"/>
      <c r="C136" s="29"/>
      <c r="D136" s="163"/>
      <c r="E136" s="30">
        <v>1768</v>
      </c>
      <c r="F136" s="30">
        <v>27</v>
      </c>
      <c r="G136" s="30">
        <v>125</v>
      </c>
      <c r="H136" s="30">
        <v>89</v>
      </c>
      <c r="I136" s="30">
        <v>86</v>
      </c>
      <c r="J136" s="30">
        <v>125</v>
      </c>
      <c r="K136" s="30">
        <v>54</v>
      </c>
      <c r="L136" s="30">
        <v>41</v>
      </c>
      <c r="M136" s="30">
        <v>119</v>
      </c>
      <c r="N136" s="30">
        <v>202</v>
      </c>
      <c r="O136" s="30">
        <v>146.5</v>
      </c>
      <c r="P136" s="30">
        <v>84</v>
      </c>
      <c r="Q136" s="30">
        <v>45</v>
      </c>
      <c r="R136" s="30">
        <v>139</v>
      </c>
      <c r="S136" s="30">
        <v>181</v>
      </c>
      <c r="T136" s="30">
        <v>110.5</v>
      </c>
      <c r="U136" s="30">
        <v>97</v>
      </c>
      <c r="V136" s="30">
        <v>22</v>
      </c>
      <c r="W136" s="30">
        <v>20</v>
      </c>
      <c r="X136" s="30">
        <v>30</v>
      </c>
      <c r="Y136" s="30">
        <v>7</v>
      </c>
      <c r="Z136" s="30">
        <v>0.5</v>
      </c>
      <c r="AA136" s="30">
        <v>0</v>
      </c>
      <c r="AB136" s="30">
        <v>0.5</v>
      </c>
      <c r="AC136" s="30">
        <v>0</v>
      </c>
      <c r="AD136" s="30">
        <v>0</v>
      </c>
      <c r="AE136" s="30">
        <v>0</v>
      </c>
      <c r="AF136" s="30">
        <v>0</v>
      </c>
      <c r="AG136" s="30">
        <v>8</v>
      </c>
      <c r="AH136" s="30">
        <v>1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8</v>
      </c>
      <c r="AX136" s="30">
        <v>0</v>
      </c>
      <c r="AY136" s="30">
        <v>0</v>
      </c>
      <c r="AZ136" s="30">
        <v>0</v>
      </c>
    </row>
    <row r="137" spans="1:53" s="161" customFormat="1" ht="15.75">
      <c r="A137" s="23" t="s">
        <v>145</v>
      </c>
      <c r="B137" s="162"/>
      <c r="C137" s="29"/>
      <c r="D137" s="163"/>
      <c r="E137" s="32">
        <v>331</v>
      </c>
      <c r="F137" s="31">
        <v>5</v>
      </c>
      <c r="G137" s="31">
        <v>14</v>
      </c>
      <c r="H137" s="31">
        <v>18</v>
      </c>
      <c r="I137" s="31">
        <v>20</v>
      </c>
      <c r="J137" s="31">
        <v>20</v>
      </c>
      <c r="K137" s="31">
        <v>10</v>
      </c>
      <c r="L137" s="31">
        <v>9.5</v>
      </c>
      <c r="M137" s="31">
        <v>14</v>
      </c>
      <c r="N137" s="31">
        <v>27</v>
      </c>
      <c r="O137" s="31">
        <v>22</v>
      </c>
      <c r="P137" s="31">
        <v>25</v>
      </c>
      <c r="Q137" s="31">
        <v>10</v>
      </c>
      <c r="R137" s="31">
        <v>33</v>
      </c>
      <c r="S137" s="31">
        <v>50.5</v>
      </c>
      <c r="T137" s="31">
        <v>18</v>
      </c>
      <c r="U137" s="31">
        <v>24</v>
      </c>
      <c r="V137" s="31">
        <v>1</v>
      </c>
      <c r="W137" s="31">
        <v>1</v>
      </c>
      <c r="X137" s="31">
        <v>0</v>
      </c>
      <c r="Y137" s="31">
        <v>1</v>
      </c>
      <c r="Z137" s="31">
        <v>0</v>
      </c>
      <c r="AA137" s="31"/>
      <c r="AB137" s="31">
        <v>0</v>
      </c>
      <c r="AC137" s="31"/>
      <c r="AD137" s="31"/>
      <c r="AE137" s="31"/>
      <c r="AF137" s="31"/>
      <c r="AG137" s="31">
        <v>4</v>
      </c>
      <c r="AH137" s="31">
        <v>0</v>
      </c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>
        <v>4</v>
      </c>
      <c r="AX137" s="31"/>
      <c r="AY137" s="31"/>
      <c r="AZ137" s="31"/>
    </row>
    <row r="138" spans="1:53" s="161" customFormat="1" ht="15.75">
      <c r="A138" s="23" t="s">
        <v>146</v>
      </c>
      <c r="B138" s="162"/>
      <c r="C138" s="29"/>
      <c r="D138" s="163"/>
      <c r="E138" s="32">
        <v>603</v>
      </c>
      <c r="F138" s="31">
        <v>11</v>
      </c>
      <c r="G138" s="31">
        <v>50</v>
      </c>
      <c r="H138" s="31">
        <v>34</v>
      </c>
      <c r="I138" s="31">
        <v>24</v>
      </c>
      <c r="J138" s="31">
        <v>32.5</v>
      </c>
      <c r="K138" s="31">
        <v>25.5</v>
      </c>
      <c r="L138" s="31">
        <v>19</v>
      </c>
      <c r="M138" s="31">
        <v>58</v>
      </c>
      <c r="N138" s="31">
        <v>52</v>
      </c>
      <c r="O138" s="31">
        <v>58.5</v>
      </c>
      <c r="P138" s="31">
        <v>24</v>
      </c>
      <c r="Q138" s="31">
        <v>19</v>
      </c>
      <c r="R138" s="31">
        <v>49</v>
      </c>
      <c r="S138" s="31">
        <v>57</v>
      </c>
      <c r="T138" s="31">
        <v>38.5</v>
      </c>
      <c r="U138" s="31">
        <v>18</v>
      </c>
      <c r="V138" s="31">
        <v>6</v>
      </c>
      <c r="W138" s="31">
        <v>10</v>
      </c>
      <c r="X138" s="31">
        <v>9</v>
      </c>
      <c r="Y138" s="31">
        <v>2</v>
      </c>
      <c r="Z138" s="31">
        <v>0.5</v>
      </c>
      <c r="AA138" s="31"/>
      <c r="AB138" s="31">
        <v>0.5</v>
      </c>
      <c r="AC138" s="31"/>
      <c r="AD138" s="31"/>
      <c r="AE138" s="31"/>
      <c r="AF138" s="31"/>
      <c r="AG138" s="31">
        <v>3</v>
      </c>
      <c r="AH138" s="31">
        <v>1</v>
      </c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>
        <v>1</v>
      </c>
      <c r="AX138" s="31"/>
      <c r="AY138" s="31"/>
      <c r="AZ138" s="31"/>
    </row>
    <row r="139" spans="1:53" s="161" customFormat="1" ht="15.75">
      <c r="A139" s="23" t="s">
        <v>147</v>
      </c>
      <c r="B139" s="162"/>
      <c r="C139" s="29"/>
      <c r="D139" s="163"/>
      <c r="E139" s="32">
        <v>546.5</v>
      </c>
      <c r="F139" s="31">
        <v>9</v>
      </c>
      <c r="G139" s="31">
        <v>48</v>
      </c>
      <c r="H139" s="31">
        <v>28</v>
      </c>
      <c r="I139" s="31">
        <v>37</v>
      </c>
      <c r="J139" s="31">
        <v>16.5</v>
      </c>
      <c r="K139" s="31">
        <v>8.5</v>
      </c>
      <c r="L139" s="31">
        <v>12.5</v>
      </c>
      <c r="M139" s="31">
        <v>39.5</v>
      </c>
      <c r="N139" s="31">
        <v>64</v>
      </c>
      <c r="O139" s="31">
        <v>42.5</v>
      </c>
      <c r="P139" s="31">
        <v>19</v>
      </c>
      <c r="Q139" s="31">
        <v>8</v>
      </c>
      <c r="R139" s="31">
        <v>45</v>
      </c>
      <c r="S139" s="31">
        <v>56.5</v>
      </c>
      <c r="T139" s="31">
        <v>41.5</v>
      </c>
      <c r="U139" s="31">
        <v>32</v>
      </c>
      <c r="V139" s="31">
        <v>11</v>
      </c>
      <c r="W139" s="31">
        <v>3</v>
      </c>
      <c r="X139" s="31">
        <v>18</v>
      </c>
      <c r="Y139" s="31">
        <v>3</v>
      </c>
      <c r="Z139" s="31"/>
      <c r="AA139" s="31"/>
      <c r="AB139" s="31"/>
      <c r="AC139" s="31"/>
      <c r="AD139" s="31"/>
      <c r="AE139" s="31"/>
      <c r="AF139" s="31"/>
      <c r="AG139" s="31">
        <v>1</v>
      </c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>
        <v>3</v>
      </c>
      <c r="AX139" s="31"/>
      <c r="AY139" s="31"/>
      <c r="AZ139" s="31"/>
    </row>
    <row r="140" spans="1:53" s="161" customFormat="1" ht="15.75">
      <c r="A140" s="23" t="s">
        <v>148</v>
      </c>
      <c r="B140" s="162"/>
      <c r="C140" s="29"/>
      <c r="D140" s="163"/>
      <c r="E140" s="32">
        <v>287.5</v>
      </c>
      <c r="F140" s="31">
        <v>2</v>
      </c>
      <c r="G140" s="31">
        <v>13</v>
      </c>
      <c r="H140" s="31">
        <v>9</v>
      </c>
      <c r="I140" s="31">
        <v>5</v>
      </c>
      <c r="J140" s="31">
        <v>56</v>
      </c>
      <c r="K140" s="31">
        <v>10</v>
      </c>
      <c r="L140" s="31">
        <v>0</v>
      </c>
      <c r="M140" s="31">
        <v>7.5</v>
      </c>
      <c r="N140" s="31">
        <v>59</v>
      </c>
      <c r="O140" s="31">
        <v>23.5</v>
      </c>
      <c r="P140" s="31">
        <v>16</v>
      </c>
      <c r="Q140" s="31">
        <v>8</v>
      </c>
      <c r="R140" s="31">
        <v>12</v>
      </c>
      <c r="S140" s="31">
        <v>17</v>
      </c>
      <c r="T140" s="31">
        <v>12.5</v>
      </c>
      <c r="U140" s="31">
        <v>23</v>
      </c>
      <c r="V140" s="31">
        <v>4</v>
      </c>
      <c r="W140" s="31">
        <v>6</v>
      </c>
      <c r="X140" s="31">
        <v>3</v>
      </c>
      <c r="Y140" s="31">
        <v>1</v>
      </c>
      <c r="Z140" s="31"/>
      <c r="AA140" s="31"/>
      <c r="AB140" s="31"/>
      <c r="AC140" s="31"/>
      <c r="AD140" s="31"/>
      <c r="AE140" s="31"/>
      <c r="AF140" s="31"/>
      <c r="AG140" s="31">
        <v>0</v>
      </c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3" s="161" customFormat="1" ht="15.75">
      <c r="A141" s="28" t="s">
        <v>149</v>
      </c>
      <c r="B141" s="162"/>
      <c r="C141" s="29"/>
      <c r="D141" s="163"/>
      <c r="E141" s="30">
        <v>23</v>
      </c>
      <c r="F141" s="30">
        <v>0</v>
      </c>
      <c r="G141" s="30">
        <v>0</v>
      </c>
      <c r="H141" s="30">
        <v>0</v>
      </c>
      <c r="I141" s="30">
        <v>3</v>
      </c>
      <c r="J141" s="30">
        <v>0</v>
      </c>
      <c r="K141" s="30">
        <v>0</v>
      </c>
      <c r="L141" s="30">
        <v>0</v>
      </c>
      <c r="M141" s="30">
        <v>0</v>
      </c>
      <c r="N141" s="30">
        <v>13</v>
      </c>
      <c r="O141" s="30">
        <v>0</v>
      </c>
      <c r="P141" s="30">
        <v>0</v>
      </c>
      <c r="Q141" s="30">
        <v>0</v>
      </c>
      <c r="R141" s="30">
        <v>7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</row>
    <row r="142" spans="1:53" s="161" customFormat="1" ht="15.75">
      <c r="A142" s="23" t="s">
        <v>150</v>
      </c>
      <c r="B142" s="162"/>
      <c r="C142" s="29"/>
      <c r="D142" s="163"/>
      <c r="E142" s="32">
        <v>1</v>
      </c>
      <c r="F142" s="31"/>
      <c r="G142" s="31"/>
      <c r="H142" s="31"/>
      <c r="I142" s="31"/>
      <c r="J142" s="31"/>
      <c r="K142" s="31"/>
      <c r="L142" s="31"/>
      <c r="M142" s="31"/>
      <c r="N142" s="31">
        <v>1</v>
      </c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3" s="161" customFormat="1" ht="15.75">
      <c r="A143" s="23" t="s">
        <v>151</v>
      </c>
      <c r="B143" s="162"/>
      <c r="C143" s="29"/>
      <c r="D143" s="163"/>
      <c r="E143" s="32">
        <v>1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>
        <v>1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3" s="161" customFormat="1" ht="15.75">
      <c r="A144" s="23" t="s">
        <v>152</v>
      </c>
      <c r="B144" s="162"/>
      <c r="C144" s="29"/>
      <c r="D144" s="163"/>
      <c r="E144" s="32">
        <v>19</v>
      </c>
      <c r="F144" s="31"/>
      <c r="G144" s="31"/>
      <c r="H144" s="31"/>
      <c r="I144" s="31">
        <v>2</v>
      </c>
      <c r="J144" s="31"/>
      <c r="K144" s="31"/>
      <c r="L144" s="31"/>
      <c r="M144" s="31"/>
      <c r="N144" s="31">
        <v>11</v>
      </c>
      <c r="O144" s="31"/>
      <c r="P144" s="31"/>
      <c r="Q144" s="31"/>
      <c r="R144" s="31">
        <v>6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s="161" customFormat="1" ht="15.75">
      <c r="A145" s="23" t="s">
        <v>153</v>
      </c>
      <c r="B145" s="162"/>
      <c r="C145" s="29"/>
      <c r="D145" s="163"/>
      <c r="E145" s="32">
        <v>2</v>
      </c>
      <c r="F145" s="31"/>
      <c r="G145" s="31"/>
      <c r="H145" s="31"/>
      <c r="I145" s="31">
        <v>1</v>
      </c>
      <c r="J145" s="31"/>
      <c r="K145" s="31"/>
      <c r="L145" s="31"/>
      <c r="M145" s="31"/>
      <c r="N145" s="31">
        <v>1</v>
      </c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s="161" customFormat="1" ht="15.75">
      <c r="A146" s="28" t="s">
        <v>154</v>
      </c>
      <c r="B146" s="162"/>
      <c r="C146" s="29"/>
      <c r="D146" s="163"/>
      <c r="E146" s="30">
        <v>1350</v>
      </c>
      <c r="F146" s="30">
        <v>17.5</v>
      </c>
      <c r="G146" s="30">
        <v>66</v>
      </c>
      <c r="H146" s="30">
        <v>34.5</v>
      </c>
      <c r="I146" s="30">
        <v>12.5</v>
      </c>
      <c r="J146" s="30">
        <v>5.5</v>
      </c>
      <c r="K146" s="30">
        <v>19.5</v>
      </c>
      <c r="L146" s="30">
        <v>25.5</v>
      </c>
      <c r="M146" s="30">
        <v>80</v>
      </c>
      <c r="N146" s="30">
        <v>42</v>
      </c>
      <c r="O146" s="30">
        <v>54.5</v>
      </c>
      <c r="P146" s="30">
        <v>33</v>
      </c>
      <c r="Q146" s="30">
        <v>18.5</v>
      </c>
      <c r="R146" s="30">
        <v>23</v>
      </c>
      <c r="S146" s="30">
        <v>44.5</v>
      </c>
      <c r="T146" s="30">
        <v>68</v>
      </c>
      <c r="U146" s="30">
        <v>16</v>
      </c>
      <c r="V146" s="30">
        <v>6.5</v>
      </c>
      <c r="W146" s="30">
        <v>19</v>
      </c>
      <c r="X146" s="30">
        <v>34.5</v>
      </c>
      <c r="Y146" s="30">
        <v>9</v>
      </c>
      <c r="Z146" s="30">
        <v>97</v>
      </c>
      <c r="AA146" s="30">
        <v>0</v>
      </c>
      <c r="AB146" s="30">
        <v>4.5</v>
      </c>
      <c r="AC146" s="30">
        <v>5</v>
      </c>
      <c r="AD146" s="30">
        <v>0</v>
      </c>
      <c r="AE146" s="30">
        <v>0</v>
      </c>
      <c r="AF146" s="30">
        <v>1</v>
      </c>
      <c r="AG146" s="30">
        <v>126.5</v>
      </c>
      <c r="AH146" s="30">
        <v>23</v>
      </c>
      <c r="AI146" s="30">
        <v>6</v>
      </c>
      <c r="AJ146" s="30">
        <v>0</v>
      </c>
      <c r="AK146" s="30">
        <v>0</v>
      </c>
      <c r="AL146" s="30">
        <v>11</v>
      </c>
      <c r="AM146" s="30">
        <v>6</v>
      </c>
      <c r="AN146" s="30">
        <v>4</v>
      </c>
      <c r="AO146" s="30">
        <v>0</v>
      </c>
      <c r="AP146" s="30">
        <v>5</v>
      </c>
      <c r="AQ146" s="30">
        <v>2</v>
      </c>
      <c r="AR146" s="30">
        <v>4</v>
      </c>
      <c r="AS146" s="30">
        <v>41</v>
      </c>
      <c r="AT146" s="30">
        <v>194.5</v>
      </c>
      <c r="AU146" s="30">
        <v>81</v>
      </c>
      <c r="AV146" s="30">
        <v>0</v>
      </c>
      <c r="AW146" s="30">
        <v>109</v>
      </c>
      <c r="AX146" s="30">
        <v>0</v>
      </c>
      <c r="AY146" s="30">
        <v>0</v>
      </c>
      <c r="AZ146" s="30">
        <v>0</v>
      </c>
    </row>
    <row r="147" spans="1:52" s="161" customFormat="1" ht="15.75">
      <c r="A147" s="23" t="s">
        <v>21</v>
      </c>
      <c r="B147" s="162"/>
      <c r="C147" s="24"/>
      <c r="D147" s="163"/>
      <c r="E147" s="32">
        <v>411.5</v>
      </c>
      <c r="F147" s="31">
        <v>4</v>
      </c>
      <c r="G147" s="31">
        <v>11.5</v>
      </c>
      <c r="H147" s="31">
        <v>15</v>
      </c>
      <c r="I147" s="31">
        <v>8</v>
      </c>
      <c r="J147" s="31">
        <v>3</v>
      </c>
      <c r="K147" s="31">
        <v>9.5</v>
      </c>
      <c r="L147" s="31">
        <v>11</v>
      </c>
      <c r="M147" s="31">
        <v>9</v>
      </c>
      <c r="N147" s="31">
        <v>18</v>
      </c>
      <c r="O147" s="31">
        <v>20</v>
      </c>
      <c r="P147" s="31">
        <v>17</v>
      </c>
      <c r="Q147" s="31">
        <v>9</v>
      </c>
      <c r="R147" s="31">
        <v>15</v>
      </c>
      <c r="S147" s="31">
        <v>25</v>
      </c>
      <c r="T147" s="31">
        <v>11.5</v>
      </c>
      <c r="U147" s="31">
        <v>8</v>
      </c>
      <c r="V147" s="31">
        <v>3.5</v>
      </c>
      <c r="W147" s="31">
        <v>5</v>
      </c>
      <c r="X147" s="31">
        <v>8</v>
      </c>
      <c r="Y147" s="31">
        <v>3</v>
      </c>
      <c r="Z147" s="31">
        <v>10</v>
      </c>
      <c r="AA147" s="31"/>
      <c r="AB147" s="31">
        <v>2</v>
      </c>
      <c r="AC147" s="31">
        <v>3</v>
      </c>
      <c r="AD147" s="31"/>
      <c r="AE147" s="31"/>
      <c r="AF147" s="31"/>
      <c r="AG147" s="31">
        <v>95.5</v>
      </c>
      <c r="AH147" s="31">
        <v>12</v>
      </c>
      <c r="AI147" s="31">
        <v>2</v>
      </c>
      <c r="AJ147" s="31"/>
      <c r="AK147" s="31"/>
      <c r="AL147" s="31">
        <v>1</v>
      </c>
      <c r="AM147" s="31"/>
      <c r="AN147" s="31"/>
      <c r="AO147" s="31"/>
      <c r="AP147" s="31">
        <v>1</v>
      </c>
      <c r="AQ147" s="31">
        <v>2</v>
      </c>
      <c r="AR147" s="31">
        <v>4</v>
      </c>
      <c r="AS147" s="31">
        <v>17</v>
      </c>
      <c r="AT147" s="31">
        <v>17</v>
      </c>
      <c r="AU147" s="31">
        <v>7</v>
      </c>
      <c r="AV147" s="31"/>
      <c r="AW147" s="31">
        <v>24</v>
      </c>
      <c r="AX147" s="31"/>
      <c r="AY147" s="31"/>
      <c r="AZ147" s="31"/>
    </row>
    <row r="148" spans="1:52" s="161" customFormat="1" ht="15.75">
      <c r="A148" s="23" t="s">
        <v>20</v>
      </c>
      <c r="B148" s="162"/>
      <c r="C148" s="24"/>
      <c r="D148" s="163"/>
      <c r="E148" s="32">
        <v>336.5</v>
      </c>
      <c r="F148" s="31">
        <v>4</v>
      </c>
      <c r="G148" s="31">
        <v>27</v>
      </c>
      <c r="H148" s="31">
        <v>14</v>
      </c>
      <c r="I148" s="31">
        <v>1</v>
      </c>
      <c r="J148" s="31">
        <v>0</v>
      </c>
      <c r="K148" s="31">
        <v>1</v>
      </c>
      <c r="L148" s="31">
        <v>3.5</v>
      </c>
      <c r="M148" s="31">
        <v>34</v>
      </c>
      <c r="N148" s="31">
        <v>6</v>
      </c>
      <c r="O148" s="31">
        <v>14.5</v>
      </c>
      <c r="P148" s="31">
        <v>2</v>
      </c>
      <c r="Q148" s="31">
        <v>1.5</v>
      </c>
      <c r="R148" s="31">
        <v>3</v>
      </c>
      <c r="S148" s="31">
        <v>3</v>
      </c>
      <c r="T148" s="31">
        <v>29</v>
      </c>
      <c r="U148" s="31">
        <v>0</v>
      </c>
      <c r="V148" s="31">
        <v>0</v>
      </c>
      <c r="W148" s="31">
        <v>3</v>
      </c>
      <c r="X148" s="31">
        <v>2.5</v>
      </c>
      <c r="Y148" s="31">
        <v>1</v>
      </c>
      <c r="Z148" s="31">
        <v>78.5</v>
      </c>
      <c r="AA148" s="31"/>
      <c r="AB148" s="31">
        <v>2.5</v>
      </c>
      <c r="AC148" s="31">
        <v>2</v>
      </c>
      <c r="AD148" s="31"/>
      <c r="AE148" s="31"/>
      <c r="AF148" s="31">
        <v>1</v>
      </c>
      <c r="AG148" s="31"/>
      <c r="AH148" s="31">
        <v>10.5</v>
      </c>
      <c r="AI148" s="31">
        <v>4</v>
      </c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>
        <v>1</v>
      </c>
      <c r="AU148" s="31">
        <v>9</v>
      </c>
      <c r="AV148" s="31"/>
      <c r="AW148" s="31">
        <v>78</v>
      </c>
      <c r="AX148" s="31"/>
      <c r="AY148" s="31"/>
      <c r="AZ148" s="31"/>
    </row>
    <row r="149" spans="1:52" s="161" customFormat="1" ht="15.75">
      <c r="A149" s="23" t="s">
        <v>22</v>
      </c>
      <c r="B149" s="162"/>
      <c r="C149" s="24"/>
      <c r="D149" s="163"/>
      <c r="E149" s="32">
        <v>602</v>
      </c>
      <c r="F149" s="31">
        <v>9.5</v>
      </c>
      <c r="G149" s="31">
        <v>27.5</v>
      </c>
      <c r="H149" s="31">
        <v>5.5</v>
      </c>
      <c r="I149" s="31">
        <v>3.5</v>
      </c>
      <c r="J149" s="31">
        <v>2.5</v>
      </c>
      <c r="K149" s="31">
        <v>9</v>
      </c>
      <c r="L149" s="31">
        <v>11</v>
      </c>
      <c r="M149" s="31">
        <v>37</v>
      </c>
      <c r="N149" s="31">
        <v>18</v>
      </c>
      <c r="O149" s="31">
        <v>20</v>
      </c>
      <c r="P149" s="31">
        <v>14</v>
      </c>
      <c r="Q149" s="31">
        <v>8</v>
      </c>
      <c r="R149" s="31">
        <v>5</v>
      </c>
      <c r="S149" s="31">
        <v>16.5</v>
      </c>
      <c r="T149" s="31">
        <v>27.5</v>
      </c>
      <c r="U149" s="31">
        <v>8</v>
      </c>
      <c r="V149" s="31">
        <v>3</v>
      </c>
      <c r="W149" s="31">
        <v>11</v>
      </c>
      <c r="X149" s="31">
        <v>24</v>
      </c>
      <c r="Y149" s="31">
        <v>5</v>
      </c>
      <c r="Z149" s="31">
        <v>8.5</v>
      </c>
      <c r="AA149" s="31"/>
      <c r="AB149" s="31"/>
      <c r="AC149" s="31"/>
      <c r="AD149" s="31"/>
      <c r="AE149" s="31"/>
      <c r="AF149" s="31"/>
      <c r="AG149" s="31">
        <v>31</v>
      </c>
      <c r="AH149" s="31">
        <v>0.5</v>
      </c>
      <c r="AI149" s="31"/>
      <c r="AJ149" s="31"/>
      <c r="AK149" s="31"/>
      <c r="AL149" s="31">
        <v>10</v>
      </c>
      <c r="AM149" s="31">
        <v>6</v>
      </c>
      <c r="AN149" s="31">
        <v>4</v>
      </c>
      <c r="AO149" s="31"/>
      <c r="AP149" s="31">
        <v>4</v>
      </c>
      <c r="AQ149" s="31"/>
      <c r="AR149" s="31"/>
      <c r="AS149" s="31">
        <v>24</v>
      </c>
      <c r="AT149" s="31">
        <v>176.5</v>
      </c>
      <c r="AU149" s="31">
        <v>65</v>
      </c>
      <c r="AV149" s="31"/>
      <c r="AW149" s="31">
        <v>7</v>
      </c>
      <c r="AX149" s="31"/>
      <c r="AY149" s="31"/>
      <c r="AZ149" s="31"/>
    </row>
    <row r="150" spans="1:52" s="161" customFormat="1" ht="15.75">
      <c r="A150" s="164" t="s">
        <v>23</v>
      </c>
      <c r="B150" s="162"/>
      <c r="C150" s="165"/>
      <c r="D150" s="163"/>
      <c r="E150" s="32">
        <v>1313.5</v>
      </c>
      <c r="F150" s="31">
        <v>25</v>
      </c>
      <c r="G150" s="31">
        <v>112</v>
      </c>
      <c r="H150" s="31">
        <v>81</v>
      </c>
      <c r="I150" s="31">
        <v>76</v>
      </c>
      <c r="J150" s="31">
        <v>21</v>
      </c>
      <c r="K150" s="31">
        <v>40</v>
      </c>
      <c r="L150" s="31">
        <v>38.5</v>
      </c>
      <c r="M150" s="31">
        <v>98.5</v>
      </c>
      <c r="N150" s="31">
        <v>130</v>
      </c>
      <c r="O150" s="31">
        <v>120</v>
      </c>
      <c r="P150" s="31">
        <v>59</v>
      </c>
      <c r="Q150" s="31">
        <v>32</v>
      </c>
      <c r="R150" s="31">
        <v>118</v>
      </c>
      <c r="S150" s="31">
        <v>125</v>
      </c>
      <c r="T150" s="31">
        <v>98</v>
      </c>
      <c r="U150" s="31">
        <v>68</v>
      </c>
      <c r="V150" s="31">
        <v>19</v>
      </c>
      <c r="W150" s="31">
        <v>15</v>
      </c>
      <c r="X150" s="31">
        <v>13</v>
      </c>
      <c r="Y150" s="31">
        <v>7</v>
      </c>
      <c r="Z150" s="31">
        <v>3</v>
      </c>
      <c r="AA150" s="31"/>
      <c r="AB150" s="31"/>
      <c r="AC150" s="31">
        <v>0.5</v>
      </c>
      <c r="AD150" s="31"/>
      <c r="AE150" s="31"/>
      <c r="AF150" s="31">
        <v>1</v>
      </c>
      <c r="AG150" s="31">
        <v>9</v>
      </c>
      <c r="AH150" s="31">
        <v>1</v>
      </c>
      <c r="AI150" s="31">
        <v>1</v>
      </c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>
        <v>1</v>
      </c>
      <c r="AV150" s="31"/>
      <c r="AW150" s="31">
        <v>1</v>
      </c>
      <c r="AX150" s="31"/>
      <c r="AY150" s="31"/>
      <c r="AZ150" s="31"/>
    </row>
    <row r="151" spans="1:52" s="161" customFormat="1" ht="15.75">
      <c r="A151" s="164" t="s">
        <v>24</v>
      </c>
      <c r="B151" s="162"/>
      <c r="C151" s="165"/>
      <c r="D151" s="163"/>
      <c r="E151" s="32">
        <v>173.5</v>
      </c>
      <c r="F151" s="31">
        <v>1</v>
      </c>
      <c r="G151" s="31">
        <v>5</v>
      </c>
      <c r="H151" s="31">
        <v>3</v>
      </c>
      <c r="I151" s="31">
        <v>7</v>
      </c>
      <c r="J151" s="31">
        <v>3.5</v>
      </c>
      <c r="K151" s="31">
        <v>6</v>
      </c>
      <c r="L151" s="31">
        <v>4</v>
      </c>
      <c r="M151" s="31">
        <v>18</v>
      </c>
      <c r="N151" s="31">
        <v>20</v>
      </c>
      <c r="O151" s="31">
        <v>7</v>
      </c>
      <c r="P151" s="31">
        <v>9</v>
      </c>
      <c r="Q151" s="31">
        <v>8</v>
      </c>
      <c r="R151" s="31">
        <v>15</v>
      </c>
      <c r="S151" s="31">
        <v>43</v>
      </c>
      <c r="T151" s="31">
        <v>11</v>
      </c>
      <c r="U151" s="31">
        <v>9</v>
      </c>
      <c r="V151" s="31">
        <v>0</v>
      </c>
      <c r="W151" s="31">
        <v>0</v>
      </c>
      <c r="X151" s="31">
        <v>1</v>
      </c>
      <c r="Y151" s="31">
        <v>1</v>
      </c>
      <c r="Z151" s="31">
        <v>0</v>
      </c>
      <c r="AA151" s="31"/>
      <c r="AB151" s="31"/>
      <c r="AC151" s="31">
        <v>0</v>
      </c>
      <c r="AD151" s="31"/>
      <c r="AE151" s="31"/>
      <c r="AF151" s="31">
        <v>0</v>
      </c>
      <c r="AG151" s="31">
        <v>2</v>
      </c>
      <c r="AH151" s="31">
        <v>0</v>
      </c>
      <c r="AI151" s="31">
        <v>0</v>
      </c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>
        <v>0</v>
      </c>
      <c r="AV151" s="31"/>
      <c r="AW151" s="31"/>
      <c r="AX151" s="31"/>
      <c r="AY151" s="31"/>
      <c r="AZ151" s="31"/>
    </row>
    <row r="152" spans="1:52" s="170" customFormat="1" ht="15.75">
      <c r="A152" s="166" t="s">
        <v>25</v>
      </c>
      <c r="B152" s="167"/>
      <c r="C152" s="168"/>
      <c r="D152" s="169"/>
      <c r="E152" s="33">
        <v>1220.4181258622518</v>
      </c>
      <c r="F152" s="33">
        <v>1310.8614232209738</v>
      </c>
      <c r="G152" s="33">
        <v>1221.6404886561954</v>
      </c>
      <c r="H152" s="33">
        <v>1282.051282051282</v>
      </c>
      <c r="I152" s="33">
        <v>1600.9852216748768</v>
      </c>
      <c r="J152" s="33">
        <v>939.01660280970634</v>
      </c>
      <c r="K152" s="33">
        <v>1530.6122448979593</v>
      </c>
      <c r="L152" s="33">
        <v>1691.7293233082708</v>
      </c>
      <c r="M152" s="33">
        <v>1130.6532663316582</v>
      </c>
      <c r="N152" s="33">
        <v>1215.9533073929961</v>
      </c>
      <c r="O152" s="33">
        <v>1679.1044776119404</v>
      </c>
      <c r="P152" s="33">
        <v>1531.3390313390312</v>
      </c>
      <c r="Q152" s="33">
        <v>1443.5695538057744</v>
      </c>
      <c r="R152" s="33">
        <v>1356.0157790927021</v>
      </c>
      <c r="S152" s="33">
        <v>1515.151515151515</v>
      </c>
      <c r="T152" s="33">
        <v>1143.7908496732027</v>
      </c>
      <c r="U152" s="33">
        <v>1696.1651917404131</v>
      </c>
      <c r="V152" s="33">
        <v>1257.3099415204679</v>
      </c>
      <c r="W152" s="33">
        <v>1068.3760683760684</v>
      </c>
      <c r="X152" s="33">
        <v>968.99224806201539</v>
      </c>
      <c r="Y152" s="33">
        <v>989.58333333333337</v>
      </c>
      <c r="Z152" s="33">
        <v>850.42735042735046</v>
      </c>
      <c r="AA152" s="33" t="e">
        <v>#DIV/0!</v>
      </c>
      <c r="AB152" s="33">
        <v>1083.3333333333333</v>
      </c>
      <c r="AC152" s="33">
        <v>750</v>
      </c>
      <c r="AD152" s="33" t="e">
        <v>#DIV/0!</v>
      </c>
      <c r="AE152" s="33" t="e">
        <v>#DIV/0!</v>
      </c>
      <c r="AF152" s="33">
        <v>833.33333333333337</v>
      </c>
      <c r="AG152" s="33">
        <v>1205.5762081784387</v>
      </c>
      <c r="AH152" s="33">
        <v>1388.8888888888889</v>
      </c>
      <c r="AI152" s="33">
        <v>694.44444444444446</v>
      </c>
      <c r="AJ152" s="33" t="e">
        <v>#DIV/0!</v>
      </c>
      <c r="AK152" s="33" t="e">
        <v>#DIV/0!</v>
      </c>
      <c r="AL152" s="33">
        <v>568.18181818181813</v>
      </c>
      <c r="AM152" s="33">
        <v>902.77777777777783</v>
      </c>
      <c r="AN152" s="33">
        <v>1041.6666666666667</v>
      </c>
      <c r="AO152" s="33" t="e">
        <v>#DIV/0!</v>
      </c>
      <c r="AP152" s="33">
        <v>666.66666666666663</v>
      </c>
      <c r="AQ152" s="33">
        <v>1250</v>
      </c>
      <c r="AR152" s="33">
        <v>1979.1666666666667</v>
      </c>
      <c r="AS152" s="33">
        <v>1117.8861788617885</v>
      </c>
      <c r="AT152" s="33">
        <v>736.93230505569829</v>
      </c>
      <c r="AU152" s="33">
        <v>514.40329218107001</v>
      </c>
      <c r="AV152" s="33" t="e">
        <v>#DIV/0!</v>
      </c>
      <c r="AW152" s="33">
        <v>128.2051282051282</v>
      </c>
      <c r="AX152" s="33" t="e">
        <v>#DIV/0!</v>
      </c>
      <c r="AY152" s="33" t="e">
        <v>#DIV/0!</v>
      </c>
      <c r="AZ152" s="33" t="e">
        <v>#DIV/0!</v>
      </c>
    </row>
    <row r="153" spans="1:52" s="175" customFormat="1" ht="15.75">
      <c r="A153" s="171" t="s">
        <v>26</v>
      </c>
      <c r="B153" s="172"/>
      <c r="C153" s="173"/>
      <c r="D153" s="174"/>
      <c r="E153" s="36">
        <v>1.3096296296296297</v>
      </c>
      <c r="F153" s="36">
        <v>1.5428571428571429</v>
      </c>
      <c r="G153" s="36">
        <v>1.893939393939394</v>
      </c>
      <c r="H153" s="36">
        <v>2.5797101449275361</v>
      </c>
      <c r="I153" s="36">
        <v>6.88</v>
      </c>
      <c r="J153" s="36">
        <v>22.727272727272727</v>
      </c>
      <c r="K153" s="36">
        <v>2.7692307692307692</v>
      </c>
      <c r="L153" s="36">
        <v>1.607843137254902</v>
      </c>
      <c r="M153" s="36">
        <v>1.4875</v>
      </c>
      <c r="N153" s="36">
        <v>4.8095238095238093</v>
      </c>
      <c r="O153" s="36">
        <v>2.6880733944954129</v>
      </c>
      <c r="P153" s="36">
        <v>2.5454545454545454</v>
      </c>
      <c r="Q153" s="36">
        <v>2.4324324324324325</v>
      </c>
      <c r="R153" s="36">
        <v>6.0434782608695654</v>
      </c>
      <c r="S153" s="36">
        <v>4.0674157303370784</v>
      </c>
      <c r="T153" s="36">
        <v>1.625</v>
      </c>
      <c r="U153" s="36">
        <v>6.0625</v>
      </c>
      <c r="V153" s="36">
        <v>3.3846153846153846</v>
      </c>
      <c r="W153" s="36">
        <v>1.0526315789473684</v>
      </c>
      <c r="X153" s="36">
        <v>0.86956521739130432</v>
      </c>
      <c r="Y153" s="36">
        <v>0.77777777777777779</v>
      </c>
      <c r="Z153" s="36">
        <v>5.1546391752577319E-3</v>
      </c>
      <c r="AA153" s="36" t="e">
        <v>#DIV/0!</v>
      </c>
      <c r="AB153" s="36">
        <v>0.1111111111111111</v>
      </c>
      <c r="AC153" s="36">
        <v>0</v>
      </c>
      <c r="AD153" s="36" t="e">
        <v>#DIV/0!</v>
      </c>
      <c r="AE153" s="36" t="e">
        <v>#DIV/0!</v>
      </c>
      <c r="AF153" s="36">
        <v>0</v>
      </c>
      <c r="AG153" s="36">
        <v>6.3241106719367585E-2</v>
      </c>
      <c r="AH153" s="36">
        <v>4.3478260869565216E-2</v>
      </c>
      <c r="AI153" s="36">
        <v>0</v>
      </c>
      <c r="AJ153" s="36" t="e">
        <v>#DIV/0!</v>
      </c>
      <c r="AK153" s="36" t="e">
        <v>#DIV/0!</v>
      </c>
      <c r="AL153" s="36">
        <v>0</v>
      </c>
      <c r="AM153" s="36">
        <v>0</v>
      </c>
      <c r="AN153" s="36">
        <v>0</v>
      </c>
      <c r="AO153" s="36" t="e">
        <v>#DIV/0!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 t="e">
        <v>#DIV/0!</v>
      </c>
      <c r="AW153" s="36">
        <v>7.3394495412844041E-2</v>
      </c>
      <c r="AX153" s="36" t="e">
        <v>#DIV/0!</v>
      </c>
      <c r="AY153" s="36" t="e">
        <v>#DIV/0!</v>
      </c>
      <c r="AZ153" s="36" t="e">
        <v>#DIV/0!</v>
      </c>
    </row>
    <row r="154" spans="1:52" s="161" customFormat="1" ht="15.75">
      <c r="A154" s="25" t="s">
        <v>27</v>
      </c>
      <c r="B154" s="162"/>
      <c r="C154" s="26"/>
      <c r="D154" s="163"/>
      <c r="E154" s="32">
        <v>25743</v>
      </c>
      <c r="F154" s="31">
        <v>341</v>
      </c>
      <c r="G154" s="31">
        <v>1417</v>
      </c>
      <c r="H154" s="31">
        <v>1056</v>
      </c>
      <c r="I154" s="31">
        <v>1124</v>
      </c>
      <c r="J154" s="31">
        <v>1027</v>
      </c>
      <c r="K154" s="31">
        <v>993</v>
      </c>
      <c r="L154" s="31">
        <v>1328</v>
      </c>
      <c r="M154" s="31">
        <v>567</v>
      </c>
      <c r="N154" s="31">
        <v>2042</v>
      </c>
      <c r="O154" s="31">
        <v>4098</v>
      </c>
      <c r="P154" s="31">
        <v>2866</v>
      </c>
      <c r="Q154" s="31">
        <v>1052</v>
      </c>
      <c r="R154" s="31">
        <v>1183</v>
      </c>
      <c r="S154" s="31">
        <v>3238</v>
      </c>
      <c r="T154" s="31">
        <v>729</v>
      </c>
      <c r="U154" s="31">
        <v>2665</v>
      </c>
      <c r="V154" s="31">
        <v>11</v>
      </c>
      <c r="W154" s="31">
        <v>1</v>
      </c>
      <c r="X154" s="31">
        <v>3</v>
      </c>
      <c r="Y154" s="31">
        <v>2</v>
      </c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s="161" customFormat="1" ht="15.75">
      <c r="A155" s="176" t="s">
        <v>155</v>
      </c>
      <c r="B155" s="162"/>
      <c r="C155" s="177"/>
      <c r="D155" s="163"/>
      <c r="E155" s="30">
        <v>8.195797516714423</v>
      </c>
      <c r="F155" s="30">
        <v>7.6629213483146064</v>
      </c>
      <c r="G155" s="30">
        <v>7.4188481675392675</v>
      </c>
      <c r="H155" s="30">
        <v>8.5506072874493935</v>
      </c>
      <c r="I155" s="30">
        <v>11.073891625615763</v>
      </c>
      <c r="J155" s="30">
        <v>7.8697318007662833</v>
      </c>
      <c r="K155" s="30">
        <v>13.510204081632653</v>
      </c>
      <c r="L155" s="30">
        <v>19.969924812030076</v>
      </c>
      <c r="M155" s="30">
        <v>2.8492462311557789</v>
      </c>
      <c r="N155" s="30">
        <v>7.945525291828794</v>
      </c>
      <c r="O155" s="30">
        <v>20.388059701492537</v>
      </c>
      <c r="P155" s="30">
        <v>24.495726495726494</v>
      </c>
      <c r="Q155" s="30">
        <v>16.566929133858267</v>
      </c>
      <c r="R155" s="30">
        <v>7</v>
      </c>
      <c r="S155" s="30">
        <v>14.35920177383592</v>
      </c>
      <c r="T155" s="30">
        <v>4.0840336134453779</v>
      </c>
      <c r="U155" s="30">
        <v>23.584070796460178</v>
      </c>
      <c r="V155" s="30">
        <v>0.38596491228070173</v>
      </c>
      <c r="W155" s="30">
        <v>2.564102564102564E-2</v>
      </c>
      <c r="X155" s="30">
        <v>4.6511627906976744E-2</v>
      </c>
      <c r="Y155" s="30">
        <v>0.125</v>
      </c>
      <c r="Z155" s="30">
        <v>0</v>
      </c>
      <c r="AA155" s="30" t="e">
        <v>#DIV/0!</v>
      </c>
      <c r="AB155" s="30">
        <v>0</v>
      </c>
      <c r="AC155" s="30">
        <v>0</v>
      </c>
      <c r="AD155" s="30" t="e">
        <v>#DIV/0!</v>
      </c>
      <c r="AE155" s="30" t="e">
        <v>#DIV/0!</v>
      </c>
      <c r="AF155" s="30">
        <v>0</v>
      </c>
      <c r="AG155" s="30">
        <v>0</v>
      </c>
      <c r="AH155" s="30">
        <v>0</v>
      </c>
      <c r="AI155" s="30">
        <v>0</v>
      </c>
      <c r="AJ155" s="30" t="e">
        <v>#DIV/0!</v>
      </c>
      <c r="AK155" s="30" t="e">
        <v>#DIV/0!</v>
      </c>
      <c r="AL155" s="30">
        <v>0</v>
      </c>
      <c r="AM155" s="30">
        <v>0</v>
      </c>
      <c r="AN155" s="30">
        <v>0</v>
      </c>
      <c r="AO155" s="30" t="e">
        <v>#DIV/0!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 t="e">
        <v>#DIV/0!</v>
      </c>
      <c r="AW155" s="30">
        <v>0</v>
      </c>
      <c r="AX155" s="30" t="e">
        <v>#DIV/0!</v>
      </c>
      <c r="AY155" s="30" t="e">
        <v>#DIV/0!</v>
      </c>
      <c r="AZ155" s="30" t="e">
        <v>#DIV/0!</v>
      </c>
    </row>
  </sheetData>
  <sheetProtection selectLockedCells="1"/>
  <mergeCells count="27">
    <mergeCell ref="A47:C47"/>
    <mergeCell ref="B86:C86"/>
    <mergeCell ref="B89:C89"/>
    <mergeCell ref="B105:C105"/>
    <mergeCell ref="A4:C4"/>
    <mergeCell ref="B7:C7"/>
    <mergeCell ref="B14:C14"/>
    <mergeCell ref="B18:C18"/>
    <mergeCell ref="B25:C25"/>
    <mergeCell ref="B48:C48"/>
    <mergeCell ref="B50:C50"/>
    <mergeCell ref="B55:C55"/>
    <mergeCell ref="B56:C56"/>
    <mergeCell ref="B72:C72"/>
    <mergeCell ref="B75:C75"/>
    <mergeCell ref="B132:C132"/>
    <mergeCell ref="B76:C76"/>
    <mergeCell ref="B77:C77"/>
    <mergeCell ref="B79:C79"/>
    <mergeCell ref="B80:C80"/>
    <mergeCell ref="B108:C108"/>
    <mergeCell ref="B112:C112"/>
    <mergeCell ref="B129:C129"/>
    <mergeCell ref="B130:C130"/>
    <mergeCell ref="A128:C128"/>
    <mergeCell ref="A111:D111"/>
    <mergeCell ref="B123:C123"/>
  </mergeCells>
  <dataValidations count="2">
    <dataValidation type="whole" operator="lessThan" allowBlank="1" showInputMessage="1" showErrorMessage="1" error="Въвежда се цяло число!" sqref="D109:D110">
      <formula1>999999999999999000</formula1>
    </dataValidation>
    <dataValidation type="whole" operator="lessThan" allowBlank="1" showInputMessage="1" showErrorMessage="1" error="Въвежда се цяло число!" sqref="E133 E124:E127 E113:E122 E88:AZ93 E6:AZ46 E48:AZ48 E50:AZ50 E56:AZ56 E146:AZ146 E72:AZ72 E135:AZ136 E141:AZ141 E80:AZ80 E86:AZ86 E108:AZ108 E97:E104 E77:AZ77 E95:AZ96 E123:AZ123 E154 E106:E107 E111:AZ112 E109:E110 E81:E85 E142:E145 E137:E140 E147:E151 E78:E79 E73:E76 E57:E71 E51:E55 E49 E87 E105:AZ105 E94 E128:AZ130">
      <formula1>99999999999999900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28"/>
  <sheetViews>
    <sheetView workbookViewId="0">
      <selection activeCell="F13" sqref="F13"/>
    </sheetView>
  </sheetViews>
  <sheetFormatPr defaultColWidth="102.28515625" defaultRowHeight="15.75"/>
  <cols>
    <col min="1" max="1" width="4.140625" style="48" bestFit="1" customWidth="1"/>
    <col min="2" max="2" width="50.85546875" style="48" customWidth="1"/>
    <col min="3" max="3" width="18.85546875" style="47" customWidth="1"/>
    <col min="4" max="4" width="19.42578125" style="47" bestFit="1" customWidth="1"/>
    <col min="5" max="5" width="18.85546875" style="47" bestFit="1" customWidth="1"/>
    <col min="6" max="6" width="18.28515625" style="47" bestFit="1" customWidth="1"/>
    <col min="7" max="7" width="13.42578125" style="47" customWidth="1"/>
    <col min="8" max="234" width="9.140625" style="48" customWidth="1"/>
    <col min="235" max="235" width="7.5703125" style="48" customWidth="1"/>
    <col min="236" max="16384" width="102.28515625" style="48"/>
  </cols>
  <sheetData>
    <row r="1" spans="1:236">
      <c r="A1" s="46"/>
      <c r="B1" s="235" t="s">
        <v>181</v>
      </c>
      <c r="C1" s="235"/>
      <c r="D1" s="235"/>
    </row>
    <row r="2" spans="1:236">
      <c r="A2" s="46"/>
      <c r="B2" s="236" t="s">
        <v>182</v>
      </c>
      <c r="C2" s="236"/>
      <c r="D2" s="236"/>
    </row>
    <row r="3" spans="1:236">
      <c r="A3" s="46"/>
      <c r="B3" s="49"/>
      <c r="C3" s="50"/>
      <c r="D3" s="50"/>
      <c r="E3" s="51" t="s">
        <v>183</v>
      </c>
      <c r="F3" s="51" t="s">
        <v>184</v>
      </c>
      <c r="G3" s="51" t="s">
        <v>185</v>
      </c>
    </row>
    <row r="4" spans="1:236">
      <c r="A4" s="46"/>
      <c r="B4" s="237" t="s">
        <v>186</v>
      </c>
      <c r="C4" s="239" t="s">
        <v>187</v>
      </c>
      <c r="D4" s="239" t="s">
        <v>188</v>
      </c>
      <c r="E4" s="52" t="s">
        <v>189</v>
      </c>
      <c r="F4" s="53" t="s">
        <v>190</v>
      </c>
      <c r="G4" s="53"/>
    </row>
    <row r="5" spans="1:236" ht="16.5" thickBot="1">
      <c r="A5" s="54"/>
      <c r="B5" s="238"/>
      <c r="C5" s="240"/>
      <c r="D5" s="240"/>
      <c r="E5" s="55">
        <v>43111</v>
      </c>
      <c r="F5" s="56"/>
      <c r="G5" s="56"/>
    </row>
    <row r="6" spans="1:236" ht="16.5" thickTop="1">
      <c r="A6" s="46"/>
      <c r="B6" s="57"/>
      <c r="C6" s="58"/>
      <c r="D6" s="58"/>
      <c r="E6" s="58"/>
      <c r="F6" s="58"/>
      <c r="G6" s="58"/>
    </row>
    <row r="7" spans="1:236" ht="37.5">
      <c r="A7" s="59"/>
      <c r="B7" s="60" t="s">
        <v>191</v>
      </c>
      <c r="C7" s="61">
        <f t="shared" ref="C7:G7" si="0">C9+C16+C20+C24+C28</f>
        <v>66869814</v>
      </c>
      <c r="D7" s="61">
        <f t="shared" si="0"/>
        <v>58014300</v>
      </c>
      <c r="E7" s="61">
        <f t="shared" si="0"/>
        <v>10000000</v>
      </c>
      <c r="F7" s="61">
        <f t="shared" si="0"/>
        <v>-1141425</v>
      </c>
      <c r="G7" s="61">
        <f t="shared" si="0"/>
        <v>-3061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</row>
    <row r="8" spans="1:236">
      <c r="A8" s="46"/>
      <c r="B8" s="57"/>
      <c r="C8" s="58"/>
      <c r="D8" s="58"/>
      <c r="E8" s="58"/>
      <c r="F8" s="58"/>
      <c r="G8" s="58"/>
    </row>
    <row r="9" spans="1:236" ht="31.5">
      <c r="A9" s="46" t="s">
        <v>192</v>
      </c>
      <c r="B9" s="63" t="s">
        <v>193</v>
      </c>
      <c r="C9" s="58">
        <f>SUM(D9:L9)</f>
        <v>42967420</v>
      </c>
      <c r="D9" s="58">
        <f t="shared" ref="D9:E9" si="1">SUM(D10:D12)</f>
        <v>44111906</v>
      </c>
      <c r="E9" s="58">
        <f t="shared" si="1"/>
        <v>0</v>
      </c>
      <c r="F9" s="58">
        <f>SUM(F10:F12)</f>
        <v>-1141425</v>
      </c>
      <c r="G9" s="58">
        <f>SUM(G10:G12)</f>
        <v>-3061</v>
      </c>
    </row>
    <row r="10" spans="1:236">
      <c r="A10" s="64">
        <v>1</v>
      </c>
      <c r="B10" s="65" t="s">
        <v>194</v>
      </c>
      <c r="C10" s="234">
        <f>SUM(D10:Q10)</f>
        <v>42967420</v>
      </c>
      <c r="D10" s="234">
        <f>D13*D14</f>
        <v>44111906</v>
      </c>
      <c r="E10" s="66"/>
      <c r="F10" s="234">
        <v>-1141425</v>
      </c>
      <c r="G10" s="234">
        <v>-3061</v>
      </c>
    </row>
    <row r="11" spans="1:236" ht="63">
      <c r="A11" s="64">
        <v>2</v>
      </c>
      <c r="B11" s="65" t="s">
        <v>195</v>
      </c>
      <c r="C11" s="234"/>
      <c r="D11" s="234"/>
      <c r="E11" s="66"/>
      <c r="F11" s="234"/>
      <c r="G11" s="234"/>
    </row>
    <row r="12" spans="1:236" s="68" customFormat="1">
      <c r="A12" s="64">
        <v>3</v>
      </c>
      <c r="B12" s="67" t="s">
        <v>196</v>
      </c>
      <c r="C12" s="66">
        <f>SUM(D12:Q12)</f>
        <v>0</v>
      </c>
      <c r="D12" s="66"/>
      <c r="E12" s="66"/>
      <c r="F12" s="66"/>
      <c r="G12" s="66"/>
    </row>
    <row r="13" spans="1:236">
      <c r="A13" s="69"/>
      <c r="B13" s="70" t="s">
        <v>197</v>
      </c>
      <c r="C13" s="71">
        <f>D13</f>
        <v>21269</v>
      </c>
      <c r="D13" s="71">
        <v>21269</v>
      </c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>
      <c r="A14" s="69"/>
      <c r="B14" s="74" t="s">
        <v>198</v>
      </c>
      <c r="C14" s="75">
        <f>D14</f>
        <v>2074</v>
      </c>
      <c r="D14" s="75">
        <v>2074</v>
      </c>
      <c r="E14" s="75"/>
      <c r="F14" s="75"/>
      <c r="G14" s="75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>
      <c r="A15" s="46"/>
      <c r="B15" s="76"/>
      <c r="C15" s="66"/>
      <c r="D15" s="66"/>
      <c r="E15" s="66"/>
      <c r="F15" s="66"/>
      <c r="G15" s="66"/>
    </row>
    <row r="16" spans="1:236" ht="63">
      <c r="A16" s="46" t="s">
        <v>199</v>
      </c>
      <c r="B16" s="76" t="s">
        <v>200</v>
      </c>
      <c r="C16" s="58">
        <f>SUM(D16:L16)</f>
        <v>1014587</v>
      </c>
      <c r="D16" s="58">
        <f t="shared" ref="D16:G16" si="2">D17+D18</f>
        <v>1014587</v>
      </c>
      <c r="E16" s="58">
        <f t="shared" si="2"/>
        <v>0</v>
      </c>
      <c r="F16" s="58">
        <f t="shared" si="2"/>
        <v>0</v>
      </c>
      <c r="G16" s="58">
        <f t="shared" si="2"/>
        <v>0</v>
      </c>
    </row>
    <row r="17" spans="1:7">
      <c r="A17" s="77">
        <v>1</v>
      </c>
      <c r="B17" s="78" t="s">
        <v>201</v>
      </c>
      <c r="C17" s="66">
        <f>SUM(D17:Q17)</f>
        <v>659481.55000000005</v>
      </c>
      <c r="D17" s="66">
        <f>1014587*0.65</f>
        <v>659481.55000000005</v>
      </c>
      <c r="E17" s="66"/>
      <c r="F17" s="66"/>
      <c r="G17" s="66"/>
    </row>
    <row r="18" spans="1:7">
      <c r="A18" s="79">
        <v>2</v>
      </c>
      <c r="B18" s="80" t="s">
        <v>202</v>
      </c>
      <c r="C18" s="66">
        <f>SUM(D18:Q18)</f>
        <v>355105.44999999995</v>
      </c>
      <c r="D18" s="66">
        <f>1014587*0.35</f>
        <v>355105.44999999995</v>
      </c>
      <c r="E18" s="66"/>
      <c r="F18" s="66"/>
      <c r="G18" s="66"/>
    </row>
    <row r="19" spans="1:7">
      <c r="A19" s="46"/>
      <c r="B19" s="78"/>
      <c r="C19" s="66"/>
      <c r="D19" s="66"/>
      <c r="E19" s="66"/>
      <c r="F19" s="66"/>
      <c r="G19" s="66"/>
    </row>
    <row r="20" spans="1:7" ht="47.25">
      <c r="A20" s="46" t="s">
        <v>203</v>
      </c>
      <c r="B20" s="76" t="s">
        <v>204</v>
      </c>
      <c r="C20" s="58">
        <f>SUM(D20:L20)</f>
        <v>12055153</v>
      </c>
      <c r="D20" s="58">
        <f t="shared" ref="D20:G20" si="3">D21+D22</f>
        <v>12055153</v>
      </c>
      <c r="E20" s="58">
        <f t="shared" si="3"/>
        <v>0</v>
      </c>
      <c r="F20" s="58">
        <f t="shared" si="3"/>
        <v>0</v>
      </c>
      <c r="G20" s="58">
        <f t="shared" si="3"/>
        <v>0</v>
      </c>
    </row>
    <row r="21" spans="1:7">
      <c r="A21" s="64">
        <v>1</v>
      </c>
      <c r="B21" s="78" t="s">
        <v>205</v>
      </c>
      <c r="C21" s="66">
        <f>SUM(D21:Q21)</f>
        <v>9407153</v>
      </c>
      <c r="D21" s="66">
        <v>9407153</v>
      </c>
      <c r="E21" s="66"/>
      <c r="F21" s="66"/>
      <c r="G21" s="66"/>
    </row>
    <row r="22" spans="1:7">
      <c r="A22" s="81">
        <v>2</v>
      </c>
      <c r="B22" s="80" t="s">
        <v>206</v>
      </c>
      <c r="C22" s="66">
        <f>SUM(D22:Q22)</f>
        <v>2648000</v>
      </c>
      <c r="D22" s="66">
        <v>2648000</v>
      </c>
      <c r="E22" s="66"/>
      <c r="F22" s="66"/>
      <c r="G22" s="66"/>
    </row>
    <row r="23" spans="1:7">
      <c r="A23" s="82"/>
      <c r="B23" s="82"/>
      <c r="C23" s="83"/>
      <c r="D23" s="83"/>
      <c r="E23" s="83"/>
      <c r="F23" s="83"/>
      <c r="G23" s="83"/>
    </row>
    <row r="24" spans="1:7">
      <c r="A24" s="46" t="s">
        <v>207</v>
      </c>
      <c r="B24" s="84" t="s">
        <v>208</v>
      </c>
      <c r="C24" s="58">
        <f>SUM(D24:L24)</f>
        <v>10832654</v>
      </c>
      <c r="D24" s="58">
        <f t="shared" ref="D24:G24" si="4">SUM(D25:D26)</f>
        <v>832654</v>
      </c>
      <c r="E24" s="58">
        <f t="shared" si="4"/>
        <v>10000000</v>
      </c>
      <c r="F24" s="58">
        <f t="shared" si="4"/>
        <v>0</v>
      </c>
      <c r="G24" s="58">
        <f t="shared" si="4"/>
        <v>0</v>
      </c>
    </row>
    <row r="25" spans="1:7">
      <c r="A25" s="85">
        <v>1</v>
      </c>
      <c r="B25" s="85" t="s">
        <v>209</v>
      </c>
      <c r="C25" s="86">
        <f t="shared" ref="C25:C26" si="5">SUM(D25:Q25)</f>
        <v>9416327</v>
      </c>
      <c r="D25" s="86">
        <f>832654/2</f>
        <v>416327</v>
      </c>
      <c r="E25" s="86">
        <v>9000000</v>
      </c>
      <c r="F25" s="86"/>
      <c r="G25" s="86"/>
    </row>
    <row r="26" spans="1:7">
      <c r="A26" s="85">
        <v>2</v>
      </c>
      <c r="B26" s="85" t="s">
        <v>210</v>
      </c>
      <c r="C26" s="86">
        <f t="shared" si="5"/>
        <v>1416327</v>
      </c>
      <c r="D26" s="86">
        <f>832654/2</f>
        <v>416327</v>
      </c>
      <c r="E26" s="86">
        <v>1000000</v>
      </c>
      <c r="F26" s="86"/>
      <c r="G26" s="86"/>
    </row>
    <row r="28" spans="1:7">
      <c r="A28" s="46" t="s">
        <v>211</v>
      </c>
      <c r="B28" s="87" t="s">
        <v>212</v>
      </c>
      <c r="C28" s="58">
        <f>SUM(D28:L28)</f>
        <v>0</v>
      </c>
      <c r="D28" s="58"/>
      <c r="E28" s="58"/>
      <c r="F28" s="58"/>
      <c r="G28" s="58"/>
    </row>
  </sheetData>
  <sheetProtection selectLockedCells="1"/>
  <mergeCells count="9">
    <mergeCell ref="F10:F11"/>
    <mergeCell ref="G10:G11"/>
    <mergeCell ref="B1:D1"/>
    <mergeCell ref="B2:D2"/>
    <mergeCell ref="B4:B5"/>
    <mergeCell ref="C4:C5"/>
    <mergeCell ref="D4:D5"/>
    <mergeCell ref="C10:C11"/>
    <mergeCell ref="D10:D11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ут.план § 32</vt:lpstr>
      <vt:lpstr>'2018'!Print_Titles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</dc:creator>
  <cp:lastModifiedBy>Petrovae</cp:lastModifiedBy>
  <cp:lastPrinted>2018-07-26T06:13:01Z</cp:lastPrinted>
  <dcterms:created xsi:type="dcterms:W3CDTF">2018-03-03T14:05:54Z</dcterms:created>
  <dcterms:modified xsi:type="dcterms:W3CDTF">2018-07-26T06:13:09Z</dcterms:modified>
</cp:coreProperties>
</file>