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trova\Documents\"/>
    </mc:Choice>
  </mc:AlternateContent>
  <bookViews>
    <workbookView xWindow="0" yWindow="0" windowWidth="38400" windowHeight="15735" activeTab="1"/>
  </bookViews>
  <sheets>
    <sheet name="таблица 3" sheetId="1" r:id="rId1"/>
    <sheet name="коеф. направления" sheetId="2" r:id="rId2"/>
  </sheets>
  <definedNames>
    <definedName name="_xlnm.Print_Titles" localSheetId="0">'таблица 3'!$4:$4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08" i="1" l="1"/>
  <c r="Q383" i="1" s="1"/>
  <c r="M508" i="1"/>
  <c r="J508" i="1"/>
  <c r="N507" i="1"/>
  <c r="O507" i="1" s="1"/>
  <c r="M506" i="1"/>
  <c r="M505" i="1"/>
  <c r="M504" i="1"/>
  <c r="M503" i="1"/>
  <c r="M502" i="1"/>
  <c r="M501" i="1"/>
  <c r="M500" i="1"/>
  <c r="M499" i="1"/>
  <c r="M498" i="1"/>
  <c r="M497" i="1"/>
  <c r="M496" i="1"/>
  <c r="N496" i="1" s="1"/>
  <c r="M495" i="1"/>
  <c r="M494" i="1"/>
  <c r="M493" i="1"/>
  <c r="M492" i="1"/>
  <c r="M491" i="1"/>
  <c r="M490" i="1"/>
  <c r="M489" i="1"/>
  <c r="M488" i="1"/>
  <c r="M487" i="1"/>
  <c r="M486" i="1"/>
  <c r="M485" i="1"/>
  <c r="N485" i="1" s="1"/>
  <c r="M484" i="1"/>
  <c r="M483" i="1"/>
  <c r="M482" i="1"/>
  <c r="M481" i="1"/>
  <c r="N481" i="1" s="1"/>
  <c r="M480" i="1"/>
  <c r="N480" i="1" s="1"/>
  <c r="M479" i="1"/>
  <c r="M478" i="1"/>
  <c r="M477" i="1"/>
  <c r="N477" i="1" s="1"/>
  <c r="M476" i="1"/>
  <c r="N476" i="1" s="1"/>
  <c r="M475" i="1"/>
  <c r="M474" i="1"/>
  <c r="M473" i="1"/>
  <c r="N473" i="1" s="1"/>
  <c r="O473" i="1" s="1"/>
  <c r="M472" i="1"/>
  <c r="M471" i="1"/>
  <c r="M470" i="1"/>
  <c r="M469" i="1"/>
  <c r="N469" i="1" s="1"/>
  <c r="M468" i="1"/>
  <c r="M467" i="1"/>
  <c r="M466" i="1"/>
  <c r="M465" i="1"/>
  <c r="N465" i="1" s="1"/>
  <c r="N464" i="1"/>
  <c r="M463" i="1"/>
  <c r="N463" i="1" s="1"/>
  <c r="M462" i="1"/>
  <c r="M461" i="1"/>
  <c r="M460" i="1"/>
  <c r="M459" i="1"/>
  <c r="N459" i="1" s="1"/>
  <c r="M458" i="1"/>
  <c r="M457" i="1"/>
  <c r="M456" i="1"/>
  <c r="M455" i="1"/>
  <c r="N455" i="1" s="1"/>
  <c r="M454" i="1"/>
  <c r="M453" i="1"/>
  <c r="M452" i="1"/>
  <c r="M451" i="1"/>
  <c r="N451" i="1" s="1"/>
  <c r="M450" i="1"/>
  <c r="M449" i="1"/>
  <c r="M448" i="1"/>
  <c r="N448" i="1" s="1"/>
  <c r="M447" i="1"/>
  <c r="N447" i="1" s="1"/>
  <c r="M446" i="1"/>
  <c r="M445" i="1"/>
  <c r="M444" i="1"/>
  <c r="M443" i="1"/>
  <c r="N443" i="1" s="1"/>
  <c r="M442" i="1"/>
  <c r="M441" i="1"/>
  <c r="M440" i="1"/>
  <c r="M439" i="1"/>
  <c r="N439" i="1" s="1"/>
  <c r="M438" i="1"/>
  <c r="M437" i="1"/>
  <c r="M436" i="1"/>
  <c r="N436" i="1" s="1"/>
  <c r="M435" i="1"/>
  <c r="N435" i="1" s="1"/>
  <c r="O435" i="1" s="1"/>
  <c r="M434" i="1"/>
  <c r="M433" i="1"/>
  <c r="M432" i="1"/>
  <c r="M431" i="1"/>
  <c r="N431" i="1" s="1"/>
  <c r="O431" i="1" s="1"/>
  <c r="M430" i="1"/>
  <c r="M429" i="1"/>
  <c r="M428" i="1"/>
  <c r="N428" i="1" s="1"/>
  <c r="M427" i="1"/>
  <c r="N427" i="1" s="1"/>
  <c r="M426" i="1"/>
  <c r="M425" i="1"/>
  <c r="M424" i="1"/>
  <c r="N424" i="1" s="1"/>
  <c r="M423" i="1"/>
  <c r="N423" i="1" s="1"/>
  <c r="M422" i="1"/>
  <c r="M421" i="1"/>
  <c r="M420" i="1"/>
  <c r="M419" i="1"/>
  <c r="N419" i="1" s="1"/>
  <c r="M418" i="1"/>
  <c r="M417" i="1"/>
  <c r="M416" i="1"/>
  <c r="M415" i="1"/>
  <c r="N415" i="1" s="1"/>
  <c r="M413" i="1"/>
  <c r="M412" i="1"/>
  <c r="N412" i="1" s="1"/>
  <c r="M411" i="1"/>
  <c r="M410" i="1"/>
  <c r="M409" i="1"/>
  <c r="M408" i="1"/>
  <c r="N408" i="1" s="1"/>
  <c r="M407" i="1"/>
  <c r="N407" i="1" s="1"/>
  <c r="M406" i="1"/>
  <c r="M405" i="1"/>
  <c r="M404" i="1"/>
  <c r="N404" i="1" s="1"/>
  <c r="M403" i="1"/>
  <c r="M402" i="1"/>
  <c r="M401" i="1"/>
  <c r="M400" i="1"/>
  <c r="N400" i="1" s="1"/>
  <c r="M399" i="1"/>
  <c r="M398" i="1"/>
  <c r="L397" i="1"/>
  <c r="M397" i="1" s="1"/>
  <c r="K396" i="1"/>
  <c r="K383" i="1" s="1"/>
  <c r="M395" i="1"/>
  <c r="N395" i="1" s="1"/>
  <c r="M394" i="1"/>
  <c r="M393" i="1"/>
  <c r="M392" i="1"/>
  <c r="M391" i="1"/>
  <c r="N391" i="1" s="1"/>
  <c r="M390" i="1"/>
  <c r="M389" i="1"/>
  <c r="M388" i="1"/>
  <c r="M387" i="1"/>
  <c r="N387" i="1" s="1"/>
  <c r="M386" i="1"/>
  <c r="M385" i="1"/>
  <c r="M384" i="1"/>
  <c r="N384" i="1" s="1"/>
  <c r="P383" i="1"/>
  <c r="J383" i="1"/>
  <c r="I383" i="1"/>
  <c r="H383" i="1"/>
  <c r="G383" i="1"/>
  <c r="F383" i="1"/>
  <c r="E383" i="1"/>
  <c r="D383" i="1"/>
  <c r="Q382" i="1"/>
  <c r="N382" i="1"/>
  <c r="O382" i="1" s="1"/>
  <c r="J382" i="1"/>
  <c r="J257" i="1" s="1"/>
  <c r="N381" i="1"/>
  <c r="O381" i="1" s="1"/>
  <c r="N380" i="1"/>
  <c r="O380" i="1" s="1"/>
  <c r="N379" i="1"/>
  <c r="O379" i="1" s="1"/>
  <c r="N378" i="1"/>
  <c r="O378" i="1" s="1"/>
  <c r="N377" i="1"/>
  <c r="O377" i="1" s="1"/>
  <c r="N376" i="1"/>
  <c r="O376" i="1" s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O361" i="1" s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O347" i="1" s="1"/>
  <c r="N346" i="1"/>
  <c r="N345" i="1"/>
  <c r="N344" i="1"/>
  <c r="N343" i="1"/>
  <c r="N342" i="1"/>
  <c r="N341" i="1"/>
  <c r="O341" i="1" s="1"/>
  <c r="N340" i="1"/>
  <c r="N339" i="1"/>
  <c r="O339" i="1" s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O310" i="1" s="1"/>
  <c r="N309" i="1"/>
  <c r="O309" i="1" s="1"/>
  <c r="N308" i="1"/>
  <c r="O308" i="1" s="1"/>
  <c r="N307" i="1"/>
  <c r="N306" i="1"/>
  <c r="N305" i="1"/>
  <c r="O305" i="1" s="1"/>
  <c r="N304" i="1"/>
  <c r="O304" i="1" s="1"/>
  <c r="N303" i="1"/>
  <c r="N302" i="1"/>
  <c r="N301" i="1"/>
  <c r="N300" i="1"/>
  <c r="N299" i="1"/>
  <c r="N298" i="1"/>
  <c r="N297" i="1"/>
  <c r="N296" i="1"/>
  <c r="N295" i="1"/>
  <c r="N294" i="1"/>
  <c r="N293" i="1"/>
  <c r="N292" i="1"/>
  <c r="O292" i="1" s="1"/>
  <c r="N291" i="1"/>
  <c r="N290" i="1"/>
  <c r="N289" i="1"/>
  <c r="N288" i="1"/>
  <c r="N287" i="1"/>
  <c r="N286" i="1"/>
  <c r="N285" i="1"/>
  <c r="N283" i="1"/>
  <c r="N282" i="1"/>
  <c r="N281" i="1"/>
  <c r="H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O263" i="1" s="1"/>
  <c r="N262" i="1"/>
  <c r="E262" i="1"/>
  <c r="E257" i="1" s="1"/>
  <c r="I261" i="1"/>
  <c r="N261" i="1" s="1"/>
  <c r="N260" i="1"/>
  <c r="N259" i="1"/>
  <c r="N258" i="1"/>
  <c r="P257" i="1"/>
  <c r="M257" i="1"/>
  <c r="L257" i="1"/>
  <c r="K257" i="1"/>
  <c r="G257" i="1"/>
  <c r="F257" i="1"/>
  <c r="D257" i="1"/>
  <c r="N256" i="1"/>
  <c r="O256" i="1" s="1"/>
  <c r="N255" i="1"/>
  <c r="O255" i="1" s="1"/>
  <c r="N254" i="1"/>
  <c r="O254" i="1" s="1"/>
  <c r="N253" i="1"/>
  <c r="O253" i="1" s="1"/>
  <c r="E253" i="1"/>
  <c r="D253" i="1"/>
  <c r="D127" i="1" s="1"/>
  <c r="N252" i="1"/>
  <c r="O252" i="1" s="1"/>
  <c r="N251" i="1"/>
  <c r="O251" i="1" s="1"/>
  <c r="N250" i="1"/>
  <c r="O250" i="1" s="1"/>
  <c r="N249" i="1"/>
  <c r="N248" i="1"/>
  <c r="N247" i="1"/>
  <c r="N246" i="1"/>
  <c r="N245" i="1"/>
  <c r="N244" i="1"/>
  <c r="N243" i="1"/>
  <c r="N242" i="1"/>
  <c r="O242" i="1" s="1"/>
  <c r="N241" i="1"/>
  <c r="N240" i="1"/>
  <c r="N239" i="1"/>
  <c r="N238" i="1"/>
  <c r="N237" i="1"/>
  <c r="N236" i="1"/>
  <c r="O236" i="1" s="1"/>
  <c r="N235" i="1"/>
  <c r="O235" i="1" s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O221" i="1" s="1"/>
  <c r="N220" i="1"/>
  <c r="N219" i="1"/>
  <c r="N218" i="1"/>
  <c r="N217" i="1"/>
  <c r="N216" i="1"/>
  <c r="O216" i="1" s="1"/>
  <c r="N215" i="1"/>
  <c r="O215" i="1" s="1"/>
  <c r="N214" i="1"/>
  <c r="N213" i="1"/>
  <c r="O213" i="1" s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O183" i="1" s="1"/>
  <c r="N182" i="1"/>
  <c r="O182" i="1" s="1"/>
  <c r="N181" i="1"/>
  <c r="N180" i="1"/>
  <c r="O180" i="1" s="1"/>
  <c r="N179" i="1"/>
  <c r="O179" i="1" s="1"/>
  <c r="N178" i="1"/>
  <c r="O178" i="1" s="1"/>
  <c r="N177" i="1"/>
  <c r="N176" i="1"/>
  <c r="N175" i="1"/>
  <c r="N174" i="1"/>
  <c r="N173" i="1"/>
  <c r="N172" i="1"/>
  <c r="N171" i="1"/>
  <c r="N170" i="1"/>
  <c r="O170" i="1" s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O137" i="1" s="1"/>
  <c r="N136" i="1"/>
  <c r="N135" i="1"/>
  <c r="O135" i="1" s="1"/>
  <c r="N134" i="1"/>
  <c r="N133" i="1"/>
  <c r="N132" i="1"/>
  <c r="O132" i="1" s="1"/>
  <c r="Q131" i="1"/>
  <c r="P131" i="1"/>
  <c r="M131" i="1"/>
  <c r="L131" i="1"/>
  <c r="K131" i="1"/>
  <c r="J131" i="1"/>
  <c r="I131" i="1"/>
  <c r="H131" i="1"/>
  <c r="G131" i="1"/>
  <c r="F131" i="1"/>
  <c r="P130" i="1"/>
  <c r="P5" i="1" s="1"/>
  <c r="L130" i="1"/>
  <c r="K130" i="1"/>
  <c r="I130" i="1"/>
  <c r="H130" i="1"/>
  <c r="G130" i="1"/>
  <c r="F130" i="1"/>
  <c r="E130" i="1"/>
  <c r="D130" i="1"/>
  <c r="L129" i="1"/>
  <c r="K129" i="1"/>
  <c r="J129" i="1"/>
  <c r="I129" i="1"/>
  <c r="H129" i="1"/>
  <c r="G129" i="1"/>
  <c r="F129" i="1"/>
  <c r="E129" i="1"/>
  <c r="D129" i="1"/>
  <c r="L128" i="1"/>
  <c r="K128" i="1"/>
  <c r="J128" i="1"/>
  <c r="I128" i="1"/>
  <c r="H128" i="1"/>
  <c r="G128" i="1"/>
  <c r="F128" i="1"/>
  <c r="E128" i="1"/>
  <c r="D128" i="1"/>
  <c r="L127" i="1"/>
  <c r="K127" i="1"/>
  <c r="J127" i="1"/>
  <c r="I127" i="1"/>
  <c r="H127" i="1"/>
  <c r="G127" i="1"/>
  <c r="F127" i="1"/>
  <c r="L126" i="1"/>
  <c r="K126" i="1"/>
  <c r="J126" i="1"/>
  <c r="I126" i="1"/>
  <c r="H126" i="1"/>
  <c r="G126" i="1"/>
  <c r="F126" i="1"/>
  <c r="E126" i="1"/>
  <c r="D126" i="1"/>
  <c r="L125" i="1"/>
  <c r="K125" i="1"/>
  <c r="J125" i="1"/>
  <c r="I125" i="1"/>
  <c r="H125" i="1"/>
  <c r="G125" i="1"/>
  <c r="F125" i="1"/>
  <c r="E125" i="1"/>
  <c r="D125" i="1"/>
  <c r="L124" i="1"/>
  <c r="K124" i="1"/>
  <c r="J124" i="1"/>
  <c r="I124" i="1"/>
  <c r="H124" i="1"/>
  <c r="G124" i="1"/>
  <c r="F124" i="1"/>
  <c r="E124" i="1"/>
  <c r="D124" i="1"/>
  <c r="L123" i="1"/>
  <c r="K123" i="1"/>
  <c r="J123" i="1"/>
  <c r="I123" i="1"/>
  <c r="H123" i="1"/>
  <c r="G123" i="1"/>
  <c r="F123" i="1"/>
  <c r="E123" i="1"/>
  <c r="D123" i="1"/>
  <c r="L122" i="1"/>
  <c r="K122" i="1"/>
  <c r="J122" i="1"/>
  <c r="I122" i="1"/>
  <c r="H122" i="1"/>
  <c r="G122" i="1"/>
  <c r="F122" i="1"/>
  <c r="E122" i="1"/>
  <c r="D122" i="1"/>
  <c r="L121" i="1"/>
  <c r="K121" i="1"/>
  <c r="J121" i="1"/>
  <c r="I121" i="1"/>
  <c r="H121" i="1"/>
  <c r="G121" i="1"/>
  <c r="F121" i="1"/>
  <c r="E121" i="1"/>
  <c r="D121" i="1"/>
  <c r="L120" i="1"/>
  <c r="K120" i="1"/>
  <c r="J120" i="1"/>
  <c r="I120" i="1"/>
  <c r="H120" i="1"/>
  <c r="G120" i="1"/>
  <c r="F120" i="1"/>
  <c r="E120" i="1"/>
  <c r="D120" i="1"/>
  <c r="L119" i="1"/>
  <c r="K119" i="1"/>
  <c r="J119" i="1"/>
  <c r="I119" i="1"/>
  <c r="H119" i="1"/>
  <c r="G119" i="1"/>
  <c r="F119" i="1"/>
  <c r="E119" i="1"/>
  <c r="D119" i="1"/>
  <c r="L118" i="1"/>
  <c r="K118" i="1"/>
  <c r="J118" i="1"/>
  <c r="I118" i="1"/>
  <c r="H118" i="1"/>
  <c r="G118" i="1"/>
  <c r="F118" i="1"/>
  <c r="E118" i="1"/>
  <c r="D118" i="1"/>
  <c r="L117" i="1"/>
  <c r="K117" i="1"/>
  <c r="J117" i="1"/>
  <c r="I117" i="1"/>
  <c r="H117" i="1"/>
  <c r="G117" i="1"/>
  <c r="F117" i="1"/>
  <c r="E117" i="1"/>
  <c r="D117" i="1"/>
  <c r="L116" i="1"/>
  <c r="K116" i="1"/>
  <c r="J116" i="1"/>
  <c r="I116" i="1"/>
  <c r="H116" i="1"/>
  <c r="G116" i="1"/>
  <c r="F116" i="1"/>
  <c r="E116" i="1"/>
  <c r="D116" i="1"/>
  <c r="L115" i="1"/>
  <c r="K115" i="1"/>
  <c r="J115" i="1"/>
  <c r="I115" i="1"/>
  <c r="H115" i="1"/>
  <c r="G115" i="1"/>
  <c r="F115" i="1"/>
  <c r="E115" i="1"/>
  <c r="D115" i="1"/>
  <c r="L114" i="1"/>
  <c r="K114" i="1"/>
  <c r="J114" i="1"/>
  <c r="I114" i="1"/>
  <c r="H114" i="1"/>
  <c r="G114" i="1"/>
  <c r="F114" i="1"/>
  <c r="E114" i="1"/>
  <c r="D114" i="1"/>
  <c r="L113" i="1"/>
  <c r="K113" i="1"/>
  <c r="J113" i="1"/>
  <c r="I113" i="1"/>
  <c r="H113" i="1"/>
  <c r="G113" i="1"/>
  <c r="F113" i="1"/>
  <c r="E113" i="1"/>
  <c r="D113" i="1"/>
  <c r="L112" i="1"/>
  <c r="K112" i="1"/>
  <c r="J112" i="1"/>
  <c r="I112" i="1"/>
  <c r="H112" i="1"/>
  <c r="G112" i="1"/>
  <c r="F112" i="1"/>
  <c r="E112" i="1"/>
  <c r="D112" i="1"/>
  <c r="L111" i="1"/>
  <c r="K111" i="1"/>
  <c r="J111" i="1"/>
  <c r="I111" i="1"/>
  <c r="H111" i="1"/>
  <c r="G111" i="1"/>
  <c r="F111" i="1"/>
  <c r="E111" i="1"/>
  <c r="D111" i="1"/>
  <c r="L110" i="1"/>
  <c r="K110" i="1"/>
  <c r="J110" i="1"/>
  <c r="I110" i="1"/>
  <c r="H110" i="1"/>
  <c r="G110" i="1"/>
  <c r="F110" i="1"/>
  <c r="E110" i="1"/>
  <c r="D110" i="1"/>
  <c r="L109" i="1"/>
  <c r="K109" i="1"/>
  <c r="J109" i="1"/>
  <c r="I109" i="1"/>
  <c r="H109" i="1"/>
  <c r="G109" i="1"/>
  <c r="F109" i="1"/>
  <c r="E109" i="1"/>
  <c r="D109" i="1"/>
  <c r="L108" i="1"/>
  <c r="K108" i="1"/>
  <c r="J108" i="1"/>
  <c r="I108" i="1"/>
  <c r="H108" i="1"/>
  <c r="G108" i="1"/>
  <c r="F108" i="1"/>
  <c r="E108" i="1"/>
  <c r="D108" i="1"/>
  <c r="L107" i="1"/>
  <c r="K107" i="1"/>
  <c r="J107" i="1"/>
  <c r="I107" i="1"/>
  <c r="H107" i="1"/>
  <c r="G107" i="1"/>
  <c r="F107" i="1"/>
  <c r="E107" i="1"/>
  <c r="D107" i="1"/>
  <c r="L106" i="1"/>
  <c r="K106" i="1"/>
  <c r="J106" i="1"/>
  <c r="I106" i="1"/>
  <c r="H106" i="1"/>
  <c r="G106" i="1"/>
  <c r="F106" i="1"/>
  <c r="E106" i="1"/>
  <c r="D106" i="1"/>
  <c r="L105" i="1"/>
  <c r="K105" i="1"/>
  <c r="J105" i="1"/>
  <c r="I105" i="1"/>
  <c r="H105" i="1"/>
  <c r="G105" i="1"/>
  <c r="F105" i="1"/>
  <c r="E105" i="1"/>
  <c r="D105" i="1"/>
  <c r="L104" i="1"/>
  <c r="K104" i="1"/>
  <c r="J104" i="1"/>
  <c r="I104" i="1"/>
  <c r="H104" i="1"/>
  <c r="G104" i="1"/>
  <c r="F104" i="1"/>
  <c r="E104" i="1"/>
  <c r="D104" i="1"/>
  <c r="L103" i="1"/>
  <c r="K103" i="1"/>
  <c r="J103" i="1"/>
  <c r="I103" i="1"/>
  <c r="H103" i="1"/>
  <c r="G103" i="1"/>
  <c r="F103" i="1"/>
  <c r="E103" i="1"/>
  <c r="D103" i="1"/>
  <c r="L102" i="1"/>
  <c r="K102" i="1"/>
  <c r="J102" i="1"/>
  <c r="I102" i="1"/>
  <c r="H102" i="1"/>
  <c r="G102" i="1"/>
  <c r="F102" i="1"/>
  <c r="E102" i="1"/>
  <c r="D102" i="1"/>
  <c r="L101" i="1"/>
  <c r="K101" i="1"/>
  <c r="J101" i="1"/>
  <c r="I101" i="1"/>
  <c r="H101" i="1"/>
  <c r="G101" i="1"/>
  <c r="F101" i="1"/>
  <c r="E101" i="1"/>
  <c r="D101" i="1"/>
  <c r="L100" i="1"/>
  <c r="K100" i="1"/>
  <c r="J100" i="1"/>
  <c r="I100" i="1"/>
  <c r="H100" i="1"/>
  <c r="G100" i="1"/>
  <c r="F100" i="1"/>
  <c r="E100" i="1"/>
  <c r="D100" i="1"/>
  <c r="L99" i="1"/>
  <c r="K99" i="1"/>
  <c r="J99" i="1"/>
  <c r="I99" i="1"/>
  <c r="H99" i="1"/>
  <c r="G99" i="1"/>
  <c r="F99" i="1"/>
  <c r="E99" i="1"/>
  <c r="D99" i="1"/>
  <c r="L98" i="1"/>
  <c r="K98" i="1"/>
  <c r="J98" i="1"/>
  <c r="I98" i="1"/>
  <c r="H98" i="1"/>
  <c r="G98" i="1"/>
  <c r="F98" i="1"/>
  <c r="E98" i="1"/>
  <c r="D98" i="1"/>
  <c r="L97" i="1"/>
  <c r="K97" i="1"/>
  <c r="J97" i="1"/>
  <c r="I97" i="1"/>
  <c r="H97" i="1"/>
  <c r="G97" i="1"/>
  <c r="F97" i="1"/>
  <c r="E97" i="1"/>
  <c r="D97" i="1"/>
  <c r="L96" i="1"/>
  <c r="K96" i="1"/>
  <c r="J96" i="1"/>
  <c r="I96" i="1"/>
  <c r="H96" i="1"/>
  <c r="G96" i="1"/>
  <c r="F96" i="1"/>
  <c r="E96" i="1"/>
  <c r="D96" i="1"/>
  <c r="L95" i="1"/>
  <c r="K95" i="1"/>
  <c r="J95" i="1"/>
  <c r="I95" i="1"/>
  <c r="H95" i="1"/>
  <c r="G95" i="1"/>
  <c r="F95" i="1"/>
  <c r="E95" i="1"/>
  <c r="D95" i="1"/>
  <c r="L94" i="1"/>
  <c r="K94" i="1"/>
  <c r="J94" i="1"/>
  <c r="I94" i="1"/>
  <c r="H94" i="1"/>
  <c r="G94" i="1"/>
  <c r="F94" i="1"/>
  <c r="E94" i="1"/>
  <c r="D94" i="1"/>
  <c r="L93" i="1"/>
  <c r="K93" i="1"/>
  <c r="J93" i="1"/>
  <c r="I93" i="1"/>
  <c r="H93" i="1"/>
  <c r="G93" i="1"/>
  <c r="F93" i="1"/>
  <c r="E93" i="1"/>
  <c r="D93" i="1"/>
  <c r="L92" i="1"/>
  <c r="K92" i="1"/>
  <c r="J92" i="1"/>
  <c r="I92" i="1"/>
  <c r="H92" i="1"/>
  <c r="G92" i="1"/>
  <c r="F92" i="1"/>
  <c r="E92" i="1"/>
  <c r="D92" i="1"/>
  <c r="L91" i="1"/>
  <c r="K91" i="1"/>
  <c r="J91" i="1"/>
  <c r="I91" i="1"/>
  <c r="H91" i="1"/>
  <c r="G91" i="1"/>
  <c r="F91" i="1"/>
  <c r="E91" i="1"/>
  <c r="D91" i="1"/>
  <c r="L90" i="1"/>
  <c r="K90" i="1"/>
  <c r="J90" i="1"/>
  <c r="I90" i="1"/>
  <c r="H90" i="1"/>
  <c r="G90" i="1"/>
  <c r="F90" i="1"/>
  <c r="E90" i="1"/>
  <c r="D90" i="1"/>
  <c r="L89" i="1"/>
  <c r="K89" i="1"/>
  <c r="J89" i="1"/>
  <c r="I89" i="1"/>
  <c r="H89" i="1"/>
  <c r="G89" i="1"/>
  <c r="F89" i="1"/>
  <c r="E89" i="1"/>
  <c r="D89" i="1"/>
  <c r="L88" i="1"/>
  <c r="K88" i="1"/>
  <c r="J88" i="1"/>
  <c r="I88" i="1"/>
  <c r="H88" i="1"/>
  <c r="G88" i="1"/>
  <c r="F88" i="1"/>
  <c r="E88" i="1"/>
  <c r="D88" i="1"/>
  <c r="L87" i="1"/>
  <c r="K87" i="1"/>
  <c r="J87" i="1"/>
  <c r="I87" i="1"/>
  <c r="H87" i="1"/>
  <c r="G87" i="1"/>
  <c r="F87" i="1"/>
  <c r="E87" i="1"/>
  <c r="D87" i="1"/>
  <c r="L86" i="1"/>
  <c r="K86" i="1"/>
  <c r="J86" i="1"/>
  <c r="I86" i="1"/>
  <c r="H86" i="1"/>
  <c r="G86" i="1"/>
  <c r="F86" i="1"/>
  <c r="E86" i="1"/>
  <c r="D86" i="1"/>
  <c r="L85" i="1"/>
  <c r="K85" i="1"/>
  <c r="J85" i="1"/>
  <c r="I85" i="1"/>
  <c r="H85" i="1"/>
  <c r="G85" i="1"/>
  <c r="F85" i="1"/>
  <c r="E85" i="1"/>
  <c r="D85" i="1"/>
  <c r="L84" i="1"/>
  <c r="K84" i="1"/>
  <c r="J84" i="1"/>
  <c r="I84" i="1"/>
  <c r="H84" i="1"/>
  <c r="G84" i="1"/>
  <c r="F84" i="1"/>
  <c r="E84" i="1"/>
  <c r="D84" i="1"/>
  <c r="L83" i="1"/>
  <c r="K83" i="1"/>
  <c r="J83" i="1"/>
  <c r="I83" i="1"/>
  <c r="H83" i="1"/>
  <c r="G83" i="1"/>
  <c r="F83" i="1"/>
  <c r="E83" i="1"/>
  <c r="D83" i="1"/>
  <c r="L82" i="1"/>
  <c r="K82" i="1"/>
  <c r="J82" i="1"/>
  <c r="I82" i="1"/>
  <c r="H82" i="1"/>
  <c r="G82" i="1"/>
  <c r="F82" i="1"/>
  <c r="E82" i="1"/>
  <c r="D82" i="1"/>
  <c r="L81" i="1"/>
  <c r="K81" i="1"/>
  <c r="J81" i="1"/>
  <c r="I81" i="1"/>
  <c r="H81" i="1"/>
  <c r="G81" i="1"/>
  <c r="F81" i="1"/>
  <c r="E81" i="1"/>
  <c r="D81" i="1"/>
  <c r="L80" i="1"/>
  <c r="K80" i="1"/>
  <c r="J80" i="1"/>
  <c r="I80" i="1"/>
  <c r="H80" i="1"/>
  <c r="G80" i="1"/>
  <c r="F80" i="1"/>
  <c r="E80" i="1"/>
  <c r="D80" i="1"/>
  <c r="L79" i="1"/>
  <c r="K79" i="1"/>
  <c r="J79" i="1"/>
  <c r="I79" i="1"/>
  <c r="H79" i="1"/>
  <c r="G79" i="1"/>
  <c r="F79" i="1"/>
  <c r="E79" i="1"/>
  <c r="D79" i="1"/>
  <c r="L78" i="1"/>
  <c r="K78" i="1"/>
  <c r="J78" i="1"/>
  <c r="I78" i="1"/>
  <c r="H78" i="1"/>
  <c r="G78" i="1"/>
  <c r="F78" i="1"/>
  <c r="E78" i="1"/>
  <c r="D78" i="1"/>
  <c r="L77" i="1"/>
  <c r="K77" i="1"/>
  <c r="J77" i="1"/>
  <c r="I77" i="1"/>
  <c r="H77" i="1"/>
  <c r="G77" i="1"/>
  <c r="F77" i="1"/>
  <c r="E77" i="1"/>
  <c r="D77" i="1"/>
  <c r="L76" i="1"/>
  <c r="K76" i="1"/>
  <c r="J76" i="1"/>
  <c r="I76" i="1"/>
  <c r="H76" i="1"/>
  <c r="G76" i="1"/>
  <c r="F76" i="1"/>
  <c r="E76" i="1"/>
  <c r="D76" i="1"/>
  <c r="L75" i="1"/>
  <c r="K75" i="1"/>
  <c r="J75" i="1"/>
  <c r="I75" i="1"/>
  <c r="H75" i="1"/>
  <c r="G75" i="1"/>
  <c r="F75" i="1"/>
  <c r="E75" i="1"/>
  <c r="D75" i="1"/>
  <c r="L74" i="1"/>
  <c r="K74" i="1"/>
  <c r="J74" i="1"/>
  <c r="I74" i="1"/>
  <c r="H74" i="1"/>
  <c r="G74" i="1"/>
  <c r="F74" i="1"/>
  <c r="E74" i="1"/>
  <c r="D74" i="1"/>
  <c r="L73" i="1"/>
  <c r="K73" i="1"/>
  <c r="J73" i="1"/>
  <c r="I73" i="1"/>
  <c r="H73" i="1"/>
  <c r="G73" i="1"/>
  <c r="F73" i="1"/>
  <c r="E73" i="1"/>
  <c r="D73" i="1"/>
  <c r="L72" i="1"/>
  <c r="K72" i="1"/>
  <c r="J72" i="1"/>
  <c r="I72" i="1"/>
  <c r="H72" i="1"/>
  <c r="G72" i="1"/>
  <c r="F72" i="1"/>
  <c r="E72" i="1"/>
  <c r="D72" i="1"/>
  <c r="L71" i="1"/>
  <c r="K71" i="1"/>
  <c r="J71" i="1"/>
  <c r="I71" i="1"/>
  <c r="H71" i="1"/>
  <c r="G71" i="1"/>
  <c r="F71" i="1"/>
  <c r="E71" i="1"/>
  <c r="D71" i="1"/>
  <c r="L70" i="1"/>
  <c r="K70" i="1"/>
  <c r="J70" i="1"/>
  <c r="I70" i="1"/>
  <c r="H70" i="1"/>
  <c r="G70" i="1"/>
  <c r="F70" i="1"/>
  <c r="E70" i="1"/>
  <c r="D70" i="1"/>
  <c r="L69" i="1"/>
  <c r="K69" i="1"/>
  <c r="J69" i="1"/>
  <c r="I69" i="1"/>
  <c r="H69" i="1"/>
  <c r="G69" i="1"/>
  <c r="F69" i="1"/>
  <c r="E69" i="1"/>
  <c r="D69" i="1"/>
  <c r="L68" i="1"/>
  <c r="K68" i="1"/>
  <c r="J68" i="1"/>
  <c r="I68" i="1"/>
  <c r="H68" i="1"/>
  <c r="G68" i="1"/>
  <c r="F68" i="1"/>
  <c r="E68" i="1"/>
  <c r="D68" i="1"/>
  <c r="L67" i="1"/>
  <c r="K67" i="1"/>
  <c r="J67" i="1"/>
  <c r="I67" i="1"/>
  <c r="H67" i="1"/>
  <c r="G67" i="1"/>
  <c r="F67" i="1"/>
  <c r="E67" i="1"/>
  <c r="D67" i="1"/>
  <c r="L66" i="1"/>
  <c r="K66" i="1"/>
  <c r="J66" i="1"/>
  <c r="I66" i="1"/>
  <c r="H66" i="1"/>
  <c r="G66" i="1"/>
  <c r="F66" i="1"/>
  <c r="E66" i="1"/>
  <c r="D66" i="1"/>
  <c r="L65" i="1"/>
  <c r="K65" i="1"/>
  <c r="J65" i="1"/>
  <c r="I65" i="1"/>
  <c r="H65" i="1"/>
  <c r="G65" i="1"/>
  <c r="F65" i="1"/>
  <c r="E65" i="1"/>
  <c r="D65" i="1"/>
  <c r="L64" i="1"/>
  <c r="K64" i="1"/>
  <c r="J64" i="1"/>
  <c r="I64" i="1"/>
  <c r="H64" i="1"/>
  <c r="G64" i="1"/>
  <c r="F64" i="1"/>
  <c r="E64" i="1"/>
  <c r="D64" i="1"/>
  <c r="L63" i="1"/>
  <c r="K63" i="1"/>
  <c r="J63" i="1"/>
  <c r="I63" i="1"/>
  <c r="H63" i="1"/>
  <c r="G63" i="1"/>
  <c r="F63" i="1"/>
  <c r="E63" i="1"/>
  <c r="D63" i="1"/>
  <c r="L62" i="1"/>
  <c r="K62" i="1"/>
  <c r="J62" i="1"/>
  <c r="I62" i="1"/>
  <c r="H62" i="1"/>
  <c r="G62" i="1"/>
  <c r="F62" i="1"/>
  <c r="E62" i="1"/>
  <c r="D62" i="1"/>
  <c r="L61" i="1"/>
  <c r="K61" i="1"/>
  <c r="J61" i="1"/>
  <c r="I61" i="1"/>
  <c r="H61" i="1"/>
  <c r="G61" i="1"/>
  <c r="F61" i="1"/>
  <c r="E61" i="1"/>
  <c r="D61" i="1"/>
  <c r="L60" i="1"/>
  <c r="K60" i="1"/>
  <c r="J60" i="1"/>
  <c r="I60" i="1"/>
  <c r="H60" i="1"/>
  <c r="G60" i="1"/>
  <c r="F60" i="1"/>
  <c r="E60" i="1"/>
  <c r="D60" i="1"/>
  <c r="L59" i="1"/>
  <c r="K59" i="1"/>
  <c r="J59" i="1"/>
  <c r="I59" i="1"/>
  <c r="H59" i="1"/>
  <c r="G59" i="1"/>
  <c r="F59" i="1"/>
  <c r="E59" i="1"/>
  <c r="D59" i="1"/>
  <c r="L58" i="1"/>
  <c r="K58" i="1"/>
  <c r="J58" i="1"/>
  <c r="I58" i="1"/>
  <c r="H58" i="1"/>
  <c r="G58" i="1"/>
  <c r="F58" i="1"/>
  <c r="E58" i="1"/>
  <c r="D58" i="1"/>
  <c r="L57" i="1"/>
  <c r="K57" i="1"/>
  <c r="J57" i="1"/>
  <c r="I57" i="1"/>
  <c r="H57" i="1"/>
  <c r="G57" i="1"/>
  <c r="F57" i="1"/>
  <c r="E57" i="1"/>
  <c r="D57" i="1"/>
  <c r="L56" i="1"/>
  <c r="K56" i="1"/>
  <c r="J56" i="1"/>
  <c r="I56" i="1"/>
  <c r="H56" i="1"/>
  <c r="G56" i="1"/>
  <c r="F56" i="1"/>
  <c r="E56" i="1"/>
  <c r="D56" i="1"/>
  <c r="L55" i="1"/>
  <c r="K55" i="1"/>
  <c r="J55" i="1"/>
  <c r="I55" i="1"/>
  <c r="H55" i="1"/>
  <c r="G55" i="1"/>
  <c r="F55" i="1"/>
  <c r="E55" i="1"/>
  <c r="D55" i="1"/>
  <c r="L54" i="1"/>
  <c r="K54" i="1"/>
  <c r="J54" i="1"/>
  <c r="I54" i="1"/>
  <c r="H54" i="1"/>
  <c r="G54" i="1"/>
  <c r="F54" i="1"/>
  <c r="E54" i="1"/>
  <c r="D54" i="1"/>
  <c r="L53" i="1"/>
  <c r="K53" i="1"/>
  <c r="J53" i="1"/>
  <c r="I53" i="1"/>
  <c r="H53" i="1"/>
  <c r="G53" i="1"/>
  <c r="F53" i="1"/>
  <c r="E53" i="1"/>
  <c r="D53" i="1"/>
  <c r="L52" i="1"/>
  <c r="K52" i="1"/>
  <c r="J52" i="1"/>
  <c r="I52" i="1"/>
  <c r="H52" i="1"/>
  <c r="G52" i="1"/>
  <c r="F52" i="1"/>
  <c r="E52" i="1"/>
  <c r="D52" i="1"/>
  <c r="L51" i="1"/>
  <c r="K51" i="1"/>
  <c r="J51" i="1"/>
  <c r="I51" i="1"/>
  <c r="H51" i="1"/>
  <c r="G51" i="1"/>
  <c r="F51" i="1"/>
  <c r="E51" i="1"/>
  <c r="D51" i="1"/>
  <c r="L50" i="1"/>
  <c r="K50" i="1"/>
  <c r="J50" i="1"/>
  <c r="I50" i="1"/>
  <c r="H50" i="1"/>
  <c r="G50" i="1"/>
  <c r="F50" i="1"/>
  <c r="E50" i="1"/>
  <c r="D50" i="1"/>
  <c r="L49" i="1"/>
  <c r="K49" i="1"/>
  <c r="J49" i="1"/>
  <c r="I49" i="1"/>
  <c r="H49" i="1"/>
  <c r="G49" i="1"/>
  <c r="F49" i="1"/>
  <c r="E49" i="1"/>
  <c r="D49" i="1"/>
  <c r="L48" i="1"/>
  <c r="K48" i="1"/>
  <c r="J48" i="1"/>
  <c r="I48" i="1"/>
  <c r="H48" i="1"/>
  <c r="G48" i="1"/>
  <c r="F48" i="1"/>
  <c r="E48" i="1"/>
  <c r="D48" i="1"/>
  <c r="L47" i="1"/>
  <c r="K47" i="1"/>
  <c r="J47" i="1"/>
  <c r="I47" i="1"/>
  <c r="H47" i="1"/>
  <c r="G47" i="1"/>
  <c r="F47" i="1"/>
  <c r="E47" i="1"/>
  <c r="D47" i="1"/>
  <c r="L46" i="1"/>
  <c r="K46" i="1"/>
  <c r="J46" i="1"/>
  <c r="I46" i="1"/>
  <c r="H46" i="1"/>
  <c r="G46" i="1"/>
  <c r="F46" i="1"/>
  <c r="E46" i="1"/>
  <c r="D46" i="1"/>
  <c r="L45" i="1"/>
  <c r="K45" i="1"/>
  <c r="J45" i="1"/>
  <c r="I45" i="1"/>
  <c r="H45" i="1"/>
  <c r="G45" i="1"/>
  <c r="F45" i="1"/>
  <c r="E45" i="1"/>
  <c r="D45" i="1"/>
  <c r="L44" i="1"/>
  <c r="K44" i="1"/>
  <c r="J44" i="1"/>
  <c r="I44" i="1"/>
  <c r="H44" i="1"/>
  <c r="G44" i="1"/>
  <c r="F44" i="1"/>
  <c r="E44" i="1"/>
  <c r="D44" i="1"/>
  <c r="L43" i="1"/>
  <c r="K43" i="1"/>
  <c r="J43" i="1"/>
  <c r="I43" i="1"/>
  <c r="H43" i="1"/>
  <c r="G43" i="1"/>
  <c r="F43" i="1"/>
  <c r="E43" i="1"/>
  <c r="D43" i="1"/>
  <c r="L42" i="1"/>
  <c r="K42" i="1"/>
  <c r="J42" i="1"/>
  <c r="I42" i="1"/>
  <c r="H42" i="1"/>
  <c r="G42" i="1"/>
  <c r="F42" i="1"/>
  <c r="E42" i="1"/>
  <c r="D42" i="1"/>
  <c r="L41" i="1"/>
  <c r="K41" i="1"/>
  <c r="J41" i="1"/>
  <c r="I41" i="1"/>
  <c r="H41" i="1"/>
  <c r="G41" i="1"/>
  <c r="F41" i="1"/>
  <c r="E41" i="1"/>
  <c r="D41" i="1"/>
  <c r="L40" i="1"/>
  <c r="K40" i="1"/>
  <c r="J40" i="1"/>
  <c r="I40" i="1"/>
  <c r="H40" i="1"/>
  <c r="G40" i="1"/>
  <c r="F40" i="1"/>
  <c r="E40" i="1"/>
  <c r="D40" i="1"/>
  <c r="L39" i="1"/>
  <c r="K39" i="1"/>
  <c r="J39" i="1"/>
  <c r="I39" i="1"/>
  <c r="H39" i="1"/>
  <c r="G39" i="1"/>
  <c r="F39" i="1"/>
  <c r="E39" i="1"/>
  <c r="D39" i="1"/>
  <c r="L38" i="1"/>
  <c r="K38" i="1"/>
  <c r="J38" i="1"/>
  <c r="I38" i="1"/>
  <c r="H38" i="1"/>
  <c r="G38" i="1"/>
  <c r="F38" i="1"/>
  <c r="E38" i="1"/>
  <c r="D38" i="1"/>
  <c r="L37" i="1"/>
  <c r="K37" i="1"/>
  <c r="J37" i="1"/>
  <c r="I37" i="1"/>
  <c r="H37" i="1"/>
  <c r="G37" i="1"/>
  <c r="F37" i="1"/>
  <c r="E37" i="1"/>
  <c r="D37" i="1"/>
  <c r="L36" i="1"/>
  <c r="K36" i="1"/>
  <c r="J36" i="1"/>
  <c r="I36" i="1"/>
  <c r="H36" i="1"/>
  <c r="G36" i="1"/>
  <c r="F36" i="1"/>
  <c r="E36" i="1"/>
  <c r="D36" i="1"/>
  <c r="L35" i="1"/>
  <c r="K35" i="1"/>
  <c r="J35" i="1"/>
  <c r="I35" i="1"/>
  <c r="H35" i="1"/>
  <c r="G35" i="1"/>
  <c r="F35" i="1"/>
  <c r="E35" i="1"/>
  <c r="D35" i="1"/>
  <c r="L34" i="1"/>
  <c r="K34" i="1"/>
  <c r="J34" i="1"/>
  <c r="I34" i="1"/>
  <c r="H34" i="1"/>
  <c r="G34" i="1"/>
  <c r="F34" i="1"/>
  <c r="E34" i="1"/>
  <c r="D34" i="1"/>
  <c r="L33" i="1"/>
  <c r="K33" i="1"/>
  <c r="J33" i="1"/>
  <c r="I33" i="1"/>
  <c r="H33" i="1"/>
  <c r="G33" i="1"/>
  <c r="F33" i="1"/>
  <c r="E33" i="1"/>
  <c r="D33" i="1"/>
  <c r="L32" i="1"/>
  <c r="K32" i="1"/>
  <c r="J32" i="1"/>
  <c r="I32" i="1"/>
  <c r="H32" i="1"/>
  <c r="G32" i="1"/>
  <c r="F32" i="1"/>
  <c r="E32" i="1"/>
  <c r="D32" i="1"/>
  <c r="L31" i="1"/>
  <c r="K31" i="1"/>
  <c r="J31" i="1"/>
  <c r="I31" i="1"/>
  <c r="H31" i="1"/>
  <c r="G31" i="1"/>
  <c r="F31" i="1"/>
  <c r="E31" i="1"/>
  <c r="D31" i="1"/>
  <c r="L30" i="1"/>
  <c r="K30" i="1"/>
  <c r="J30" i="1"/>
  <c r="I30" i="1"/>
  <c r="H30" i="1"/>
  <c r="G30" i="1"/>
  <c r="F30" i="1"/>
  <c r="E30" i="1"/>
  <c r="D30" i="1"/>
  <c r="L29" i="1"/>
  <c r="K29" i="1"/>
  <c r="J29" i="1"/>
  <c r="I29" i="1"/>
  <c r="G29" i="1"/>
  <c r="F29" i="1"/>
  <c r="E29" i="1"/>
  <c r="D29" i="1"/>
  <c r="L28" i="1"/>
  <c r="K28" i="1"/>
  <c r="J28" i="1"/>
  <c r="I28" i="1"/>
  <c r="H28" i="1"/>
  <c r="G28" i="1"/>
  <c r="F28" i="1"/>
  <c r="E28" i="1"/>
  <c r="D28" i="1"/>
  <c r="L27" i="1"/>
  <c r="K27" i="1"/>
  <c r="J27" i="1"/>
  <c r="I27" i="1"/>
  <c r="H27" i="1"/>
  <c r="G27" i="1"/>
  <c r="F27" i="1"/>
  <c r="E27" i="1"/>
  <c r="D27" i="1"/>
  <c r="L26" i="1"/>
  <c r="K26" i="1"/>
  <c r="J26" i="1"/>
  <c r="I26" i="1"/>
  <c r="H26" i="1"/>
  <c r="G26" i="1"/>
  <c r="F26" i="1"/>
  <c r="E26" i="1"/>
  <c r="D26" i="1"/>
  <c r="L25" i="1"/>
  <c r="K25" i="1"/>
  <c r="J25" i="1"/>
  <c r="I25" i="1"/>
  <c r="H25" i="1"/>
  <c r="G25" i="1"/>
  <c r="F25" i="1"/>
  <c r="E25" i="1"/>
  <c r="D25" i="1"/>
  <c r="L24" i="1"/>
  <c r="K24" i="1"/>
  <c r="J24" i="1"/>
  <c r="I24" i="1"/>
  <c r="H24" i="1"/>
  <c r="G24" i="1"/>
  <c r="F24" i="1"/>
  <c r="E24" i="1"/>
  <c r="D24" i="1"/>
  <c r="L23" i="1"/>
  <c r="K23" i="1"/>
  <c r="J23" i="1"/>
  <c r="I23" i="1"/>
  <c r="H23" i="1"/>
  <c r="G23" i="1"/>
  <c r="F23" i="1"/>
  <c r="E23" i="1"/>
  <c r="D23" i="1"/>
  <c r="L22" i="1"/>
  <c r="K22" i="1"/>
  <c r="J22" i="1"/>
  <c r="I22" i="1"/>
  <c r="H22" i="1"/>
  <c r="G22" i="1"/>
  <c r="F22" i="1"/>
  <c r="E22" i="1"/>
  <c r="D22" i="1"/>
  <c r="L21" i="1"/>
  <c r="K21" i="1"/>
  <c r="J21" i="1"/>
  <c r="I21" i="1"/>
  <c r="H21" i="1"/>
  <c r="G21" i="1"/>
  <c r="F21" i="1"/>
  <c r="E21" i="1"/>
  <c r="D21" i="1"/>
  <c r="L20" i="1"/>
  <c r="K20" i="1"/>
  <c r="J20" i="1"/>
  <c r="I20" i="1"/>
  <c r="H20" i="1"/>
  <c r="G20" i="1"/>
  <c r="F20" i="1"/>
  <c r="E20" i="1"/>
  <c r="D20" i="1"/>
  <c r="L19" i="1"/>
  <c r="K19" i="1"/>
  <c r="J19" i="1"/>
  <c r="I19" i="1"/>
  <c r="H19" i="1"/>
  <c r="G19" i="1"/>
  <c r="F19" i="1"/>
  <c r="E19" i="1"/>
  <c r="D19" i="1"/>
  <c r="L18" i="1"/>
  <c r="J18" i="1"/>
  <c r="I18" i="1"/>
  <c r="H18" i="1"/>
  <c r="G18" i="1"/>
  <c r="F18" i="1"/>
  <c r="E18" i="1"/>
  <c r="D18" i="1"/>
  <c r="L17" i="1"/>
  <c r="K17" i="1"/>
  <c r="J17" i="1"/>
  <c r="I17" i="1"/>
  <c r="H17" i="1"/>
  <c r="G17" i="1"/>
  <c r="F17" i="1"/>
  <c r="E17" i="1"/>
  <c r="D17" i="1"/>
  <c r="L16" i="1"/>
  <c r="K16" i="1"/>
  <c r="J16" i="1"/>
  <c r="I16" i="1"/>
  <c r="H16" i="1"/>
  <c r="G16" i="1"/>
  <c r="F16" i="1"/>
  <c r="E16" i="1"/>
  <c r="D16" i="1"/>
  <c r="L15" i="1"/>
  <c r="K15" i="1"/>
  <c r="J15" i="1"/>
  <c r="I15" i="1"/>
  <c r="H15" i="1"/>
  <c r="G15" i="1"/>
  <c r="F15" i="1"/>
  <c r="E15" i="1"/>
  <c r="D15" i="1"/>
  <c r="L14" i="1"/>
  <c r="K14" i="1"/>
  <c r="J14" i="1"/>
  <c r="I14" i="1"/>
  <c r="H14" i="1"/>
  <c r="G14" i="1"/>
  <c r="F14" i="1"/>
  <c r="E14" i="1"/>
  <c r="D14" i="1"/>
  <c r="L13" i="1"/>
  <c r="K13" i="1"/>
  <c r="J13" i="1"/>
  <c r="I13" i="1"/>
  <c r="H13" i="1"/>
  <c r="G13" i="1"/>
  <c r="F13" i="1"/>
  <c r="E13" i="1"/>
  <c r="D13" i="1"/>
  <c r="L12" i="1"/>
  <c r="K12" i="1"/>
  <c r="J12" i="1"/>
  <c r="I12" i="1"/>
  <c r="H12" i="1"/>
  <c r="G12" i="1"/>
  <c r="F12" i="1"/>
  <c r="E12" i="1"/>
  <c r="D12" i="1"/>
  <c r="L11" i="1"/>
  <c r="K11" i="1"/>
  <c r="J11" i="1"/>
  <c r="I11" i="1"/>
  <c r="H11" i="1"/>
  <c r="G11" i="1"/>
  <c r="F11" i="1"/>
  <c r="E11" i="1"/>
  <c r="D11" i="1"/>
  <c r="L10" i="1"/>
  <c r="K10" i="1"/>
  <c r="J10" i="1"/>
  <c r="I10" i="1"/>
  <c r="H10" i="1"/>
  <c r="G10" i="1"/>
  <c r="F10" i="1"/>
  <c r="D10" i="1"/>
  <c r="L9" i="1"/>
  <c r="K9" i="1"/>
  <c r="J9" i="1"/>
  <c r="H9" i="1"/>
  <c r="G9" i="1"/>
  <c r="F9" i="1"/>
  <c r="E9" i="1"/>
  <c r="D9" i="1"/>
  <c r="L8" i="1"/>
  <c r="K8" i="1"/>
  <c r="J8" i="1"/>
  <c r="I8" i="1"/>
  <c r="H8" i="1"/>
  <c r="G8" i="1"/>
  <c r="F8" i="1"/>
  <c r="E8" i="1"/>
  <c r="D8" i="1"/>
  <c r="L7" i="1"/>
  <c r="K7" i="1"/>
  <c r="M7" i="1" s="1"/>
  <c r="J7" i="1"/>
  <c r="I7" i="1"/>
  <c r="H7" i="1"/>
  <c r="G7" i="1"/>
  <c r="F7" i="1"/>
  <c r="E7" i="1"/>
  <c r="D7" i="1"/>
  <c r="L6" i="1"/>
  <c r="K6" i="1"/>
  <c r="J6" i="1"/>
  <c r="I6" i="1"/>
  <c r="H6" i="1"/>
  <c r="G6" i="1"/>
  <c r="F6" i="1"/>
  <c r="E6" i="1"/>
  <c r="D6" i="1"/>
  <c r="N85" i="1" l="1"/>
  <c r="O224" i="1"/>
  <c r="O300" i="1"/>
  <c r="O348" i="1"/>
  <c r="O362" i="1"/>
  <c r="O138" i="1"/>
  <c r="O174" i="1"/>
  <c r="O222" i="1"/>
  <c r="O261" i="1"/>
  <c r="O296" i="1"/>
  <c r="O368" i="1"/>
  <c r="O274" i="1"/>
  <c r="O189" i="1"/>
  <c r="O371" i="1"/>
  <c r="J130" i="1"/>
  <c r="O166" i="1"/>
  <c r="O238" i="1"/>
  <c r="O264" i="1"/>
  <c r="E10" i="1"/>
  <c r="O350" i="1"/>
  <c r="O315" i="1"/>
  <c r="K18" i="1"/>
  <c r="M18" i="1" s="1"/>
  <c r="O364" i="1"/>
  <c r="O258" i="1"/>
  <c r="O184" i="1"/>
  <c r="O306" i="1"/>
  <c r="O342" i="1"/>
  <c r="O148" i="1"/>
  <c r="O131" i="1" s="1"/>
  <c r="O245" i="1"/>
  <c r="N91" i="1"/>
  <c r="I9" i="1"/>
  <c r="N65" i="1"/>
  <c r="M35" i="1"/>
  <c r="M39" i="1"/>
  <c r="M59" i="1"/>
  <c r="N87" i="1"/>
  <c r="M29" i="1"/>
  <c r="M33" i="1"/>
  <c r="M61" i="1"/>
  <c r="I257" i="1"/>
  <c r="M6" i="1"/>
  <c r="M22" i="1"/>
  <c r="M26" i="1"/>
  <c r="M85" i="1"/>
  <c r="N118" i="1"/>
  <c r="M52" i="1"/>
  <c r="M64" i="1"/>
  <c r="M12" i="1"/>
  <c r="M16" i="1"/>
  <c r="M28" i="1"/>
  <c r="M15" i="1"/>
  <c r="M27" i="1"/>
  <c r="N129" i="1"/>
  <c r="O129" i="1" s="1"/>
  <c r="N70" i="1"/>
  <c r="M129" i="1"/>
  <c r="N86" i="1"/>
  <c r="M51" i="1"/>
  <c r="M96" i="1"/>
  <c r="M97" i="1"/>
  <c r="N416" i="1"/>
  <c r="N38" i="1" s="1"/>
  <c r="M53" i="1"/>
  <c r="N45" i="1"/>
  <c r="N81" i="1"/>
  <c r="N99" i="1"/>
  <c r="N6" i="1"/>
  <c r="N61" i="1"/>
  <c r="M60" i="1"/>
  <c r="M68" i="1"/>
  <c r="M44" i="1"/>
  <c r="M66" i="1"/>
  <c r="M100" i="1"/>
  <c r="M104" i="1"/>
  <c r="M108" i="1"/>
  <c r="M112" i="1"/>
  <c r="M120" i="1"/>
  <c r="M124" i="1"/>
  <c r="N58" i="1"/>
  <c r="M47" i="1"/>
  <c r="M65" i="1"/>
  <c r="M81" i="1"/>
  <c r="M111" i="1"/>
  <c r="M119" i="1"/>
  <c r="M123" i="1"/>
  <c r="M84" i="1"/>
  <c r="M106" i="1"/>
  <c r="M110" i="1"/>
  <c r="M114" i="1"/>
  <c r="M118" i="1"/>
  <c r="M130" i="1"/>
  <c r="M9" i="1"/>
  <c r="M13" i="1"/>
  <c r="M41" i="1"/>
  <c r="M122" i="1"/>
  <c r="M126" i="1"/>
  <c r="M45" i="1"/>
  <c r="M67" i="1"/>
  <c r="M83" i="1"/>
  <c r="M105" i="1"/>
  <c r="M109" i="1"/>
  <c r="M113" i="1"/>
  <c r="M117" i="1"/>
  <c r="D131" i="1"/>
  <c r="M36" i="1"/>
  <c r="M92" i="1"/>
  <c r="M121" i="1"/>
  <c r="M125" i="1"/>
  <c r="N46" i="1"/>
  <c r="N73" i="1"/>
  <c r="M72" i="1"/>
  <c r="M80" i="1"/>
  <c r="N452" i="1"/>
  <c r="N74" i="1" s="1"/>
  <c r="M43" i="1"/>
  <c r="M48" i="1"/>
  <c r="M62" i="1"/>
  <c r="M89" i="1"/>
  <c r="M94" i="1"/>
  <c r="M128" i="1"/>
  <c r="M396" i="1"/>
  <c r="N95" i="1"/>
  <c r="O95" i="1" s="1"/>
  <c r="N9" i="1"/>
  <c r="M75" i="1"/>
  <c r="M79" i="1"/>
  <c r="M17" i="1"/>
  <c r="M42" i="1"/>
  <c r="M88" i="1"/>
  <c r="M127" i="1"/>
  <c r="N409" i="1"/>
  <c r="N31" i="1" s="1"/>
  <c r="N98" i="1"/>
  <c r="N41" i="1"/>
  <c r="M46" i="1"/>
  <c r="M50" i="1"/>
  <c r="M82" i="1"/>
  <c r="M87" i="1"/>
  <c r="L383" i="1"/>
  <c r="N466" i="1"/>
  <c r="N88" i="1" s="1"/>
  <c r="O87" i="1" s="1"/>
  <c r="N411" i="1"/>
  <c r="N33" i="1" s="1"/>
  <c r="N497" i="1"/>
  <c r="M69" i="1"/>
  <c r="N26" i="1"/>
  <c r="M8" i="1"/>
  <c r="M19" i="1"/>
  <c r="M23" i="1"/>
  <c r="M40" i="1"/>
  <c r="M58" i="1"/>
  <c r="M63" i="1"/>
  <c r="M90" i="1"/>
  <c r="N36" i="1"/>
  <c r="N102" i="1"/>
  <c r="N397" i="1"/>
  <c r="N19" i="1" s="1"/>
  <c r="M14" i="1"/>
  <c r="M34" i="1"/>
  <c r="N432" i="1"/>
  <c r="N493" i="1"/>
  <c r="N115" i="1" s="1"/>
  <c r="N505" i="1"/>
  <c r="M57" i="1"/>
  <c r="M74" i="1"/>
  <c r="M93" i="1"/>
  <c r="N392" i="1"/>
  <c r="N14" i="1" s="1"/>
  <c r="N405" i="1"/>
  <c r="N27" i="1" s="1"/>
  <c r="N34" i="1"/>
  <c r="N69" i="1"/>
  <c r="N460" i="1"/>
  <c r="N82" i="1" s="1"/>
  <c r="N474" i="1"/>
  <c r="N103" i="1"/>
  <c r="N488" i="1"/>
  <c r="N500" i="1"/>
  <c r="N122" i="1" s="1"/>
  <c r="N399" i="1"/>
  <c r="N21" i="1" s="1"/>
  <c r="N49" i="1"/>
  <c r="N440" i="1"/>
  <c r="N62" i="1" s="1"/>
  <c r="N468" i="1"/>
  <c r="N494" i="1"/>
  <c r="N506" i="1"/>
  <c r="M86" i="1"/>
  <c r="N413" i="1"/>
  <c r="N35" i="1" s="1"/>
  <c r="N420" i="1"/>
  <c r="N42" i="1" s="1"/>
  <c r="N482" i="1"/>
  <c r="N104" i="1" s="1"/>
  <c r="G5" i="1"/>
  <c r="F5" i="1"/>
  <c r="M73" i="1"/>
  <c r="M78" i="1"/>
  <c r="M32" i="1"/>
  <c r="M56" i="1"/>
  <c r="M91" i="1"/>
  <c r="M98" i="1"/>
  <c r="M116" i="1"/>
  <c r="N22" i="1"/>
  <c r="N57" i="1"/>
  <c r="O57" i="1" s="1"/>
  <c r="N489" i="1"/>
  <c r="N111" i="1" s="1"/>
  <c r="N501" i="1"/>
  <c r="N123" i="1" s="1"/>
  <c r="N37" i="1"/>
  <c r="N50" i="1"/>
  <c r="M77" i="1"/>
  <c r="N388" i="1"/>
  <c r="N10" i="1" s="1"/>
  <c r="N401" i="1"/>
  <c r="N23" i="1" s="1"/>
  <c r="N30" i="1"/>
  <c r="N456" i="1"/>
  <c r="N78" i="1" s="1"/>
  <c r="N470" i="1"/>
  <c r="N92" i="1" s="1"/>
  <c r="N484" i="1"/>
  <c r="N106" i="1" s="1"/>
  <c r="N490" i="1"/>
  <c r="N502" i="1"/>
  <c r="M102" i="1"/>
  <c r="M115" i="1"/>
  <c r="N508" i="1"/>
  <c r="N478" i="1"/>
  <c r="N100" i="1" s="1"/>
  <c r="N257" i="1"/>
  <c r="N403" i="1"/>
  <c r="N25" i="1" s="1"/>
  <c r="N444" i="1"/>
  <c r="N66" i="1" s="1"/>
  <c r="N472" i="1"/>
  <c r="N94" i="1" s="1"/>
  <c r="N492" i="1"/>
  <c r="N114" i="1" s="1"/>
  <c r="N504" i="1"/>
  <c r="J5" i="1"/>
  <c r="M11" i="1"/>
  <c r="M21" i="1"/>
  <c r="M71" i="1"/>
  <c r="M10" i="1"/>
  <c r="M49" i="1"/>
  <c r="M70" i="1"/>
  <c r="M76" i="1"/>
  <c r="M20" i="1"/>
  <c r="M54" i="1"/>
  <c r="M95" i="1"/>
  <c r="M101" i="1"/>
  <c r="N17" i="1"/>
  <c r="N29" i="1"/>
  <c r="N53" i="1"/>
  <c r="O53" i="1" s="1"/>
  <c r="N77" i="1"/>
  <c r="N107" i="1"/>
  <c r="N13" i="1"/>
  <c r="N486" i="1"/>
  <c r="N108" i="1" s="1"/>
  <c r="N498" i="1"/>
  <c r="N120" i="1" s="1"/>
  <c r="I5" i="1"/>
  <c r="K5" i="1"/>
  <c r="L5" i="1"/>
  <c r="M55" i="1"/>
  <c r="N418" i="1"/>
  <c r="M99" i="1"/>
  <c r="N386" i="1"/>
  <c r="N8" i="1" s="1"/>
  <c r="N454" i="1"/>
  <c r="N76" i="1" s="1"/>
  <c r="N434" i="1"/>
  <c r="N394" i="1"/>
  <c r="N16" i="1" s="1"/>
  <c r="N462" i="1"/>
  <c r="N84" i="1" s="1"/>
  <c r="N446" i="1"/>
  <c r="N68" i="1" s="1"/>
  <c r="E127" i="1"/>
  <c r="E5" i="1" s="1"/>
  <c r="D5" i="1"/>
  <c r="M25" i="1"/>
  <c r="M31" i="1"/>
  <c r="M38" i="1"/>
  <c r="N442" i="1"/>
  <c r="N64" i="1" s="1"/>
  <c r="M103" i="1"/>
  <c r="N422" i="1"/>
  <c r="M24" i="1"/>
  <c r="M30" i="1"/>
  <c r="M37" i="1"/>
  <c r="M107" i="1"/>
  <c r="M383" i="1"/>
  <c r="N450" i="1"/>
  <c r="N72" i="1" s="1"/>
  <c r="H29" i="1"/>
  <c r="H5" i="1" s="1"/>
  <c r="H257" i="1"/>
  <c r="Q257" i="1"/>
  <c r="Q130" i="1"/>
  <c r="Q5" i="1" s="1"/>
  <c r="N430" i="1"/>
  <c r="E131" i="1"/>
  <c r="N390" i="1"/>
  <c r="N458" i="1"/>
  <c r="N80" i="1" s="1"/>
  <c r="N426" i="1"/>
  <c r="N131" i="1"/>
  <c r="N438" i="1"/>
  <c r="N60" i="1" s="1"/>
  <c r="N385" i="1"/>
  <c r="N7" i="1" s="1"/>
  <c r="N389" i="1"/>
  <c r="N393" i="1"/>
  <c r="N15" i="1" s="1"/>
  <c r="N417" i="1"/>
  <c r="N39" i="1" s="1"/>
  <c r="N421" i="1"/>
  <c r="N43" i="1" s="1"/>
  <c r="N425" i="1"/>
  <c r="N47" i="1" s="1"/>
  <c r="N429" i="1"/>
  <c r="N51" i="1" s="1"/>
  <c r="N433" i="1"/>
  <c r="N55" i="1" s="1"/>
  <c r="N437" i="1"/>
  <c r="N59" i="1" s="1"/>
  <c r="N441" i="1"/>
  <c r="N445" i="1"/>
  <c r="N67" i="1" s="1"/>
  <c r="N449" i="1"/>
  <c r="N71" i="1" s="1"/>
  <c r="N453" i="1"/>
  <c r="N75" i="1" s="1"/>
  <c r="N457" i="1"/>
  <c r="N79" i="1" s="1"/>
  <c r="N461" i="1"/>
  <c r="N83" i="1" s="1"/>
  <c r="N398" i="1"/>
  <c r="N20" i="1" s="1"/>
  <c r="N402" i="1"/>
  <c r="N24" i="1" s="1"/>
  <c r="N406" i="1"/>
  <c r="N28" i="1" s="1"/>
  <c r="N410" i="1"/>
  <c r="N32" i="1" s="1"/>
  <c r="N467" i="1"/>
  <c r="N471" i="1"/>
  <c r="N93" i="1" s="1"/>
  <c r="N475" i="1"/>
  <c r="N97" i="1" s="1"/>
  <c r="N479" i="1"/>
  <c r="N101" i="1" s="1"/>
  <c r="N483" i="1"/>
  <c r="N105" i="1" s="1"/>
  <c r="N487" i="1"/>
  <c r="N491" i="1"/>
  <c r="N113" i="1" s="1"/>
  <c r="N495" i="1"/>
  <c r="N117" i="1" s="1"/>
  <c r="N499" i="1"/>
  <c r="N121" i="1" s="1"/>
  <c r="N503" i="1"/>
  <c r="N396" i="1"/>
  <c r="N18" i="1" s="1"/>
  <c r="O257" i="1" l="1"/>
  <c r="N124" i="1"/>
  <c r="O124" i="1" s="1"/>
  <c r="O502" i="1"/>
  <c r="N54" i="1"/>
  <c r="O432" i="1"/>
  <c r="N112" i="1"/>
  <c r="O490" i="1"/>
  <c r="N96" i="1"/>
  <c r="O474" i="1"/>
  <c r="N126" i="1"/>
  <c r="O126" i="1" s="1"/>
  <c r="O504" i="1"/>
  <c r="N40" i="1"/>
  <c r="O40" i="1" s="1"/>
  <c r="O418" i="1"/>
  <c r="N11" i="1"/>
  <c r="O11" i="1" s="1"/>
  <c r="O389" i="1"/>
  <c r="N119" i="1"/>
  <c r="O497" i="1"/>
  <c r="N52" i="1"/>
  <c r="O52" i="1" s="1"/>
  <c r="O430" i="1"/>
  <c r="N109" i="1"/>
  <c r="O109" i="1" s="1"/>
  <c r="O487" i="1"/>
  <c r="N128" i="1"/>
  <c r="O128" i="1" s="1"/>
  <c r="O506" i="1"/>
  <c r="O465" i="1"/>
  <c r="N116" i="1"/>
  <c r="O116" i="1" s="1"/>
  <c r="O494" i="1"/>
  <c r="N90" i="1"/>
  <c r="O468" i="1"/>
  <c r="O476" i="1"/>
  <c r="N63" i="1"/>
  <c r="O63" i="1" s="1"/>
  <c r="O441" i="1"/>
  <c r="O400" i="1"/>
  <c r="N110" i="1"/>
  <c r="O110" i="1" s="1"/>
  <c r="O488" i="1"/>
  <c r="O436" i="1"/>
  <c r="N12" i="1"/>
  <c r="O390" i="1"/>
  <c r="N56" i="1"/>
  <c r="O56" i="1" s="1"/>
  <c r="O434" i="1"/>
  <c r="N130" i="1"/>
  <c r="O130" i="1" s="1"/>
  <c r="O508" i="1"/>
  <c r="O387" i="1"/>
  <c r="N125" i="1"/>
  <c r="O125" i="1" s="1"/>
  <c r="O503" i="1"/>
  <c r="N48" i="1"/>
  <c r="O48" i="1" s="1"/>
  <c r="O426" i="1"/>
  <c r="N89" i="1"/>
  <c r="O89" i="1" s="1"/>
  <c r="O467" i="1"/>
  <c r="N44" i="1"/>
  <c r="O422" i="1"/>
  <c r="N127" i="1"/>
  <c r="O127" i="1" s="1"/>
  <c r="O505" i="1"/>
  <c r="O384" i="1"/>
  <c r="O54" i="1"/>
  <c r="O98" i="1"/>
  <c r="O112" i="1"/>
  <c r="O96" i="1"/>
  <c r="O22" i="1"/>
  <c r="O119" i="1"/>
  <c r="O58" i="1"/>
  <c r="O6" i="1"/>
  <c r="O90" i="1"/>
  <c r="O9" i="1"/>
  <c r="O44" i="1"/>
  <c r="M5" i="1"/>
  <c r="N383" i="1"/>
  <c r="N5" i="1" l="1"/>
  <c r="O12" i="1"/>
  <c r="O383" i="1"/>
  <c r="O5" i="1"/>
</calcChain>
</file>

<file path=xl/sharedStrings.xml><?xml version="1.0" encoding="utf-8"?>
<sst xmlns="http://schemas.openxmlformats.org/spreadsheetml/2006/main" count="1763" uniqueCount="192">
  <si>
    <t>професионално направление</t>
  </si>
  <si>
    <t>факултет</t>
  </si>
  <si>
    <t>Специалност</t>
  </si>
  <si>
    <t>Брой учащи</t>
  </si>
  <si>
    <t>приходи от такси за обучение</t>
  </si>
  <si>
    <t>приходи от обучение съгласно разпоредбите на чл. 21, ал. 2, 3, 5 и 9 от ЗВО</t>
  </si>
  <si>
    <t>общо приходи от учащи</t>
  </si>
  <si>
    <t>средноприравнен брой учащи с трансфер от ДБ</t>
  </si>
  <si>
    <t>трансфер за издръжка на обучението 2018 по базови нормативи</t>
  </si>
  <si>
    <t>трансфер за издръжка на обучението 2018 "рейтинги"</t>
  </si>
  <si>
    <t>трансфер за издръжка на обучението 2018 общо</t>
  </si>
  <si>
    <t>всичко приходи</t>
  </si>
  <si>
    <t>Трансфер от ДБ за издръжка на обучението по чл. 91, ал. 4 от ЗВО - защитени специалности</t>
  </si>
  <si>
    <t>Трансфер от ДБ за издръжка на обучението по чл. 91а, ал. 1 от ЗВО</t>
  </si>
  <si>
    <t>Администрация и управление</t>
  </si>
  <si>
    <t>ГГФ</t>
  </si>
  <si>
    <t>Регионално развитие и политика</t>
  </si>
  <si>
    <t>Стопански</t>
  </si>
  <si>
    <t>Стопанско управление</t>
  </si>
  <si>
    <t>ФФ</t>
  </si>
  <si>
    <t>Публична администрация</t>
  </si>
  <si>
    <t xml:space="preserve">Икономика </t>
  </si>
  <si>
    <t>Икономика</t>
  </si>
  <si>
    <t>Икономика и финанси</t>
  </si>
  <si>
    <t>Туризъм</t>
  </si>
  <si>
    <t>Педагогика</t>
  </si>
  <si>
    <t>ФНПП</t>
  </si>
  <si>
    <t>Логопедия</t>
  </si>
  <si>
    <t>Медийна педагогика и художествена комуникация</t>
  </si>
  <si>
    <t>Начална училищна педагогика и чужд език</t>
  </si>
  <si>
    <t>Педагогика на масовата и художествената комуникация</t>
  </si>
  <si>
    <t>Предучилищна и начална училищна педагогика</t>
  </si>
  <si>
    <t>Предучилищна педагогика и чужд език</t>
  </si>
  <si>
    <t>Социална педагогика</t>
  </si>
  <si>
    <t>Специална педагогика</t>
  </si>
  <si>
    <t>ФП</t>
  </si>
  <si>
    <t>Неформално образование</t>
  </si>
  <si>
    <t>Педагогика на обуч. по:</t>
  </si>
  <si>
    <t>БФ</t>
  </si>
  <si>
    <t>Биология и английски език</t>
  </si>
  <si>
    <t>БФ/ ФХФ</t>
  </si>
  <si>
    <t>Биология и химия</t>
  </si>
  <si>
    <t>БФ / ГГФ</t>
  </si>
  <si>
    <t>География и биология</t>
  </si>
  <si>
    <t>ИФ / ГГФ</t>
  </si>
  <si>
    <t>История и география</t>
  </si>
  <si>
    <t>ИФ / ФФ</t>
  </si>
  <si>
    <t>История и философия</t>
  </si>
  <si>
    <t>ФзФ / ФМИ</t>
  </si>
  <si>
    <t>Физика и информатика</t>
  </si>
  <si>
    <t>Физика и математика</t>
  </si>
  <si>
    <t>ФМИ</t>
  </si>
  <si>
    <t>Математика и информатика</t>
  </si>
  <si>
    <t>Изобразително изкуство</t>
  </si>
  <si>
    <t>Музика</t>
  </si>
  <si>
    <t>Физическо възпитание и спорт</t>
  </si>
  <si>
    <t>ФХФ</t>
  </si>
  <si>
    <t>Химия и английски език</t>
  </si>
  <si>
    <t>ФХФ / ФМИ</t>
  </si>
  <si>
    <t>Химия и информатика</t>
  </si>
  <si>
    <t>ДИУУ</t>
  </si>
  <si>
    <t>докторантски програми</t>
  </si>
  <si>
    <t>ДСпорт</t>
  </si>
  <si>
    <t>ФКНФ</t>
  </si>
  <si>
    <t>ФСлФ</t>
  </si>
  <si>
    <t>История и археология</t>
  </si>
  <si>
    <t>ИФ</t>
  </si>
  <si>
    <t>Археология</t>
  </si>
  <si>
    <t>Архивистика и документалистика</t>
  </si>
  <si>
    <t>История</t>
  </si>
  <si>
    <t>Минало и съвремие на Югоизточна Европа</t>
  </si>
  <si>
    <t>Общ., комуникац. и инф. науки</t>
  </si>
  <si>
    <t>ФЖМК</t>
  </si>
  <si>
    <t>Връзки с обществеността</t>
  </si>
  <si>
    <t>Журналистика</t>
  </si>
  <si>
    <t>Книгоиздаване</t>
  </si>
  <si>
    <t>Библиотечно-информационни науки</t>
  </si>
  <si>
    <t>Политически науки</t>
  </si>
  <si>
    <t>Европейски съюз и европейска интеграция</t>
  </si>
  <si>
    <t>Европеистика</t>
  </si>
  <si>
    <t>Политология</t>
  </si>
  <si>
    <t>ЮФ</t>
  </si>
  <si>
    <t>Международни отношения</t>
  </si>
  <si>
    <t>Право</t>
  </si>
  <si>
    <t>Психология</t>
  </si>
  <si>
    <t>Религия и теология</t>
  </si>
  <si>
    <t>Богословски</t>
  </si>
  <si>
    <t>Религията в Европа</t>
  </si>
  <si>
    <t>Теология</t>
  </si>
  <si>
    <t>Теория и управление на образованието</t>
  </si>
  <si>
    <t>Образователен мениджмънт</t>
  </si>
  <si>
    <t>Социални дейности</t>
  </si>
  <si>
    <t>САНК</t>
  </si>
  <si>
    <t>Етнология</t>
  </si>
  <si>
    <t>Хебраистика</t>
  </si>
  <si>
    <t>Южна, източна и югоизточна Азия</t>
  </si>
  <si>
    <t>Културология</t>
  </si>
  <si>
    <t>Социология</t>
  </si>
  <si>
    <t>Филология</t>
  </si>
  <si>
    <t>Английска филология</t>
  </si>
  <si>
    <t>Арабистика</t>
  </si>
  <si>
    <t>Арменистика и кавказология</t>
  </si>
  <si>
    <t>Индология</t>
  </si>
  <si>
    <t>Иранистика</t>
  </si>
  <si>
    <t>Испанска филология</t>
  </si>
  <si>
    <t>Италианска филология</t>
  </si>
  <si>
    <t>Китаистика</t>
  </si>
  <si>
    <t>Класическа филология</t>
  </si>
  <si>
    <t>Кореистика</t>
  </si>
  <si>
    <t>Немска филология</t>
  </si>
  <si>
    <t>Новогръцка филология</t>
  </si>
  <si>
    <t>Португалска филология</t>
  </si>
  <si>
    <t>Румънска филология</t>
  </si>
  <si>
    <t>Скандинавистика</t>
  </si>
  <si>
    <t>Тюркология</t>
  </si>
  <si>
    <t>Унгарска филология</t>
  </si>
  <si>
    <t>Френска филология</t>
  </si>
  <si>
    <t>Японистика</t>
  </si>
  <si>
    <t>Балканистика</t>
  </si>
  <si>
    <t>Българска филология</t>
  </si>
  <si>
    <t>Руска филология</t>
  </si>
  <si>
    <t>Славянска филология</t>
  </si>
  <si>
    <t>ДЕО</t>
  </si>
  <si>
    <t>Философия</t>
  </si>
  <si>
    <t>Реторика</t>
  </si>
  <si>
    <t>Обществено здраве</t>
  </si>
  <si>
    <t>Медицински</t>
  </si>
  <si>
    <t>Медицинска рехабилитация и ерготерапия</t>
  </si>
  <si>
    <t>Биологически науки</t>
  </si>
  <si>
    <t>Агробиотехнологии</t>
  </si>
  <si>
    <t>Биология</t>
  </si>
  <si>
    <t>Биомениджмънт и устойчиво развитие</t>
  </si>
  <si>
    <t>Екология и опазване на околната среда</t>
  </si>
  <si>
    <t>Молекулярна биология</t>
  </si>
  <si>
    <t>Биотехнологии</t>
  </si>
  <si>
    <t>Науки за земята</t>
  </si>
  <si>
    <t>География</t>
  </si>
  <si>
    <t>Геология</t>
  </si>
  <si>
    <t>Физически науки</t>
  </si>
  <si>
    <t>ФзФ</t>
  </si>
  <si>
    <t>Астрофизика, метеорология и геофизика</t>
  </si>
  <si>
    <t>Инженерна физика</t>
  </si>
  <si>
    <t>Квантова и космическа теоретична физика</t>
  </si>
  <si>
    <t>Комуникации и физична електроника</t>
  </si>
  <si>
    <t>Медицинска физика</t>
  </si>
  <si>
    <t>Оптометрия</t>
  </si>
  <si>
    <t>Физика</t>
  </si>
  <si>
    <t>Физика на ядрото и елементарните частици (английски език)</t>
  </si>
  <si>
    <t>Фотоника и лазерна физика</t>
  </si>
  <si>
    <t>Ядрена техника и ядрена енергетика</t>
  </si>
  <si>
    <t>Електротехника, електроника и автоматика</t>
  </si>
  <si>
    <t>Теория на електронните вериги</t>
  </si>
  <si>
    <t>Комуникационна и компютърна техника</t>
  </si>
  <si>
    <t>Безжични мрежи и устройства</t>
  </si>
  <si>
    <t>Информатика и компютърни науки</t>
  </si>
  <si>
    <t>Информатика</t>
  </si>
  <si>
    <t>Информационни системи</t>
  </si>
  <si>
    <t>Компютърни науки</t>
  </si>
  <si>
    <t>Софтуерно инженерство</t>
  </si>
  <si>
    <t>Математика</t>
  </si>
  <si>
    <t>Приложна математика</t>
  </si>
  <si>
    <t>Статистика</t>
  </si>
  <si>
    <t>Химически науки</t>
  </si>
  <si>
    <t>Екохимия</t>
  </si>
  <si>
    <t>Инженерна химия и съвременни материали</t>
  </si>
  <si>
    <t>Компютърна химия</t>
  </si>
  <si>
    <t>Химия</t>
  </si>
  <si>
    <t>Ядрена химия</t>
  </si>
  <si>
    <t>Здравни грижи</t>
  </si>
  <si>
    <t>Медицинска сестра</t>
  </si>
  <si>
    <t>изобразително изкуство</t>
  </si>
  <si>
    <t>Графичен дизайн</t>
  </si>
  <si>
    <t>Музикално и танцово изкуство</t>
  </si>
  <si>
    <t>Музикални медийни технологии и тонрежисура</t>
  </si>
  <si>
    <t>Медицина</t>
  </si>
  <si>
    <t>Фармация</t>
  </si>
  <si>
    <t>Еразъм факултет</t>
  </si>
  <si>
    <t>всички</t>
  </si>
  <si>
    <t>Трансфер от ДБ за издръжка на обучението по чл. 91, ал. 4 от ЗВО и по чл. 91а, ал. 1 от ЗВО</t>
  </si>
  <si>
    <t>ОКС "бакалавър" и ОКС "магистър след средно образование"</t>
  </si>
  <si>
    <t>ОКС "МАГИСТЪР"</t>
  </si>
  <si>
    <t>ОНС "ДОКТОР"</t>
  </si>
  <si>
    <t>ТАБЛИЦА № 3</t>
  </si>
  <si>
    <t>за очакваните постъпления от такси за обучение, приходи от обучение съгласно разпоредбите на чл. 21, ал. 2, 3, 5 и 9 от ЗВО и от трансфер от държавния бюджет за издръжка на обучението по професионални направления, специалности и ОКС / ОНС</t>
  </si>
  <si>
    <t>общо за всички ОКС и ОНС</t>
  </si>
  <si>
    <t>Коефициент по ПМС 162/2001 г.</t>
  </si>
  <si>
    <t>Коефициент по ПМС 328/2015</t>
  </si>
  <si>
    <t>БФ / ФХФ</t>
  </si>
  <si>
    <t>Социология, антропология и науки за културата</t>
  </si>
  <si>
    <t>базов норматив за издръжка приети преди 2016-2017</t>
  </si>
  <si>
    <t>базов норматив за издръжка приети след 2016-2017</t>
  </si>
  <si>
    <t>Коефициент за качество и реализация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</si>
</sst>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лв.&quot;_-;\-* #,##0.00\ &quot;лв.&quot;_-;_-* &quot;-&quot;??\ &quot;лв.&quot;_-;_-@_-"/>
    <numFmt numFmtId="164" formatCode="_-* #,##0\ &quot;лв.&quot;_-;\-* #,##0\ &quot;лв.&quot;_-;_-* &quot;-&quot;??\ &quot;лв.&quot;_-;_-@_-"/>
    <numFmt numFmtId="165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2"/>
      <color rgb="FFCC00CC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</cellStyleXfs>
  <cellXfs count="123">
    <xf numFmtId="0" fontId="0" fillId="0" borderId="0" xfId="0"/>
    <xf numFmtId="0" fontId="2" fillId="0" borderId="0" xfId="0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9" fontId="3" fillId="0" borderId="0" xfId="2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164" fontId="10" fillId="0" borderId="0" xfId="1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164" fontId="9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vertical="center"/>
    </xf>
    <xf numFmtId="164" fontId="7" fillId="0" borderId="0" xfId="1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164" fontId="2" fillId="0" borderId="0" xfId="1" applyNumberFormat="1" applyFont="1" applyAlignment="1">
      <alignment vertical="center"/>
    </xf>
    <xf numFmtId="164" fontId="5" fillId="0" borderId="0" xfId="1" applyNumberFormat="1" applyFont="1" applyFill="1" applyAlignment="1">
      <alignment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5" fillId="0" borderId="0" xfId="1" applyNumberFormat="1" applyFont="1" applyAlignment="1">
      <alignment vertical="center"/>
    </xf>
    <xf numFmtId="0" fontId="13" fillId="0" borderId="0" xfId="0" applyFont="1"/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5" fillId="0" borderId="12" xfId="1" applyNumberFormat="1" applyFont="1" applyBorder="1" applyAlignment="1">
      <alignment horizontal="center" vertical="center" wrapText="1"/>
    </xf>
    <xf numFmtId="164" fontId="5" fillId="0" borderId="17" xfId="1" applyNumberFormat="1" applyFont="1" applyBorder="1" applyAlignment="1">
      <alignment horizontal="center" vertical="center" wrapText="1"/>
    </xf>
    <xf numFmtId="164" fontId="10" fillId="0" borderId="18" xfId="1" applyNumberFormat="1" applyFont="1" applyFill="1" applyBorder="1" applyAlignment="1">
      <alignment vertical="center"/>
    </xf>
    <xf numFmtId="164" fontId="7" fillId="0" borderId="10" xfId="1" applyNumberFormat="1" applyFont="1" applyFill="1" applyBorder="1" applyAlignment="1">
      <alignment horizontal="right" vertical="center"/>
    </xf>
    <xf numFmtId="164" fontId="5" fillId="0" borderId="10" xfId="1" applyNumberFormat="1" applyFont="1" applyFill="1" applyBorder="1" applyAlignment="1">
      <alignment vertical="center"/>
    </xf>
    <xf numFmtId="164" fontId="10" fillId="0" borderId="14" xfId="1" applyNumberFormat="1" applyFont="1" applyFill="1" applyBorder="1" applyAlignment="1">
      <alignment vertical="center"/>
    </xf>
    <xf numFmtId="164" fontId="5" fillId="0" borderId="13" xfId="1" applyNumberFormat="1" applyFont="1" applyFill="1" applyBorder="1" applyAlignment="1">
      <alignment vertical="center"/>
    </xf>
    <xf numFmtId="164" fontId="5" fillId="0" borderId="19" xfId="1" applyNumberFormat="1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20" xfId="0" applyFont="1" applyFill="1" applyBorder="1" applyAlignment="1">
      <alignment horizontal="center" vertical="center" wrapText="1"/>
    </xf>
    <xf numFmtId="3" fontId="7" fillId="2" borderId="20" xfId="0" applyNumberFormat="1" applyFont="1" applyFill="1" applyBorder="1" applyAlignment="1">
      <alignment horizontal="center" vertical="center" wrapText="1"/>
    </xf>
    <xf numFmtId="164" fontId="7" fillId="2" borderId="20" xfId="1" applyNumberFormat="1" applyFont="1" applyFill="1" applyBorder="1" applyAlignment="1">
      <alignment horizontal="center" vertical="center" wrapText="1"/>
    </xf>
    <xf numFmtId="3" fontId="7" fillId="4" borderId="20" xfId="0" applyNumberFormat="1" applyFont="1" applyFill="1" applyBorder="1" applyAlignment="1">
      <alignment horizontal="center" vertical="center" wrapText="1"/>
    </xf>
    <xf numFmtId="164" fontId="7" fillId="4" borderId="20" xfId="1" applyNumberFormat="1" applyFont="1" applyFill="1" applyBorder="1" applyAlignment="1">
      <alignment horizontal="center" vertical="center" wrapText="1"/>
    </xf>
    <xf numFmtId="3" fontId="7" fillId="5" borderId="20" xfId="0" applyNumberFormat="1" applyFont="1" applyFill="1" applyBorder="1" applyAlignment="1">
      <alignment horizontal="center" vertical="center" wrapText="1"/>
    </xf>
    <xf numFmtId="164" fontId="7" fillId="5" borderId="20" xfId="1" applyNumberFormat="1" applyFont="1" applyFill="1" applyBorder="1" applyAlignment="1">
      <alignment horizontal="center" vertical="center" wrapText="1"/>
    </xf>
    <xf numFmtId="3" fontId="7" fillId="6" borderId="20" xfId="0" applyNumberFormat="1" applyFont="1" applyFill="1" applyBorder="1" applyAlignment="1">
      <alignment horizontal="center" vertical="center" wrapText="1"/>
    </xf>
    <xf numFmtId="164" fontId="7" fillId="6" borderId="20" xfId="1" applyNumberFormat="1" applyFont="1" applyFill="1" applyBorder="1" applyAlignment="1">
      <alignment horizontal="center" vertical="center" wrapText="1"/>
    </xf>
    <xf numFmtId="164" fontId="7" fillId="6" borderId="21" xfId="1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164" fontId="2" fillId="0" borderId="13" xfId="1" applyNumberFormat="1" applyFont="1" applyFill="1" applyBorder="1" applyAlignment="1">
      <alignment vertical="center"/>
    </xf>
    <xf numFmtId="3" fontId="10" fillId="0" borderId="13" xfId="0" applyNumberFormat="1" applyFont="1" applyFill="1" applyBorder="1" applyAlignment="1">
      <alignment horizontal="center" vertical="center"/>
    </xf>
    <xf numFmtId="164" fontId="10" fillId="0" borderId="13" xfId="1" applyNumberFormat="1" applyFont="1" applyFill="1" applyBorder="1" applyAlignment="1">
      <alignment vertical="center"/>
    </xf>
    <xf numFmtId="164" fontId="9" fillId="0" borderId="13" xfId="1" applyNumberFormat="1" applyFont="1" applyFill="1" applyBorder="1" applyAlignment="1">
      <alignment vertical="center"/>
    </xf>
    <xf numFmtId="164" fontId="10" fillId="0" borderId="0" xfId="1" applyNumberFormat="1" applyFont="1" applyFill="1" applyBorder="1" applyAlignment="1">
      <alignment horizontal="right" vertical="center"/>
    </xf>
    <xf numFmtId="164" fontId="4" fillId="0" borderId="0" xfId="1" applyNumberFormat="1" applyFont="1" applyFill="1" applyAlignment="1">
      <alignment vertical="center"/>
    </xf>
    <xf numFmtId="164" fontId="7" fillId="0" borderId="0" xfId="1" applyNumberFormat="1" applyFont="1" applyFill="1" applyAlignment="1">
      <alignment vertical="center"/>
    </xf>
    <xf numFmtId="164" fontId="6" fillId="0" borderId="0" xfId="1" applyNumberFormat="1" applyFont="1" applyAlignment="1">
      <alignment vertical="center"/>
    </xf>
    <xf numFmtId="164" fontId="14" fillId="0" borderId="15" xfId="1" applyNumberFormat="1" applyFont="1" applyFill="1" applyBorder="1" applyAlignment="1">
      <alignment horizontal="right" vertical="center"/>
    </xf>
    <xf numFmtId="164" fontId="14" fillId="0" borderId="16" xfId="1" applyNumberFormat="1" applyFont="1" applyFill="1" applyBorder="1" applyAlignment="1">
      <alignment horizontal="right" vertical="center"/>
    </xf>
    <xf numFmtId="164" fontId="14" fillId="0" borderId="4" xfId="1" applyNumberFormat="1" applyFont="1" applyFill="1" applyBorder="1" applyAlignment="1">
      <alignment horizontal="right" vertical="center"/>
    </xf>
    <xf numFmtId="0" fontId="6" fillId="5" borderId="7" xfId="0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9" fillId="5" borderId="8" xfId="0" applyFont="1" applyFill="1" applyBorder="1" applyAlignment="1">
      <alignment vertical="center"/>
    </xf>
    <xf numFmtId="3" fontId="10" fillId="5" borderId="8" xfId="0" applyNumberFormat="1" applyFont="1" applyFill="1" applyBorder="1" applyAlignment="1">
      <alignment horizontal="center" vertical="center"/>
    </xf>
    <xf numFmtId="164" fontId="10" fillId="5" borderId="8" xfId="1" applyNumberFormat="1" applyFont="1" applyFill="1" applyBorder="1" applyAlignment="1">
      <alignment horizontal="center" vertical="center"/>
    </xf>
    <xf numFmtId="164" fontId="10" fillId="5" borderId="7" xfId="1" applyNumberFormat="1" applyFont="1" applyFill="1" applyBorder="1" applyAlignment="1">
      <alignment horizontal="center" vertical="center"/>
    </xf>
    <xf numFmtId="164" fontId="11" fillId="5" borderId="1" xfId="1" applyNumberFormat="1" applyFont="1" applyFill="1" applyBorder="1" applyAlignment="1">
      <alignment horizontal="right" vertical="center" wrapText="1"/>
    </xf>
    <xf numFmtId="164" fontId="7" fillId="5" borderId="8" xfId="1" applyNumberFormat="1" applyFont="1" applyFill="1" applyBorder="1" applyAlignment="1">
      <alignment horizontal="center" vertical="center"/>
    </xf>
    <xf numFmtId="164" fontId="7" fillId="5" borderId="9" xfId="1" applyNumberFormat="1" applyFont="1" applyFill="1" applyBorder="1" applyAlignment="1">
      <alignment horizontal="center" vertical="center"/>
    </xf>
    <xf numFmtId="164" fontId="10" fillId="5" borderId="8" xfId="1" applyNumberFormat="1" applyFont="1" applyFill="1" applyBorder="1" applyAlignment="1">
      <alignment vertical="center"/>
    </xf>
    <xf numFmtId="164" fontId="10" fillId="5" borderId="7" xfId="1" applyNumberFormat="1" applyFont="1" applyFill="1" applyBorder="1" applyAlignment="1">
      <alignment vertical="center"/>
    </xf>
    <xf numFmtId="164" fontId="7" fillId="5" borderId="8" xfId="1" applyNumberFormat="1" applyFont="1" applyFill="1" applyBorder="1" applyAlignment="1">
      <alignment vertical="center"/>
    </xf>
    <xf numFmtId="164" fontId="7" fillId="5" borderId="9" xfId="1" applyNumberFormat="1" applyFont="1" applyFill="1" applyBorder="1" applyAlignment="1">
      <alignment vertical="center"/>
    </xf>
    <xf numFmtId="0" fontId="6" fillId="5" borderId="8" xfId="0" applyFont="1" applyFill="1" applyBorder="1" applyAlignment="1">
      <alignment vertical="center"/>
    </xf>
    <xf numFmtId="3" fontId="10" fillId="5" borderId="8" xfId="0" applyNumberFormat="1" applyFont="1" applyFill="1" applyBorder="1" applyAlignment="1">
      <alignment horizontal="right" vertical="center"/>
    </xf>
    <xf numFmtId="164" fontId="10" fillId="5" borderId="9" xfId="1" applyNumberFormat="1" applyFont="1" applyFill="1" applyBorder="1" applyAlignment="1">
      <alignment vertical="center"/>
    </xf>
    <xf numFmtId="0" fontId="6" fillId="5" borderId="7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justify" vertical="center"/>
    </xf>
    <xf numFmtId="3" fontId="6" fillId="5" borderId="8" xfId="0" applyNumberFormat="1" applyFont="1" applyFill="1" applyBorder="1" applyAlignment="1">
      <alignment horizontal="right" vertical="center"/>
    </xf>
    <xf numFmtId="164" fontId="6" fillId="5" borderId="8" xfId="1" applyNumberFormat="1" applyFont="1" applyFill="1" applyBorder="1" applyAlignment="1">
      <alignment horizontal="right" vertical="center"/>
    </xf>
    <xf numFmtId="164" fontId="6" fillId="5" borderId="7" xfId="1" applyNumberFormat="1" applyFont="1" applyFill="1" applyBorder="1" applyAlignment="1">
      <alignment horizontal="right" vertical="center"/>
    </xf>
    <xf numFmtId="164" fontId="7" fillId="5" borderId="8" xfId="1" applyNumberFormat="1" applyFont="1" applyFill="1" applyBorder="1" applyAlignment="1">
      <alignment horizontal="right" vertical="center"/>
    </xf>
    <xf numFmtId="164" fontId="7" fillId="5" borderId="9" xfId="1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2" fontId="3" fillId="0" borderId="5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2" fontId="3" fillId="0" borderId="6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/>
    <xf numFmtId="4" fontId="17" fillId="0" borderId="0" xfId="3" applyNumberFormat="1" applyFont="1" applyFill="1" applyBorder="1" applyAlignment="1">
      <alignment horizontal="center" wrapText="1"/>
    </xf>
    <xf numFmtId="164" fontId="14" fillId="0" borderId="4" xfId="1" applyNumberFormat="1" applyFont="1" applyFill="1" applyBorder="1" applyAlignment="1">
      <alignment horizontal="right" vertical="center"/>
    </xf>
    <xf numFmtId="164" fontId="14" fillId="0" borderId="2" xfId="1" applyNumberFormat="1" applyFont="1" applyFill="1" applyBorder="1" applyAlignment="1">
      <alignment horizontal="right" vertical="center"/>
    </xf>
    <xf numFmtId="164" fontId="14" fillId="0" borderId="3" xfId="1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164" fontId="7" fillId="3" borderId="7" xfId="1" applyNumberFormat="1" applyFont="1" applyFill="1" applyBorder="1" applyAlignment="1">
      <alignment horizontal="center" vertical="center" wrapText="1"/>
    </xf>
    <xf numFmtId="164" fontId="7" fillId="3" borderId="9" xfId="1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8"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top/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0"/>
  <sheetViews>
    <sheetView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S262" sqref="S262"/>
    </sheetView>
  </sheetViews>
  <sheetFormatPr defaultRowHeight="15.75" x14ac:dyDescent="0.25"/>
  <cols>
    <col min="1" max="1" width="33.28515625" style="5" customWidth="1"/>
    <col min="2" max="2" width="17" style="5" customWidth="1"/>
    <col min="3" max="3" width="53.5703125" style="5" customWidth="1"/>
    <col min="4" max="4" width="8" style="5" customWidth="1"/>
    <col min="5" max="5" width="17.28515625" style="24" customWidth="1"/>
    <col min="6" max="6" width="9" style="5" customWidth="1"/>
    <col min="7" max="7" width="16.28515625" style="24" customWidth="1"/>
    <col min="8" max="8" width="8.140625" style="5" customWidth="1"/>
    <col min="9" max="9" width="17" style="24" customWidth="1"/>
    <col min="10" max="10" width="10.7109375" style="5" customWidth="1"/>
    <col min="11" max="11" width="18.28515625" style="24" customWidth="1"/>
    <col min="12" max="12" width="17.28515625" style="24" customWidth="1"/>
    <col min="13" max="13" width="16.85546875" style="24" customWidth="1"/>
    <col min="14" max="14" width="16.5703125" style="63" bestFit="1" customWidth="1"/>
    <col min="15" max="15" width="15.85546875" style="24" customWidth="1"/>
    <col min="16" max="16" width="14.85546875" style="27" customWidth="1"/>
    <col min="17" max="17" width="15.42578125" style="27" customWidth="1"/>
    <col min="18" max="16384" width="9.140625" style="28"/>
  </cols>
  <sheetData>
    <row r="1" spans="1:17" ht="18.75" x14ac:dyDescent="0.25">
      <c r="A1" s="114" t="s">
        <v>182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spans="1:17" ht="36.75" customHeight="1" x14ac:dyDescent="0.25">
      <c r="A2" s="115" t="s">
        <v>183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17" ht="16.5" thickBot="1" x14ac:dyDescent="0.3">
      <c r="A3" s="1"/>
      <c r="B3" s="1"/>
      <c r="C3" s="1"/>
      <c r="D3" s="1"/>
      <c r="E3" s="2"/>
      <c r="F3" s="1"/>
      <c r="G3" s="2"/>
      <c r="H3" s="1"/>
      <c r="I3" s="2"/>
      <c r="J3" s="3"/>
      <c r="K3" s="61"/>
      <c r="L3" s="25"/>
      <c r="M3" s="25"/>
      <c r="N3" s="62"/>
      <c r="O3" s="2"/>
      <c r="P3" s="25"/>
      <c r="Q3" s="25"/>
    </row>
    <row r="4" spans="1:17" ht="126.75" thickBot="1" x14ac:dyDescent="0.3">
      <c r="A4" s="39" t="s">
        <v>0</v>
      </c>
      <c r="B4" s="40" t="s">
        <v>1</v>
      </c>
      <c r="C4" s="41" t="s">
        <v>2</v>
      </c>
      <c r="D4" s="42" t="s">
        <v>3</v>
      </c>
      <c r="E4" s="43" t="s">
        <v>4</v>
      </c>
      <c r="F4" s="44" t="s">
        <v>3</v>
      </c>
      <c r="G4" s="45" t="s">
        <v>5</v>
      </c>
      <c r="H4" s="46" t="s">
        <v>3</v>
      </c>
      <c r="I4" s="47" t="s">
        <v>6</v>
      </c>
      <c r="J4" s="48" t="s">
        <v>7</v>
      </c>
      <c r="K4" s="49" t="s">
        <v>8</v>
      </c>
      <c r="L4" s="49" t="s">
        <v>9</v>
      </c>
      <c r="M4" s="50" t="s">
        <v>10</v>
      </c>
      <c r="N4" s="116" t="s">
        <v>11</v>
      </c>
      <c r="O4" s="117"/>
      <c r="P4" s="31" t="s">
        <v>12</v>
      </c>
      <c r="Q4" s="32" t="s">
        <v>13</v>
      </c>
    </row>
    <row r="5" spans="1:17" ht="16.5" thickBot="1" x14ac:dyDescent="0.3">
      <c r="A5" s="83" t="s">
        <v>184</v>
      </c>
      <c r="B5" s="84"/>
      <c r="C5" s="85"/>
      <c r="D5" s="85">
        <f t="shared" ref="D5" si="0">SUM(D6:D130)</f>
        <v>22429</v>
      </c>
      <c r="E5" s="86">
        <f t="shared" ref="E5:G5" si="1">SUM(E6:E130)</f>
        <v>13259147</v>
      </c>
      <c r="F5" s="85">
        <f t="shared" si="1"/>
        <v>3314</v>
      </c>
      <c r="G5" s="86">
        <f t="shared" si="1"/>
        <v>5751322</v>
      </c>
      <c r="H5" s="85">
        <f>SUM(H6:H130)</f>
        <v>25743</v>
      </c>
      <c r="I5" s="86">
        <f t="shared" ref="I5:Q5" si="2">SUM(I6:I130)</f>
        <v>19010469</v>
      </c>
      <c r="J5" s="85">
        <f t="shared" si="2"/>
        <v>21269.03666666667</v>
      </c>
      <c r="K5" s="86">
        <f t="shared" si="2"/>
        <v>28150634</v>
      </c>
      <c r="L5" s="86">
        <f t="shared" si="2"/>
        <v>11251912</v>
      </c>
      <c r="M5" s="86">
        <f t="shared" si="2"/>
        <v>39402546</v>
      </c>
      <c r="N5" s="87">
        <f t="shared" si="2"/>
        <v>58413015</v>
      </c>
      <c r="O5" s="73">
        <f>SUM(O6:O130)</f>
        <v>58413015</v>
      </c>
      <c r="P5" s="88">
        <f t="shared" si="2"/>
        <v>596133</v>
      </c>
      <c r="Q5" s="89">
        <f t="shared" si="2"/>
        <v>4113227</v>
      </c>
    </row>
    <row r="6" spans="1:17" x14ac:dyDescent="0.25">
      <c r="A6" s="51" t="s">
        <v>14</v>
      </c>
      <c r="B6" s="6" t="s">
        <v>15</v>
      </c>
      <c r="C6" s="7" t="s">
        <v>16</v>
      </c>
      <c r="D6" s="8">
        <f t="shared" ref="D6:L6" si="3">D132+D258+D384</f>
        <v>161</v>
      </c>
      <c r="E6" s="9">
        <f t="shared" si="3"/>
        <v>55870</v>
      </c>
      <c r="F6" s="8">
        <f t="shared" si="3"/>
        <v>90</v>
      </c>
      <c r="G6" s="9">
        <f t="shared" si="3"/>
        <v>111900</v>
      </c>
      <c r="H6" s="8">
        <f t="shared" si="3"/>
        <v>251</v>
      </c>
      <c r="I6" s="9">
        <f t="shared" si="3"/>
        <v>167770</v>
      </c>
      <c r="J6" s="10">
        <f t="shared" si="3"/>
        <v>150.33000000000001</v>
      </c>
      <c r="K6" s="11">
        <f t="shared" si="3"/>
        <v>104181</v>
      </c>
      <c r="L6" s="11">
        <f t="shared" si="3"/>
        <v>20836</v>
      </c>
      <c r="M6" s="9">
        <f>SUM(K6:L6)</f>
        <v>125017</v>
      </c>
      <c r="N6" s="33">
        <f t="shared" ref="N6:N37" si="4">N132+N258+N384</f>
        <v>292787</v>
      </c>
      <c r="O6" s="112">
        <f>SUM(N6:N8)</f>
        <v>1420677</v>
      </c>
      <c r="P6" s="26"/>
      <c r="Q6" s="34"/>
    </row>
    <row r="7" spans="1:17" x14ac:dyDescent="0.25">
      <c r="A7" s="51" t="s">
        <v>14</v>
      </c>
      <c r="B7" s="6" t="s">
        <v>17</v>
      </c>
      <c r="C7" s="7" t="s">
        <v>18</v>
      </c>
      <c r="D7" s="8">
        <f t="shared" ref="D7:L7" si="5">D133+D259+D385</f>
        <v>399</v>
      </c>
      <c r="E7" s="9">
        <f t="shared" si="5"/>
        <v>161260</v>
      </c>
      <c r="F7" s="8">
        <f t="shared" si="5"/>
        <v>130</v>
      </c>
      <c r="G7" s="9">
        <f t="shared" si="5"/>
        <v>244434</v>
      </c>
      <c r="H7" s="8">
        <f t="shared" si="5"/>
        <v>529</v>
      </c>
      <c r="I7" s="9">
        <f t="shared" si="5"/>
        <v>405694</v>
      </c>
      <c r="J7" s="10">
        <f t="shared" si="5"/>
        <v>362</v>
      </c>
      <c r="K7" s="11">
        <f t="shared" si="5"/>
        <v>250866</v>
      </c>
      <c r="L7" s="11">
        <f t="shared" si="5"/>
        <v>50173</v>
      </c>
      <c r="M7" s="9">
        <f t="shared" ref="M7:M70" si="6">SUM(K7:L7)</f>
        <v>301039</v>
      </c>
      <c r="N7" s="33">
        <f t="shared" si="4"/>
        <v>706733</v>
      </c>
      <c r="O7" s="112"/>
      <c r="P7" s="26"/>
      <c r="Q7" s="34"/>
    </row>
    <row r="8" spans="1:17" x14ac:dyDescent="0.25">
      <c r="A8" s="51" t="s">
        <v>14</v>
      </c>
      <c r="B8" s="6" t="s">
        <v>19</v>
      </c>
      <c r="C8" s="7" t="s">
        <v>20</v>
      </c>
      <c r="D8" s="8">
        <f t="shared" ref="D8:L8" si="7">D134+D260+D386</f>
        <v>235</v>
      </c>
      <c r="E8" s="9">
        <f t="shared" si="7"/>
        <v>83718</v>
      </c>
      <c r="F8" s="8">
        <f t="shared" si="7"/>
        <v>84</v>
      </c>
      <c r="G8" s="9">
        <f t="shared" si="7"/>
        <v>151122</v>
      </c>
      <c r="H8" s="8">
        <f t="shared" si="7"/>
        <v>319</v>
      </c>
      <c r="I8" s="9">
        <f t="shared" si="7"/>
        <v>234840</v>
      </c>
      <c r="J8" s="10">
        <f t="shared" si="7"/>
        <v>217</v>
      </c>
      <c r="K8" s="11">
        <f t="shared" si="7"/>
        <v>155093</v>
      </c>
      <c r="L8" s="11">
        <f t="shared" si="7"/>
        <v>31224</v>
      </c>
      <c r="M8" s="9">
        <f t="shared" si="6"/>
        <v>186317</v>
      </c>
      <c r="N8" s="33">
        <f t="shared" si="4"/>
        <v>421157</v>
      </c>
      <c r="O8" s="113"/>
      <c r="P8" s="26"/>
      <c r="Q8" s="34"/>
    </row>
    <row r="9" spans="1:17" x14ac:dyDescent="0.25">
      <c r="A9" s="51" t="s">
        <v>21</v>
      </c>
      <c r="B9" s="6" t="s">
        <v>17</v>
      </c>
      <c r="C9" s="7" t="s">
        <v>22</v>
      </c>
      <c r="D9" s="8">
        <f t="shared" ref="D9:L9" si="8">D135+D261+D387</f>
        <v>39</v>
      </c>
      <c r="E9" s="9">
        <f t="shared" si="8"/>
        <v>7610</v>
      </c>
      <c r="F9" s="8">
        <f t="shared" si="8"/>
        <v>16</v>
      </c>
      <c r="G9" s="9">
        <f t="shared" si="8"/>
        <v>24450</v>
      </c>
      <c r="H9" s="8">
        <f t="shared" si="8"/>
        <v>55</v>
      </c>
      <c r="I9" s="9">
        <f t="shared" si="8"/>
        <v>32060</v>
      </c>
      <c r="J9" s="10">
        <f t="shared" si="8"/>
        <v>29.33</v>
      </c>
      <c r="K9" s="11">
        <f t="shared" si="8"/>
        <v>20328</v>
      </c>
      <c r="L9" s="11">
        <f t="shared" si="8"/>
        <v>6099</v>
      </c>
      <c r="M9" s="9">
        <f t="shared" si="6"/>
        <v>26427</v>
      </c>
      <c r="N9" s="33">
        <f t="shared" si="4"/>
        <v>58487</v>
      </c>
      <c r="O9" s="111">
        <f>SUM(N9:N10)</f>
        <v>663682</v>
      </c>
      <c r="P9" s="26"/>
      <c r="Q9" s="34"/>
    </row>
    <row r="10" spans="1:17" x14ac:dyDescent="0.25">
      <c r="A10" s="51" t="s">
        <v>21</v>
      </c>
      <c r="B10" s="6" t="s">
        <v>17</v>
      </c>
      <c r="C10" s="7" t="s">
        <v>23</v>
      </c>
      <c r="D10" s="8">
        <f t="shared" ref="D10:L10" si="9">D136+D262+D388</f>
        <v>267</v>
      </c>
      <c r="E10" s="9">
        <f t="shared" si="9"/>
        <v>110712</v>
      </c>
      <c r="F10" s="8">
        <f t="shared" si="9"/>
        <v>142</v>
      </c>
      <c r="G10" s="9">
        <f t="shared" si="9"/>
        <v>302591</v>
      </c>
      <c r="H10" s="8">
        <f t="shared" si="9"/>
        <v>409</v>
      </c>
      <c r="I10" s="9">
        <f t="shared" si="9"/>
        <v>413303</v>
      </c>
      <c r="J10" s="10">
        <f t="shared" si="9"/>
        <v>213</v>
      </c>
      <c r="K10" s="11">
        <f t="shared" si="9"/>
        <v>147609</v>
      </c>
      <c r="L10" s="11">
        <f t="shared" si="9"/>
        <v>44283</v>
      </c>
      <c r="M10" s="9">
        <f t="shared" si="6"/>
        <v>191892</v>
      </c>
      <c r="N10" s="33">
        <f t="shared" si="4"/>
        <v>605195</v>
      </c>
      <c r="O10" s="113"/>
      <c r="P10" s="26"/>
      <c r="Q10" s="34"/>
    </row>
    <row r="11" spans="1:17" x14ac:dyDescent="0.25">
      <c r="A11" s="51" t="s">
        <v>24</v>
      </c>
      <c r="B11" s="6" t="s">
        <v>15</v>
      </c>
      <c r="C11" s="7" t="s">
        <v>24</v>
      </c>
      <c r="D11" s="8">
        <f t="shared" ref="D11:L11" si="10">D137+D263+D389</f>
        <v>195</v>
      </c>
      <c r="E11" s="9">
        <f t="shared" si="10"/>
        <v>78388</v>
      </c>
      <c r="F11" s="8">
        <f t="shared" si="10"/>
        <v>75</v>
      </c>
      <c r="G11" s="9">
        <f t="shared" si="10"/>
        <v>82255</v>
      </c>
      <c r="H11" s="8">
        <f t="shared" si="10"/>
        <v>270</v>
      </c>
      <c r="I11" s="9">
        <f t="shared" si="10"/>
        <v>160643</v>
      </c>
      <c r="J11" s="10">
        <f t="shared" si="10"/>
        <v>181.67</v>
      </c>
      <c r="K11" s="11">
        <f t="shared" si="10"/>
        <v>125895</v>
      </c>
      <c r="L11" s="11">
        <f t="shared" si="10"/>
        <v>17626</v>
      </c>
      <c r="M11" s="9">
        <f t="shared" si="6"/>
        <v>143521</v>
      </c>
      <c r="N11" s="33">
        <f t="shared" si="4"/>
        <v>304164</v>
      </c>
      <c r="O11" s="64">
        <f>SUM(N11)</f>
        <v>304164</v>
      </c>
      <c r="P11" s="26"/>
      <c r="Q11" s="34"/>
    </row>
    <row r="12" spans="1:17" x14ac:dyDescent="0.25">
      <c r="A12" s="51" t="s">
        <v>25</v>
      </c>
      <c r="B12" s="6" t="s">
        <v>26</v>
      </c>
      <c r="C12" s="7" t="s">
        <v>27</v>
      </c>
      <c r="D12" s="8">
        <f t="shared" ref="D12:L12" si="11">D138+D264+D390</f>
        <v>186</v>
      </c>
      <c r="E12" s="9">
        <f t="shared" si="11"/>
        <v>116620</v>
      </c>
      <c r="F12" s="8">
        <f t="shared" si="11"/>
        <v>133</v>
      </c>
      <c r="G12" s="9">
        <f t="shared" si="11"/>
        <v>182952</v>
      </c>
      <c r="H12" s="8">
        <f t="shared" si="11"/>
        <v>319</v>
      </c>
      <c r="I12" s="9">
        <f t="shared" si="11"/>
        <v>299572</v>
      </c>
      <c r="J12" s="10">
        <f t="shared" si="11"/>
        <v>175</v>
      </c>
      <c r="K12" s="11">
        <f t="shared" si="11"/>
        <v>141060</v>
      </c>
      <c r="L12" s="11">
        <f t="shared" si="11"/>
        <v>50782</v>
      </c>
      <c r="M12" s="9">
        <f t="shared" si="6"/>
        <v>191842</v>
      </c>
      <c r="N12" s="33">
        <f t="shared" si="4"/>
        <v>491414</v>
      </c>
      <c r="O12" s="111">
        <f>SUM(N12:N21)</f>
        <v>4179625</v>
      </c>
      <c r="P12" s="26"/>
      <c r="Q12" s="34"/>
    </row>
    <row r="13" spans="1:17" x14ac:dyDescent="0.25">
      <c r="A13" s="51" t="s">
        <v>25</v>
      </c>
      <c r="B13" s="6" t="s">
        <v>26</v>
      </c>
      <c r="C13" s="7" t="s">
        <v>28</v>
      </c>
      <c r="D13" s="8">
        <f t="shared" ref="D13:L13" si="12">D139+D265+D391</f>
        <v>20</v>
      </c>
      <c r="E13" s="9">
        <f t="shared" si="12"/>
        <v>9980</v>
      </c>
      <c r="F13" s="8">
        <f t="shared" si="12"/>
        <v>1</v>
      </c>
      <c r="G13" s="9">
        <f t="shared" si="12"/>
        <v>4140</v>
      </c>
      <c r="H13" s="8">
        <f t="shared" si="12"/>
        <v>21</v>
      </c>
      <c r="I13" s="9">
        <f t="shared" si="12"/>
        <v>14120</v>
      </c>
      <c r="J13" s="10">
        <f t="shared" si="12"/>
        <v>21.67</v>
      </c>
      <c r="K13" s="11">
        <f t="shared" si="12"/>
        <v>18769</v>
      </c>
      <c r="L13" s="11">
        <f t="shared" si="12"/>
        <v>6757</v>
      </c>
      <c r="M13" s="9">
        <f t="shared" si="6"/>
        <v>25526</v>
      </c>
      <c r="N13" s="33">
        <f t="shared" si="4"/>
        <v>39646</v>
      </c>
      <c r="O13" s="112"/>
      <c r="P13" s="26"/>
      <c r="Q13" s="34"/>
    </row>
    <row r="14" spans="1:17" x14ac:dyDescent="0.25">
      <c r="A14" s="51" t="s">
        <v>25</v>
      </c>
      <c r="B14" s="6" t="s">
        <v>26</v>
      </c>
      <c r="C14" s="7" t="s">
        <v>29</v>
      </c>
      <c r="D14" s="8">
        <f t="shared" ref="D14:L14" si="13">D140+D266+D392</f>
        <v>168</v>
      </c>
      <c r="E14" s="9">
        <f t="shared" si="13"/>
        <v>67890</v>
      </c>
      <c r="F14" s="8">
        <f t="shared" si="13"/>
        <v>3</v>
      </c>
      <c r="G14" s="9">
        <f t="shared" si="13"/>
        <v>3677</v>
      </c>
      <c r="H14" s="8">
        <f t="shared" si="13"/>
        <v>171</v>
      </c>
      <c r="I14" s="9">
        <f t="shared" si="13"/>
        <v>71567</v>
      </c>
      <c r="J14" s="10">
        <f t="shared" si="13"/>
        <v>169</v>
      </c>
      <c r="K14" s="11">
        <f t="shared" si="13"/>
        <v>134893</v>
      </c>
      <c r="L14" s="11">
        <f t="shared" si="13"/>
        <v>48561</v>
      </c>
      <c r="M14" s="9">
        <f t="shared" si="6"/>
        <v>183454</v>
      </c>
      <c r="N14" s="33">
        <f t="shared" si="4"/>
        <v>255021</v>
      </c>
      <c r="O14" s="112"/>
      <c r="P14" s="26"/>
      <c r="Q14" s="34"/>
    </row>
    <row r="15" spans="1:17" x14ac:dyDescent="0.25">
      <c r="A15" s="51" t="s">
        <v>25</v>
      </c>
      <c r="B15" s="6" t="s">
        <v>26</v>
      </c>
      <c r="C15" s="7" t="s">
        <v>30</v>
      </c>
      <c r="D15" s="8">
        <f t="shared" ref="D15:L15" si="14">D141+D267+D393</f>
        <v>36</v>
      </c>
      <c r="E15" s="9">
        <f t="shared" si="14"/>
        <v>12765</v>
      </c>
      <c r="F15" s="8">
        <f t="shared" si="14"/>
        <v>2</v>
      </c>
      <c r="G15" s="9">
        <f t="shared" si="14"/>
        <v>2136</v>
      </c>
      <c r="H15" s="8">
        <f t="shared" si="14"/>
        <v>38</v>
      </c>
      <c r="I15" s="9">
        <f t="shared" si="14"/>
        <v>14901</v>
      </c>
      <c r="J15" s="10">
        <f t="shared" si="14"/>
        <v>36</v>
      </c>
      <c r="K15" s="11">
        <f t="shared" si="14"/>
        <v>28413</v>
      </c>
      <c r="L15" s="11">
        <f t="shared" si="14"/>
        <v>10229</v>
      </c>
      <c r="M15" s="9">
        <f t="shared" si="6"/>
        <v>38642</v>
      </c>
      <c r="N15" s="33">
        <f t="shared" si="4"/>
        <v>53543</v>
      </c>
      <c r="O15" s="112"/>
      <c r="P15" s="26"/>
      <c r="Q15" s="34"/>
    </row>
    <row r="16" spans="1:17" x14ac:dyDescent="0.25">
      <c r="A16" s="51" t="s">
        <v>25</v>
      </c>
      <c r="B16" s="6" t="s">
        <v>26</v>
      </c>
      <c r="C16" s="7" t="s">
        <v>31</v>
      </c>
      <c r="D16" s="8">
        <f t="shared" ref="D16:L16" si="15">D142+D268+D394</f>
        <v>432</v>
      </c>
      <c r="E16" s="9">
        <f t="shared" si="15"/>
        <v>166663</v>
      </c>
      <c r="F16" s="8">
        <f t="shared" si="15"/>
        <v>637</v>
      </c>
      <c r="G16" s="9">
        <f t="shared" si="15"/>
        <v>958994</v>
      </c>
      <c r="H16" s="8">
        <f t="shared" si="15"/>
        <v>1069</v>
      </c>
      <c r="I16" s="9">
        <f t="shared" si="15"/>
        <v>1125657</v>
      </c>
      <c r="J16" s="10">
        <f t="shared" si="15"/>
        <v>302.33</v>
      </c>
      <c r="K16" s="11">
        <f t="shared" si="15"/>
        <v>244479</v>
      </c>
      <c r="L16" s="11">
        <f t="shared" si="15"/>
        <v>87772</v>
      </c>
      <c r="M16" s="9">
        <f t="shared" si="6"/>
        <v>332251</v>
      </c>
      <c r="N16" s="33">
        <f t="shared" si="4"/>
        <v>1457908</v>
      </c>
      <c r="O16" s="112"/>
      <c r="P16" s="26"/>
      <c r="Q16" s="34"/>
    </row>
    <row r="17" spans="1:17" x14ac:dyDescent="0.25">
      <c r="A17" s="51" t="s">
        <v>25</v>
      </c>
      <c r="B17" s="6" t="s">
        <v>26</v>
      </c>
      <c r="C17" s="7" t="s">
        <v>32</v>
      </c>
      <c r="D17" s="8">
        <f t="shared" ref="D17:L17" si="16">D143+D269+D395</f>
        <v>119</v>
      </c>
      <c r="E17" s="9">
        <f t="shared" si="16"/>
        <v>44185</v>
      </c>
      <c r="F17" s="8">
        <f t="shared" si="16"/>
        <v>2</v>
      </c>
      <c r="G17" s="9">
        <f t="shared" si="16"/>
        <v>8280</v>
      </c>
      <c r="H17" s="8">
        <f t="shared" si="16"/>
        <v>121</v>
      </c>
      <c r="I17" s="9">
        <f t="shared" si="16"/>
        <v>52465</v>
      </c>
      <c r="J17" s="10">
        <f t="shared" si="16"/>
        <v>115.67</v>
      </c>
      <c r="K17" s="11">
        <f t="shared" si="16"/>
        <v>90772</v>
      </c>
      <c r="L17" s="11">
        <f t="shared" si="16"/>
        <v>32677</v>
      </c>
      <c r="M17" s="9">
        <f t="shared" si="6"/>
        <v>123449</v>
      </c>
      <c r="N17" s="33">
        <f t="shared" si="4"/>
        <v>175914</v>
      </c>
      <c r="O17" s="112"/>
      <c r="P17" s="26"/>
      <c r="Q17" s="34"/>
    </row>
    <row r="18" spans="1:17" x14ac:dyDescent="0.25">
      <c r="A18" s="51" t="s">
        <v>25</v>
      </c>
      <c r="B18" s="6" t="s">
        <v>26</v>
      </c>
      <c r="C18" s="7" t="s">
        <v>33</v>
      </c>
      <c r="D18" s="8">
        <f t="shared" ref="D18:L18" si="17">D144+D270+D396</f>
        <v>257</v>
      </c>
      <c r="E18" s="9">
        <f t="shared" si="17"/>
        <v>90700</v>
      </c>
      <c r="F18" s="8">
        <f t="shared" si="17"/>
        <v>44</v>
      </c>
      <c r="G18" s="9">
        <f t="shared" si="17"/>
        <v>122385</v>
      </c>
      <c r="H18" s="8">
        <f t="shared" si="17"/>
        <v>301</v>
      </c>
      <c r="I18" s="9">
        <f t="shared" si="17"/>
        <v>213085</v>
      </c>
      <c r="J18" s="10">
        <f t="shared" si="17"/>
        <v>201.33999999999997</v>
      </c>
      <c r="K18" s="11">
        <f t="shared" si="17"/>
        <v>162301</v>
      </c>
      <c r="L18" s="11">
        <f t="shared" si="17"/>
        <v>57805</v>
      </c>
      <c r="M18" s="9">
        <f t="shared" si="6"/>
        <v>220106</v>
      </c>
      <c r="N18" s="33">
        <f t="shared" si="4"/>
        <v>433191</v>
      </c>
      <c r="O18" s="112"/>
      <c r="P18" s="26"/>
      <c r="Q18" s="34"/>
    </row>
    <row r="19" spans="1:17" x14ac:dyDescent="0.25">
      <c r="A19" s="51" t="s">
        <v>25</v>
      </c>
      <c r="B19" s="6" t="s">
        <v>26</v>
      </c>
      <c r="C19" s="7" t="s">
        <v>34</v>
      </c>
      <c r="D19" s="8">
        <f t="shared" ref="D19:L19" si="18">D145+D271+D397</f>
        <v>230</v>
      </c>
      <c r="E19" s="9">
        <f t="shared" si="18"/>
        <v>160156</v>
      </c>
      <c r="F19" s="8">
        <f t="shared" si="18"/>
        <v>131</v>
      </c>
      <c r="G19" s="9">
        <f t="shared" si="18"/>
        <v>342811</v>
      </c>
      <c r="H19" s="8">
        <f t="shared" si="18"/>
        <v>361</v>
      </c>
      <c r="I19" s="9">
        <f t="shared" si="18"/>
        <v>502967</v>
      </c>
      <c r="J19" s="10">
        <f t="shared" si="18"/>
        <v>156.66999999999999</v>
      </c>
      <c r="K19" s="11">
        <f t="shared" si="18"/>
        <v>126057</v>
      </c>
      <c r="L19" s="11">
        <f t="shared" si="18"/>
        <v>46003</v>
      </c>
      <c r="M19" s="9">
        <f t="shared" si="6"/>
        <v>172060</v>
      </c>
      <c r="N19" s="33">
        <f t="shared" si="4"/>
        <v>675027</v>
      </c>
      <c r="O19" s="112"/>
      <c r="P19" s="26"/>
      <c r="Q19" s="34"/>
    </row>
    <row r="20" spans="1:17" x14ac:dyDescent="0.25">
      <c r="A20" s="51" t="s">
        <v>25</v>
      </c>
      <c r="B20" s="6" t="s">
        <v>35</v>
      </c>
      <c r="C20" s="7" t="s">
        <v>36</v>
      </c>
      <c r="D20" s="8">
        <f t="shared" ref="D20:L20" si="19">D146+D272+D398</f>
        <v>154</v>
      </c>
      <c r="E20" s="9">
        <f t="shared" si="19"/>
        <v>46690</v>
      </c>
      <c r="F20" s="8">
        <f t="shared" si="19"/>
        <v>8</v>
      </c>
      <c r="G20" s="9">
        <f t="shared" si="19"/>
        <v>8915</v>
      </c>
      <c r="H20" s="8">
        <f t="shared" si="19"/>
        <v>162</v>
      </c>
      <c r="I20" s="9">
        <f t="shared" si="19"/>
        <v>55605</v>
      </c>
      <c r="J20" s="10">
        <f t="shared" si="19"/>
        <v>110.33</v>
      </c>
      <c r="K20" s="11">
        <f t="shared" si="19"/>
        <v>90078</v>
      </c>
      <c r="L20" s="11">
        <f t="shared" si="19"/>
        <v>32429</v>
      </c>
      <c r="M20" s="9">
        <f t="shared" si="6"/>
        <v>122507</v>
      </c>
      <c r="N20" s="33">
        <f t="shared" si="4"/>
        <v>178112</v>
      </c>
      <c r="O20" s="112"/>
      <c r="P20" s="26"/>
      <c r="Q20" s="34"/>
    </row>
    <row r="21" spans="1:17" x14ac:dyDescent="0.25">
      <c r="A21" s="51" t="s">
        <v>25</v>
      </c>
      <c r="B21" s="6" t="s">
        <v>35</v>
      </c>
      <c r="C21" s="7" t="s">
        <v>25</v>
      </c>
      <c r="D21" s="8">
        <f t="shared" ref="D21:L21" si="20">D147+D273+D399</f>
        <v>314</v>
      </c>
      <c r="E21" s="9">
        <f t="shared" si="20"/>
        <v>99560</v>
      </c>
      <c r="F21" s="8">
        <f t="shared" si="20"/>
        <v>70</v>
      </c>
      <c r="G21" s="9">
        <f t="shared" si="20"/>
        <v>85643</v>
      </c>
      <c r="H21" s="8">
        <f t="shared" si="20"/>
        <v>384</v>
      </c>
      <c r="I21" s="9">
        <f t="shared" si="20"/>
        <v>185203</v>
      </c>
      <c r="J21" s="10">
        <f t="shared" si="20"/>
        <v>211.33999999999997</v>
      </c>
      <c r="K21" s="11">
        <f t="shared" si="20"/>
        <v>172534</v>
      </c>
      <c r="L21" s="11">
        <f t="shared" si="20"/>
        <v>62112</v>
      </c>
      <c r="M21" s="9">
        <f t="shared" si="6"/>
        <v>234646</v>
      </c>
      <c r="N21" s="33">
        <f t="shared" si="4"/>
        <v>419849</v>
      </c>
      <c r="O21" s="113"/>
      <c r="P21" s="26"/>
      <c r="Q21" s="34"/>
    </row>
    <row r="22" spans="1:17" x14ac:dyDescent="0.25">
      <c r="A22" s="51" t="s">
        <v>37</v>
      </c>
      <c r="B22" s="6" t="s">
        <v>38</v>
      </c>
      <c r="C22" s="7" t="s">
        <v>39</v>
      </c>
      <c r="D22" s="8">
        <f t="shared" ref="D22:L22" si="21">D148+D274+D400</f>
        <v>73</v>
      </c>
      <c r="E22" s="9">
        <f t="shared" si="21"/>
        <v>25520</v>
      </c>
      <c r="F22" s="8">
        <f t="shared" si="21"/>
        <v>0</v>
      </c>
      <c r="G22" s="9">
        <f t="shared" si="21"/>
        <v>0</v>
      </c>
      <c r="H22" s="8">
        <f t="shared" si="21"/>
        <v>73</v>
      </c>
      <c r="I22" s="9">
        <f t="shared" si="21"/>
        <v>25520</v>
      </c>
      <c r="J22" s="10">
        <f t="shared" si="21"/>
        <v>71.67</v>
      </c>
      <c r="K22" s="11">
        <f t="shared" si="21"/>
        <v>59310</v>
      </c>
      <c r="L22" s="11">
        <f t="shared" si="21"/>
        <v>19571</v>
      </c>
      <c r="M22" s="9">
        <f t="shared" si="6"/>
        <v>78881</v>
      </c>
      <c r="N22" s="33">
        <f t="shared" si="4"/>
        <v>104401</v>
      </c>
      <c r="O22" s="111">
        <f>SUM(N22:N39)</f>
        <v>1348814</v>
      </c>
      <c r="P22" s="26"/>
      <c r="Q22" s="34"/>
    </row>
    <row r="23" spans="1:17" x14ac:dyDescent="0.25">
      <c r="A23" s="51" t="s">
        <v>37</v>
      </c>
      <c r="B23" s="6" t="s">
        <v>40</v>
      </c>
      <c r="C23" s="7" t="s">
        <v>41</v>
      </c>
      <c r="D23" s="8">
        <f t="shared" ref="D23:L23" si="22">D149+D275+D401</f>
        <v>48</v>
      </c>
      <c r="E23" s="9">
        <f t="shared" si="22"/>
        <v>14060</v>
      </c>
      <c r="F23" s="8">
        <f t="shared" si="22"/>
        <v>0</v>
      </c>
      <c r="G23" s="9">
        <f t="shared" si="22"/>
        <v>0</v>
      </c>
      <c r="H23" s="8">
        <f t="shared" si="22"/>
        <v>48</v>
      </c>
      <c r="I23" s="9">
        <f t="shared" si="22"/>
        <v>14060</v>
      </c>
      <c r="J23" s="10">
        <f t="shared" si="22"/>
        <v>48</v>
      </c>
      <c r="K23" s="11">
        <f t="shared" si="22"/>
        <v>38392</v>
      </c>
      <c r="L23" s="11">
        <f t="shared" si="22"/>
        <v>12670</v>
      </c>
      <c r="M23" s="9">
        <f t="shared" si="6"/>
        <v>51062</v>
      </c>
      <c r="N23" s="33">
        <f t="shared" si="4"/>
        <v>65122</v>
      </c>
      <c r="O23" s="112"/>
      <c r="P23" s="26"/>
      <c r="Q23" s="34"/>
    </row>
    <row r="24" spans="1:17" x14ac:dyDescent="0.25">
      <c r="A24" s="51" t="s">
        <v>37</v>
      </c>
      <c r="B24" s="6" t="s">
        <v>42</v>
      </c>
      <c r="C24" s="7" t="s">
        <v>43</v>
      </c>
      <c r="D24" s="8">
        <f t="shared" ref="D24:L24" si="23">D150+D276+D402</f>
        <v>45</v>
      </c>
      <c r="E24" s="9">
        <f t="shared" si="23"/>
        <v>11300</v>
      </c>
      <c r="F24" s="8">
        <f t="shared" si="23"/>
        <v>0</v>
      </c>
      <c r="G24" s="9">
        <f t="shared" si="23"/>
        <v>0</v>
      </c>
      <c r="H24" s="8">
        <f t="shared" si="23"/>
        <v>45</v>
      </c>
      <c r="I24" s="9">
        <f t="shared" si="23"/>
        <v>11300</v>
      </c>
      <c r="J24" s="10">
        <f t="shared" si="23"/>
        <v>45</v>
      </c>
      <c r="K24" s="11">
        <f t="shared" si="23"/>
        <v>34546</v>
      </c>
      <c r="L24" s="11">
        <f t="shared" si="23"/>
        <v>11400</v>
      </c>
      <c r="M24" s="9">
        <f t="shared" si="6"/>
        <v>45946</v>
      </c>
      <c r="N24" s="33">
        <f t="shared" si="4"/>
        <v>57246</v>
      </c>
      <c r="O24" s="112"/>
      <c r="P24" s="26"/>
      <c r="Q24" s="34"/>
    </row>
    <row r="25" spans="1:17" x14ac:dyDescent="0.25">
      <c r="A25" s="51" t="s">
        <v>37</v>
      </c>
      <c r="B25" s="6" t="s">
        <v>44</v>
      </c>
      <c r="C25" s="7" t="s">
        <v>45</v>
      </c>
      <c r="D25" s="8">
        <f t="shared" ref="D25:L25" si="24">D151+D277+D403</f>
        <v>80</v>
      </c>
      <c r="E25" s="9">
        <f t="shared" si="24"/>
        <v>23360</v>
      </c>
      <c r="F25" s="8">
        <f t="shared" si="24"/>
        <v>1</v>
      </c>
      <c r="G25" s="9">
        <f t="shared" si="24"/>
        <v>1266</v>
      </c>
      <c r="H25" s="8">
        <f t="shared" si="24"/>
        <v>81</v>
      </c>
      <c r="I25" s="9">
        <f t="shared" si="24"/>
        <v>24626</v>
      </c>
      <c r="J25" s="10">
        <f t="shared" si="24"/>
        <v>80</v>
      </c>
      <c r="K25" s="11">
        <f t="shared" si="24"/>
        <v>62786</v>
      </c>
      <c r="L25" s="11">
        <f t="shared" si="24"/>
        <v>20719</v>
      </c>
      <c r="M25" s="9">
        <f t="shared" si="6"/>
        <v>83505</v>
      </c>
      <c r="N25" s="33">
        <f t="shared" si="4"/>
        <v>108131</v>
      </c>
      <c r="O25" s="112"/>
      <c r="P25" s="26"/>
      <c r="Q25" s="34"/>
    </row>
    <row r="26" spans="1:17" x14ac:dyDescent="0.25">
      <c r="A26" s="51" t="s">
        <v>37</v>
      </c>
      <c r="B26" s="6" t="s">
        <v>46</v>
      </c>
      <c r="C26" s="7" t="s">
        <v>47</v>
      </c>
      <c r="D26" s="8">
        <f t="shared" ref="D26:L26" si="25">D152+D278+D404</f>
        <v>80</v>
      </c>
      <c r="E26" s="9">
        <f t="shared" si="25"/>
        <v>24420</v>
      </c>
      <c r="F26" s="8">
        <f t="shared" si="25"/>
        <v>0</v>
      </c>
      <c r="G26" s="9">
        <f t="shared" si="25"/>
        <v>0</v>
      </c>
      <c r="H26" s="8">
        <f t="shared" si="25"/>
        <v>80</v>
      </c>
      <c r="I26" s="9">
        <f t="shared" si="25"/>
        <v>24420</v>
      </c>
      <c r="J26" s="10">
        <f t="shared" si="25"/>
        <v>80</v>
      </c>
      <c r="K26" s="11">
        <f t="shared" si="25"/>
        <v>64310</v>
      </c>
      <c r="L26" s="11">
        <f t="shared" si="25"/>
        <v>21223</v>
      </c>
      <c r="M26" s="9">
        <f t="shared" si="6"/>
        <v>85533</v>
      </c>
      <c r="N26" s="33">
        <f t="shared" si="4"/>
        <v>109953</v>
      </c>
      <c r="O26" s="112"/>
      <c r="P26" s="26"/>
      <c r="Q26" s="34"/>
    </row>
    <row r="27" spans="1:17" x14ac:dyDescent="0.25">
      <c r="A27" s="51" t="s">
        <v>37</v>
      </c>
      <c r="B27" s="6" t="s">
        <v>48</v>
      </c>
      <c r="C27" s="7" t="s">
        <v>49</v>
      </c>
      <c r="D27" s="8">
        <f t="shared" ref="D27:L27" si="26">D153+D279+D405</f>
        <v>9</v>
      </c>
      <c r="E27" s="9">
        <f t="shared" si="26"/>
        <v>3480</v>
      </c>
      <c r="F27" s="8">
        <f t="shared" si="26"/>
        <v>0</v>
      </c>
      <c r="G27" s="9">
        <f t="shared" si="26"/>
        <v>0</v>
      </c>
      <c r="H27" s="8">
        <f t="shared" si="26"/>
        <v>9</v>
      </c>
      <c r="I27" s="9">
        <f t="shared" si="26"/>
        <v>3480</v>
      </c>
      <c r="J27" s="10">
        <f t="shared" si="26"/>
        <v>7.33</v>
      </c>
      <c r="K27" s="11">
        <f t="shared" si="26"/>
        <v>6075</v>
      </c>
      <c r="L27" s="11">
        <f t="shared" si="26"/>
        <v>2005</v>
      </c>
      <c r="M27" s="9">
        <f t="shared" si="6"/>
        <v>8080</v>
      </c>
      <c r="N27" s="33">
        <f t="shared" si="4"/>
        <v>11560</v>
      </c>
      <c r="O27" s="112"/>
      <c r="P27" s="26"/>
      <c r="Q27" s="34"/>
    </row>
    <row r="28" spans="1:17" x14ac:dyDescent="0.25">
      <c r="A28" s="52" t="s">
        <v>37</v>
      </c>
      <c r="B28" s="12" t="s">
        <v>48</v>
      </c>
      <c r="C28" s="7" t="s">
        <v>50</v>
      </c>
      <c r="D28" s="8">
        <f t="shared" ref="D28:L28" si="27">D154+D280+D406</f>
        <v>9</v>
      </c>
      <c r="E28" s="9">
        <f t="shared" si="27"/>
        <v>1600</v>
      </c>
      <c r="F28" s="8">
        <f t="shared" si="27"/>
        <v>12</v>
      </c>
      <c r="G28" s="9">
        <f t="shared" si="27"/>
        <v>6000</v>
      </c>
      <c r="H28" s="8">
        <f t="shared" si="27"/>
        <v>21</v>
      </c>
      <c r="I28" s="9">
        <f t="shared" si="27"/>
        <v>7600</v>
      </c>
      <c r="J28" s="10">
        <f t="shared" si="27"/>
        <v>6.33</v>
      </c>
      <c r="K28" s="11">
        <f t="shared" si="27"/>
        <v>5440</v>
      </c>
      <c r="L28" s="11">
        <f t="shared" si="27"/>
        <v>1795</v>
      </c>
      <c r="M28" s="9">
        <f t="shared" si="6"/>
        <v>7235</v>
      </c>
      <c r="N28" s="33">
        <f t="shared" si="4"/>
        <v>14835</v>
      </c>
      <c r="O28" s="112"/>
      <c r="P28" s="26"/>
      <c r="Q28" s="34"/>
    </row>
    <row r="29" spans="1:17" x14ac:dyDescent="0.25">
      <c r="A29" s="52" t="s">
        <v>37</v>
      </c>
      <c r="B29" s="12" t="s">
        <v>51</v>
      </c>
      <c r="C29" s="7" t="s">
        <v>52</v>
      </c>
      <c r="D29" s="8">
        <f t="shared" ref="D29:L29" si="28">D155+D281+D407</f>
        <v>224</v>
      </c>
      <c r="E29" s="9">
        <f t="shared" si="28"/>
        <v>40005</v>
      </c>
      <c r="F29" s="8">
        <f t="shared" si="28"/>
        <v>10</v>
      </c>
      <c r="G29" s="9">
        <f t="shared" si="28"/>
        <v>6666</v>
      </c>
      <c r="H29" s="8">
        <f t="shared" si="28"/>
        <v>234</v>
      </c>
      <c r="I29" s="9">
        <f t="shared" si="28"/>
        <v>46671</v>
      </c>
      <c r="J29" s="10">
        <f t="shared" si="28"/>
        <v>168.67</v>
      </c>
      <c r="K29" s="11">
        <f t="shared" si="28"/>
        <v>137560</v>
      </c>
      <c r="L29" s="11">
        <f t="shared" si="28"/>
        <v>45396</v>
      </c>
      <c r="M29" s="9">
        <f t="shared" si="6"/>
        <v>182956</v>
      </c>
      <c r="N29" s="33">
        <f t="shared" si="4"/>
        <v>229627</v>
      </c>
      <c r="O29" s="112"/>
      <c r="P29" s="26"/>
      <c r="Q29" s="34"/>
    </row>
    <row r="30" spans="1:17" x14ac:dyDescent="0.25">
      <c r="A30" s="52" t="s">
        <v>37</v>
      </c>
      <c r="B30" s="12" t="s">
        <v>26</v>
      </c>
      <c r="C30" s="7" t="s">
        <v>53</v>
      </c>
      <c r="D30" s="8">
        <f t="shared" ref="D30:L30" si="29">D156+D282+D408</f>
        <v>114</v>
      </c>
      <c r="E30" s="9">
        <f t="shared" si="29"/>
        <v>37610</v>
      </c>
      <c r="F30" s="8">
        <f t="shared" si="29"/>
        <v>14</v>
      </c>
      <c r="G30" s="9">
        <f t="shared" si="29"/>
        <v>18749</v>
      </c>
      <c r="H30" s="8">
        <f t="shared" si="29"/>
        <v>128</v>
      </c>
      <c r="I30" s="9">
        <f t="shared" si="29"/>
        <v>56359</v>
      </c>
      <c r="J30" s="10">
        <f t="shared" si="29"/>
        <v>116.67</v>
      </c>
      <c r="K30" s="11">
        <f t="shared" si="29"/>
        <v>94872</v>
      </c>
      <c r="L30" s="11">
        <f t="shared" si="29"/>
        <v>31307</v>
      </c>
      <c r="M30" s="9">
        <f t="shared" si="6"/>
        <v>126179</v>
      </c>
      <c r="N30" s="33">
        <f t="shared" si="4"/>
        <v>182538</v>
      </c>
      <c r="O30" s="112"/>
      <c r="P30" s="26"/>
      <c r="Q30" s="34"/>
    </row>
    <row r="31" spans="1:17" x14ac:dyDescent="0.25">
      <c r="A31" s="52" t="s">
        <v>37</v>
      </c>
      <c r="B31" s="12" t="s">
        <v>26</v>
      </c>
      <c r="C31" s="7" t="s">
        <v>54</v>
      </c>
      <c r="D31" s="8">
        <f t="shared" ref="D31:L31" si="30">D157+D283+D409</f>
        <v>134</v>
      </c>
      <c r="E31" s="9">
        <f t="shared" si="30"/>
        <v>45680</v>
      </c>
      <c r="F31" s="8">
        <f t="shared" si="30"/>
        <v>3</v>
      </c>
      <c r="G31" s="9">
        <f t="shared" si="30"/>
        <v>4500</v>
      </c>
      <c r="H31" s="8">
        <f t="shared" si="30"/>
        <v>137</v>
      </c>
      <c r="I31" s="9">
        <f t="shared" si="30"/>
        <v>50180</v>
      </c>
      <c r="J31" s="10">
        <f t="shared" si="30"/>
        <v>135.33000000000001</v>
      </c>
      <c r="K31" s="11">
        <f t="shared" si="30"/>
        <v>106838</v>
      </c>
      <c r="L31" s="11">
        <f t="shared" si="30"/>
        <v>35256</v>
      </c>
      <c r="M31" s="9">
        <f t="shared" si="6"/>
        <v>142094</v>
      </c>
      <c r="N31" s="33">
        <f t="shared" si="4"/>
        <v>192274</v>
      </c>
      <c r="O31" s="112"/>
      <c r="P31" s="26"/>
      <c r="Q31" s="34"/>
    </row>
    <row r="32" spans="1:17" x14ac:dyDescent="0.25">
      <c r="A32" s="52" t="s">
        <v>37</v>
      </c>
      <c r="B32" s="12" t="s">
        <v>26</v>
      </c>
      <c r="C32" s="7" t="s">
        <v>55</v>
      </c>
      <c r="D32" s="8">
        <f t="shared" ref="D32:L32" si="31">D158+D284+D410</f>
        <v>144</v>
      </c>
      <c r="E32" s="9">
        <f t="shared" si="31"/>
        <v>53170</v>
      </c>
      <c r="F32" s="8">
        <f t="shared" si="31"/>
        <v>3</v>
      </c>
      <c r="G32" s="9">
        <f t="shared" si="31"/>
        <v>4456</v>
      </c>
      <c r="H32" s="8">
        <f t="shared" si="31"/>
        <v>147</v>
      </c>
      <c r="I32" s="9">
        <f t="shared" si="31"/>
        <v>57626</v>
      </c>
      <c r="J32" s="10">
        <f t="shared" si="31"/>
        <v>135</v>
      </c>
      <c r="K32" s="11">
        <f t="shared" si="31"/>
        <v>110152</v>
      </c>
      <c r="L32" s="11">
        <f t="shared" si="31"/>
        <v>36351</v>
      </c>
      <c r="M32" s="9">
        <f t="shared" si="6"/>
        <v>146503</v>
      </c>
      <c r="N32" s="33">
        <f t="shared" si="4"/>
        <v>204129</v>
      </c>
      <c r="O32" s="112"/>
      <c r="P32" s="26"/>
      <c r="Q32" s="34"/>
    </row>
    <row r="33" spans="1:17" x14ac:dyDescent="0.25">
      <c r="A33" s="52" t="s">
        <v>37</v>
      </c>
      <c r="B33" s="12" t="s">
        <v>56</v>
      </c>
      <c r="C33" s="7" t="s">
        <v>57</v>
      </c>
      <c r="D33" s="8">
        <f t="shared" ref="D33:L33" si="32">D159+D285+D411</f>
        <v>12</v>
      </c>
      <c r="E33" s="9">
        <f t="shared" si="32"/>
        <v>4400</v>
      </c>
      <c r="F33" s="8">
        <f t="shared" si="32"/>
        <v>0</v>
      </c>
      <c r="G33" s="9">
        <f t="shared" si="32"/>
        <v>0</v>
      </c>
      <c r="H33" s="8">
        <f t="shared" si="32"/>
        <v>12</v>
      </c>
      <c r="I33" s="9">
        <f t="shared" si="32"/>
        <v>4400</v>
      </c>
      <c r="J33" s="10">
        <f t="shared" si="32"/>
        <v>12</v>
      </c>
      <c r="K33" s="11">
        <f t="shared" si="32"/>
        <v>10395</v>
      </c>
      <c r="L33" s="11">
        <f t="shared" si="32"/>
        <v>3430</v>
      </c>
      <c r="M33" s="9">
        <f t="shared" si="6"/>
        <v>13825</v>
      </c>
      <c r="N33" s="33">
        <f t="shared" si="4"/>
        <v>18225</v>
      </c>
      <c r="O33" s="112"/>
      <c r="P33" s="26"/>
      <c r="Q33" s="34"/>
    </row>
    <row r="34" spans="1:17" x14ac:dyDescent="0.25">
      <c r="A34" s="52" t="s">
        <v>37</v>
      </c>
      <c r="B34" s="12" t="s">
        <v>58</v>
      </c>
      <c r="C34" s="7" t="s">
        <v>59</v>
      </c>
      <c r="D34" s="8">
        <f t="shared" ref="D34:L34" si="33">D160+D286+D412</f>
        <v>20</v>
      </c>
      <c r="E34" s="9">
        <f t="shared" si="33"/>
        <v>4080</v>
      </c>
      <c r="F34" s="8">
        <f t="shared" si="33"/>
        <v>11</v>
      </c>
      <c r="G34" s="9">
        <f t="shared" si="33"/>
        <v>6200</v>
      </c>
      <c r="H34" s="8">
        <f t="shared" si="33"/>
        <v>31</v>
      </c>
      <c r="I34" s="9">
        <f t="shared" si="33"/>
        <v>10280</v>
      </c>
      <c r="J34" s="10">
        <f t="shared" si="33"/>
        <v>15.33</v>
      </c>
      <c r="K34" s="11">
        <f t="shared" si="33"/>
        <v>12635</v>
      </c>
      <c r="L34" s="11">
        <f t="shared" si="33"/>
        <v>4170</v>
      </c>
      <c r="M34" s="9">
        <f t="shared" si="6"/>
        <v>16805</v>
      </c>
      <c r="N34" s="33">
        <f t="shared" si="4"/>
        <v>27085</v>
      </c>
      <c r="O34" s="112"/>
      <c r="P34" s="26"/>
      <c r="Q34" s="34"/>
    </row>
    <row r="35" spans="1:17" x14ac:dyDescent="0.25">
      <c r="A35" s="52" t="s">
        <v>37</v>
      </c>
      <c r="B35" s="12" t="s">
        <v>60</v>
      </c>
      <c r="C35" s="7" t="s">
        <v>61</v>
      </c>
      <c r="D35" s="8">
        <f t="shared" ref="D35:L35" si="34">D161+D287+D413</f>
        <v>1</v>
      </c>
      <c r="E35" s="9">
        <f t="shared" si="34"/>
        <v>0</v>
      </c>
      <c r="F35" s="8">
        <f t="shared" si="34"/>
        <v>0</v>
      </c>
      <c r="G35" s="9">
        <f t="shared" si="34"/>
        <v>0</v>
      </c>
      <c r="H35" s="8">
        <f t="shared" si="34"/>
        <v>1</v>
      </c>
      <c r="I35" s="9">
        <f t="shared" si="34"/>
        <v>0</v>
      </c>
      <c r="J35" s="10">
        <f t="shared" si="34"/>
        <v>0</v>
      </c>
      <c r="K35" s="11">
        <f t="shared" si="34"/>
        <v>0</v>
      </c>
      <c r="L35" s="11">
        <f t="shared" si="34"/>
        <v>0</v>
      </c>
      <c r="M35" s="9">
        <f t="shared" si="6"/>
        <v>0</v>
      </c>
      <c r="N35" s="33">
        <f t="shared" si="4"/>
        <v>0</v>
      </c>
      <c r="O35" s="112"/>
      <c r="P35" s="26"/>
      <c r="Q35" s="34"/>
    </row>
    <row r="36" spans="1:17" x14ac:dyDescent="0.25">
      <c r="A36" s="52" t="s">
        <v>37</v>
      </c>
      <c r="B36" s="12" t="s">
        <v>62</v>
      </c>
      <c r="C36" s="7" t="s">
        <v>61</v>
      </c>
      <c r="D36" s="8">
        <f t="shared" ref="D36:L36" si="35">D162+D288+D414</f>
        <v>0</v>
      </c>
      <c r="E36" s="9">
        <f t="shared" si="35"/>
        <v>0</v>
      </c>
      <c r="F36" s="8">
        <f t="shared" si="35"/>
        <v>0</v>
      </c>
      <c r="G36" s="9">
        <f t="shared" si="35"/>
        <v>0</v>
      </c>
      <c r="H36" s="8">
        <f t="shared" si="35"/>
        <v>0</v>
      </c>
      <c r="I36" s="9">
        <f t="shared" si="35"/>
        <v>0</v>
      </c>
      <c r="J36" s="10">
        <f t="shared" si="35"/>
        <v>0</v>
      </c>
      <c r="K36" s="11">
        <f t="shared" si="35"/>
        <v>0</v>
      </c>
      <c r="L36" s="11">
        <f t="shared" si="35"/>
        <v>0</v>
      </c>
      <c r="M36" s="9">
        <f t="shared" si="6"/>
        <v>0</v>
      </c>
      <c r="N36" s="33">
        <f t="shared" si="4"/>
        <v>0</v>
      </c>
      <c r="O36" s="112"/>
      <c r="P36" s="26"/>
      <c r="Q36" s="34"/>
    </row>
    <row r="37" spans="1:17" x14ac:dyDescent="0.25">
      <c r="A37" s="52" t="s">
        <v>37</v>
      </c>
      <c r="B37" s="12" t="s">
        <v>35</v>
      </c>
      <c r="C37" s="7" t="s">
        <v>61</v>
      </c>
      <c r="D37" s="13">
        <f t="shared" ref="D37:L37" si="36">D163+D289+D415</f>
        <v>6</v>
      </c>
      <c r="E37" s="14">
        <f t="shared" si="36"/>
        <v>2400</v>
      </c>
      <c r="F37" s="13">
        <f t="shared" si="36"/>
        <v>0</v>
      </c>
      <c r="G37" s="14">
        <f t="shared" si="36"/>
        <v>0</v>
      </c>
      <c r="H37" s="13">
        <f t="shared" si="36"/>
        <v>6</v>
      </c>
      <c r="I37" s="14">
        <f t="shared" si="36"/>
        <v>2400</v>
      </c>
      <c r="J37" s="13">
        <f t="shared" si="36"/>
        <v>6.67</v>
      </c>
      <c r="K37" s="16">
        <f t="shared" si="36"/>
        <v>5775</v>
      </c>
      <c r="L37" s="16">
        <f t="shared" si="36"/>
        <v>1906</v>
      </c>
      <c r="M37" s="14">
        <f t="shared" si="6"/>
        <v>7681</v>
      </c>
      <c r="N37" s="33">
        <f t="shared" si="4"/>
        <v>10081</v>
      </c>
      <c r="O37" s="112"/>
      <c r="P37" s="26"/>
      <c r="Q37" s="34"/>
    </row>
    <row r="38" spans="1:17" x14ac:dyDescent="0.25">
      <c r="A38" s="52" t="s">
        <v>37</v>
      </c>
      <c r="B38" s="12" t="s">
        <v>63</v>
      </c>
      <c r="C38" s="7" t="s">
        <v>61</v>
      </c>
      <c r="D38" s="13">
        <f t="shared" ref="D38:L38" si="37">D164+D290+D416</f>
        <v>3</v>
      </c>
      <c r="E38" s="14">
        <f t="shared" si="37"/>
        <v>0</v>
      </c>
      <c r="F38" s="13">
        <f t="shared" si="37"/>
        <v>5</v>
      </c>
      <c r="G38" s="14">
        <f t="shared" si="37"/>
        <v>9180</v>
      </c>
      <c r="H38" s="13">
        <f t="shared" si="37"/>
        <v>8</v>
      </c>
      <c r="I38" s="14">
        <f t="shared" si="37"/>
        <v>9180</v>
      </c>
      <c r="J38" s="13">
        <f t="shared" si="37"/>
        <v>0</v>
      </c>
      <c r="K38" s="16">
        <f t="shared" si="37"/>
        <v>0</v>
      </c>
      <c r="L38" s="16">
        <f t="shared" si="37"/>
        <v>0</v>
      </c>
      <c r="M38" s="14">
        <f t="shared" si="6"/>
        <v>0</v>
      </c>
      <c r="N38" s="33">
        <f t="shared" ref="N38:N69" si="38">N164+N290+N416</f>
        <v>9180</v>
      </c>
      <c r="O38" s="112"/>
      <c r="P38" s="26"/>
      <c r="Q38" s="34"/>
    </row>
    <row r="39" spans="1:17" x14ac:dyDescent="0.25">
      <c r="A39" s="52" t="s">
        <v>37</v>
      </c>
      <c r="B39" s="12" t="s">
        <v>64</v>
      </c>
      <c r="C39" s="7" t="s">
        <v>61</v>
      </c>
      <c r="D39" s="13">
        <f t="shared" ref="D39:L39" si="39">D165+D291+D417</f>
        <v>7</v>
      </c>
      <c r="E39" s="14">
        <f t="shared" si="39"/>
        <v>1600</v>
      </c>
      <c r="F39" s="13">
        <f t="shared" si="39"/>
        <v>0</v>
      </c>
      <c r="G39" s="14">
        <f t="shared" si="39"/>
        <v>0</v>
      </c>
      <c r="H39" s="13">
        <f t="shared" si="39"/>
        <v>7</v>
      </c>
      <c r="I39" s="14">
        <f t="shared" si="39"/>
        <v>1600</v>
      </c>
      <c r="J39" s="13">
        <f t="shared" si="39"/>
        <v>2.67</v>
      </c>
      <c r="K39" s="16">
        <f t="shared" si="39"/>
        <v>2125</v>
      </c>
      <c r="L39" s="16">
        <f t="shared" si="39"/>
        <v>702</v>
      </c>
      <c r="M39" s="14">
        <f t="shared" si="6"/>
        <v>2827</v>
      </c>
      <c r="N39" s="33">
        <f t="shared" si="38"/>
        <v>4427</v>
      </c>
      <c r="O39" s="113"/>
      <c r="P39" s="26"/>
      <c r="Q39" s="34"/>
    </row>
    <row r="40" spans="1:17" x14ac:dyDescent="0.25">
      <c r="A40" s="51" t="s">
        <v>65</v>
      </c>
      <c r="B40" s="6" t="s">
        <v>66</v>
      </c>
      <c r="C40" s="7" t="s">
        <v>67</v>
      </c>
      <c r="D40" s="8">
        <f t="shared" ref="D40:L40" si="40">D166+D292+D418</f>
        <v>152</v>
      </c>
      <c r="E40" s="9">
        <f t="shared" si="40"/>
        <v>73954</v>
      </c>
      <c r="F40" s="8">
        <f t="shared" si="40"/>
        <v>8</v>
      </c>
      <c r="G40" s="9">
        <f t="shared" si="40"/>
        <v>13364</v>
      </c>
      <c r="H40" s="8">
        <f t="shared" si="40"/>
        <v>160</v>
      </c>
      <c r="I40" s="9">
        <f t="shared" si="40"/>
        <v>87318</v>
      </c>
      <c r="J40" s="10">
        <f t="shared" si="40"/>
        <v>140.32999999999998</v>
      </c>
      <c r="K40" s="11">
        <f t="shared" si="40"/>
        <v>172927</v>
      </c>
      <c r="L40" s="11">
        <f t="shared" si="40"/>
        <v>79546</v>
      </c>
      <c r="M40" s="9">
        <f t="shared" si="6"/>
        <v>252473</v>
      </c>
      <c r="N40" s="33">
        <f t="shared" si="38"/>
        <v>339791</v>
      </c>
      <c r="O40" s="111">
        <f>SUM(N40:N43)</f>
        <v>1573511</v>
      </c>
      <c r="P40" s="26"/>
      <c r="Q40" s="34"/>
    </row>
    <row r="41" spans="1:17" x14ac:dyDescent="0.25">
      <c r="A41" s="51" t="s">
        <v>65</v>
      </c>
      <c r="B41" s="6" t="s">
        <v>66</v>
      </c>
      <c r="C41" s="7" t="s">
        <v>68</v>
      </c>
      <c r="D41" s="8">
        <f t="shared" ref="D41:L41" si="41">D167+D293+D419</f>
        <v>74</v>
      </c>
      <c r="E41" s="9">
        <f t="shared" si="41"/>
        <v>34650</v>
      </c>
      <c r="F41" s="8">
        <f t="shared" si="41"/>
        <v>2</v>
      </c>
      <c r="G41" s="9">
        <f t="shared" si="41"/>
        <v>3200</v>
      </c>
      <c r="H41" s="8">
        <f t="shared" si="41"/>
        <v>76</v>
      </c>
      <c r="I41" s="9">
        <f t="shared" si="41"/>
        <v>37850</v>
      </c>
      <c r="J41" s="10">
        <f t="shared" si="41"/>
        <v>75.67</v>
      </c>
      <c r="K41" s="11">
        <f t="shared" si="41"/>
        <v>90252</v>
      </c>
      <c r="L41" s="11">
        <f t="shared" si="41"/>
        <v>41516</v>
      </c>
      <c r="M41" s="9">
        <f t="shared" si="6"/>
        <v>131768</v>
      </c>
      <c r="N41" s="33">
        <f t="shared" si="38"/>
        <v>169618</v>
      </c>
      <c r="O41" s="112"/>
      <c r="P41" s="26"/>
      <c r="Q41" s="34"/>
    </row>
    <row r="42" spans="1:17" x14ac:dyDescent="0.25">
      <c r="A42" s="51" t="s">
        <v>65</v>
      </c>
      <c r="B42" s="6" t="s">
        <v>66</v>
      </c>
      <c r="C42" s="7" t="s">
        <v>69</v>
      </c>
      <c r="D42" s="8">
        <f t="shared" ref="D42:L42" si="42">D168+D294+D420</f>
        <v>510</v>
      </c>
      <c r="E42" s="9">
        <f t="shared" si="42"/>
        <v>183655</v>
      </c>
      <c r="F42" s="8">
        <f t="shared" si="42"/>
        <v>39</v>
      </c>
      <c r="G42" s="9">
        <f t="shared" si="42"/>
        <v>49009</v>
      </c>
      <c r="H42" s="8">
        <f t="shared" si="42"/>
        <v>549</v>
      </c>
      <c r="I42" s="9">
        <f t="shared" si="42"/>
        <v>232664</v>
      </c>
      <c r="J42" s="10">
        <f t="shared" si="42"/>
        <v>406.01000000000005</v>
      </c>
      <c r="K42" s="11">
        <f t="shared" si="42"/>
        <v>492215</v>
      </c>
      <c r="L42" s="11">
        <f t="shared" si="42"/>
        <v>226419</v>
      </c>
      <c r="M42" s="9">
        <f t="shared" si="6"/>
        <v>718634</v>
      </c>
      <c r="N42" s="33">
        <f t="shared" si="38"/>
        <v>951298</v>
      </c>
      <c r="O42" s="112"/>
      <c r="P42" s="26"/>
      <c r="Q42" s="34"/>
    </row>
    <row r="43" spans="1:17" x14ac:dyDescent="0.25">
      <c r="A43" s="51" t="s">
        <v>65</v>
      </c>
      <c r="B43" s="6" t="s">
        <v>66</v>
      </c>
      <c r="C43" s="7" t="s">
        <v>70</v>
      </c>
      <c r="D43" s="8">
        <f t="shared" ref="D43:L43" si="43">D169+D295+D421</f>
        <v>52</v>
      </c>
      <c r="E43" s="9">
        <f t="shared" si="43"/>
        <v>22300</v>
      </c>
      <c r="F43" s="8">
        <f t="shared" si="43"/>
        <v>0</v>
      </c>
      <c r="G43" s="9">
        <f t="shared" si="43"/>
        <v>0</v>
      </c>
      <c r="H43" s="8">
        <f t="shared" si="43"/>
        <v>52</v>
      </c>
      <c r="I43" s="9">
        <f t="shared" si="43"/>
        <v>22300</v>
      </c>
      <c r="J43" s="10">
        <f t="shared" si="43"/>
        <v>52</v>
      </c>
      <c r="K43" s="11">
        <f t="shared" si="43"/>
        <v>61989</v>
      </c>
      <c r="L43" s="11">
        <f t="shared" si="43"/>
        <v>28515</v>
      </c>
      <c r="M43" s="9">
        <f t="shared" si="6"/>
        <v>90504</v>
      </c>
      <c r="N43" s="33">
        <f t="shared" si="38"/>
        <v>112804</v>
      </c>
      <c r="O43" s="113"/>
      <c r="P43" s="26"/>
      <c r="Q43" s="34"/>
    </row>
    <row r="44" spans="1:17" x14ac:dyDescent="0.25">
      <c r="A44" s="51" t="s">
        <v>71</v>
      </c>
      <c r="B44" s="6" t="s">
        <v>72</v>
      </c>
      <c r="C44" s="7" t="s">
        <v>73</v>
      </c>
      <c r="D44" s="8">
        <f t="shared" ref="D44:L44" si="44">D170+D296+D422</f>
        <v>430</v>
      </c>
      <c r="E44" s="9">
        <f t="shared" si="44"/>
        <v>174375</v>
      </c>
      <c r="F44" s="8">
        <f t="shared" si="44"/>
        <v>92</v>
      </c>
      <c r="G44" s="9">
        <f t="shared" si="44"/>
        <v>139533</v>
      </c>
      <c r="H44" s="8">
        <f t="shared" si="44"/>
        <v>522</v>
      </c>
      <c r="I44" s="9">
        <f t="shared" si="44"/>
        <v>313908</v>
      </c>
      <c r="J44" s="10">
        <f t="shared" si="44"/>
        <v>329</v>
      </c>
      <c r="K44" s="11">
        <f t="shared" si="44"/>
        <v>396269</v>
      </c>
      <c r="L44" s="11">
        <f t="shared" si="44"/>
        <v>91141</v>
      </c>
      <c r="M44" s="9">
        <f t="shared" si="6"/>
        <v>487410</v>
      </c>
      <c r="N44" s="33">
        <f t="shared" si="38"/>
        <v>801318</v>
      </c>
      <c r="O44" s="111">
        <f>SUM(N44:N47)</f>
        <v>2538711</v>
      </c>
      <c r="P44" s="26"/>
      <c r="Q44" s="34"/>
    </row>
    <row r="45" spans="1:17" x14ac:dyDescent="0.25">
      <c r="A45" s="51" t="s">
        <v>71</v>
      </c>
      <c r="B45" s="6" t="s">
        <v>72</v>
      </c>
      <c r="C45" s="7" t="s">
        <v>74</v>
      </c>
      <c r="D45" s="8">
        <f t="shared" ref="D45:L45" si="45">D171+D297+D423</f>
        <v>576</v>
      </c>
      <c r="E45" s="9">
        <f t="shared" si="45"/>
        <v>196442</v>
      </c>
      <c r="F45" s="8">
        <f t="shared" si="45"/>
        <v>112</v>
      </c>
      <c r="G45" s="9">
        <f t="shared" si="45"/>
        <v>144966</v>
      </c>
      <c r="H45" s="8">
        <f t="shared" si="45"/>
        <v>688</v>
      </c>
      <c r="I45" s="9">
        <f t="shared" si="45"/>
        <v>341408</v>
      </c>
      <c r="J45" s="10">
        <f t="shared" si="45"/>
        <v>512.66999999999996</v>
      </c>
      <c r="K45" s="11">
        <f t="shared" si="45"/>
        <v>618803</v>
      </c>
      <c r="L45" s="11">
        <f t="shared" si="45"/>
        <v>142325</v>
      </c>
      <c r="M45" s="9">
        <f t="shared" si="6"/>
        <v>761128</v>
      </c>
      <c r="N45" s="33">
        <f t="shared" si="38"/>
        <v>1102536</v>
      </c>
      <c r="O45" s="112"/>
      <c r="P45" s="26"/>
      <c r="Q45" s="34"/>
    </row>
    <row r="46" spans="1:17" x14ac:dyDescent="0.25">
      <c r="A46" s="51" t="s">
        <v>71</v>
      </c>
      <c r="B46" s="6" t="s">
        <v>72</v>
      </c>
      <c r="C46" s="7" t="s">
        <v>75</v>
      </c>
      <c r="D46" s="8">
        <f t="shared" ref="D46:L46" si="46">D172+D298+D424</f>
        <v>118</v>
      </c>
      <c r="E46" s="9">
        <f t="shared" si="46"/>
        <v>57560</v>
      </c>
      <c r="F46" s="8">
        <f t="shared" si="46"/>
        <v>0</v>
      </c>
      <c r="G46" s="9">
        <f t="shared" si="46"/>
        <v>0</v>
      </c>
      <c r="H46" s="8">
        <f t="shared" si="46"/>
        <v>118</v>
      </c>
      <c r="I46" s="9">
        <f t="shared" si="46"/>
        <v>57560</v>
      </c>
      <c r="J46" s="10">
        <f t="shared" si="46"/>
        <v>116.33</v>
      </c>
      <c r="K46" s="11">
        <f t="shared" si="46"/>
        <v>138403</v>
      </c>
      <c r="L46" s="11">
        <f t="shared" si="46"/>
        <v>31834</v>
      </c>
      <c r="M46" s="9">
        <f t="shared" si="6"/>
        <v>170237</v>
      </c>
      <c r="N46" s="33">
        <f t="shared" si="38"/>
        <v>227797</v>
      </c>
      <c r="O46" s="112"/>
      <c r="P46" s="26"/>
      <c r="Q46" s="34"/>
    </row>
    <row r="47" spans="1:17" x14ac:dyDescent="0.25">
      <c r="A47" s="51" t="s">
        <v>71</v>
      </c>
      <c r="B47" s="12" t="s">
        <v>19</v>
      </c>
      <c r="C47" s="7" t="s">
        <v>76</v>
      </c>
      <c r="D47" s="8">
        <f t="shared" ref="D47:L47" si="47">D173+D299+D425</f>
        <v>281</v>
      </c>
      <c r="E47" s="9">
        <f t="shared" si="47"/>
        <v>101898</v>
      </c>
      <c r="F47" s="8">
        <f t="shared" si="47"/>
        <v>7</v>
      </c>
      <c r="G47" s="9">
        <f t="shared" si="47"/>
        <v>6769</v>
      </c>
      <c r="H47" s="8">
        <f t="shared" si="47"/>
        <v>288</v>
      </c>
      <c r="I47" s="9">
        <f t="shared" si="47"/>
        <v>108667</v>
      </c>
      <c r="J47" s="10">
        <f t="shared" si="47"/>
        <v>200.66000000000003</v>
      </c>
      <c r="K47" s="11">
        <f t="shared" si="47"/>
        <v>242597</v>
      </c>
      <c r="L47" s="11">
        <f t="shared" si="47"/>
        <v>55796</v>
      </c>
      <c r="M47" s="9">
        <f t="shared" si="6"/>
        <v>298393</v>
      </c>
      <c r="N47" s="33">
        <f t="shared" si="38"/>
        <v>407060</v>
      </c>
      <c r="O47" s="113"/>
      <c r="P47" s="26"/>
      <c r="Q47" s="34"/>
    </row>
    <row r="48" spans="1:17" x14ac:dyDescent="0.25">
      <c r="A48" s="52" t="s">
        <v>77</v>
      </c>
      <c r="B48" s="12" t="s">
        <v>63</v>
      </c>
      <c r="C48" s="7" t="s">
        <v>78</v>
      </c>
      <c r="D48" s="8">
        <f t="shared" ref="D48:L48" si="48">D174+D300+D426</f>
        <v>36</v>
      </c>
      <c r="E48" s="9">
        <f t="shared" si="48"/>
        <v>176954</v>
      </c>
      <c r="F48" s="8">
        <f t="shared" si="48"/>
        <v>9</v>
      </c>
      <c r="G48" s="9">
        <f t="shared" si="48"/>
        <v>15060</v>
      </c>
      <c r="H48" s="8">
        <f t="shared" si="48"/>
        <v>45</v>
      </c>
      <c r="I48" s="9">
        <f t="shared" si="48"/>
        <v>192014</v>
      </c>
      <c r="J48" s="10">
        <f t="shared" si="48"/>
        <v>0</v>
      </c>
      <c r="K48" s="11">
        <f t="shared" si="48"/>
        <v>0</v>
      </c>
      <c r="L48" s="11">
        <f t="shared" si="48"/>
        <v>0</v>
      </c>
      <c r="M48" s="9">
        <f t="shared" si="6"/>
        <v>0</v>
      </c>
      <c r="N48" s="33">
        <f t="shared" si="38"/>
        <v>192014</v>
      </c>
      <c r="O48" s="111">
        <f>SUM(N48:N51)</f>
        <v>2214255</v>
      </c>
      <c r="P48" s="26"/>
      <c r="Q48" s="34"/>
    </row>
    <row r="49" spans="1:17" x14ac:dyDescent="0.25">
      <c r="A49" s="51" t="s">
        <v>77</v>
      </c>
      <c r="B49" s="6" t="s">
        <v>19</v>
      </c>
      <c r="C49" s="7" t="s">
        <v>79</v>
      </c>
      <c r="D49" s="8">
        <f t="shared" ref="D49:L49" si="49">D175+D301+D427</f>
        <v>279</v>
      </c>
      <c r="E49" s="9">
        <f t="shared" si="49"/>
        <v>134733</v>
      </c>
      <c r="F49" s="8">
        <f t="shared" si="49"/>
        <v>15</v>
      </c>
      <c r="G49" s="9">
        <f t="shared" si="49"/>
        <v>24618</v>
      </c>
      <c r="H49" s="8">
        <f t="shared" si="49"/>
        <v>294</v>
      </c>
      <c r="I49" s="9">
        <f t="shared" si="49"/>
        <v>159351</v>
      </c>
      <c r="J49" s="10">
        <f t="shared" si="49"/>
        <v>255</v>
      </c>
      <c r="K49" s="11">
        <f t="shared" si="49"/>
        <v>310637</v>
      </c>
      <c r="L49" s="11">
        <f t="shared" si="49"/>
        <v>68341</v>
      </c>
      <c r="M49" s="9">
        <f t="shared" si="6"/>
        <v>378978</v>
      </c>
      <c r="N49" s="33">
        <f t="shared" si="38"/>
        <v>538329</v>
      </c>
      <c r="O49" s="112"/>
      <c r="P49" s="26"/>
      <c r="Q49" s="34"/>
    </row>
    <row r="50" spans="1:17" x14ac:dyDescent="0.25">
      <c r="A50" s="51" t="s">
        <v>77</v>
      </c>
      <c r="B50" s="6" t="s">
        <v>19</v>
      </c>
      <c r="C50" s="7" t="s">
        <v>80</v>
      </c>
      <c r="D50" s="8">
        <f t="shared" ref="D50:L50" si="50">D176+D302+D428</f>
        <v>322</v>
      </c>
      <c r="E50" s="9">
        <f t="shared" si="50"/>
        <v>149141</v>
      </c>
      <c r="F50" s="8">
        <f t="shared" si="50"/>
        <v>59</v>
      </c>
      <c r="G50" s="9">
        <f t="shared" si="50"/>
        <v>67110</v>
      </c>
      <c r="H50" s="8">
        <f t="shared" si="50"/>
        <v>381</v>
      </c>
      <c r="I50" s="9">
        <f t="shared" si="50"/>
        <v>216251</v>
      </c>
      <c r="J50" s="10">
        <f t="shared" si="50"/>
        <v>302.67</v>
      </c>
      <c r="K50" s="11">
        <f t="shared" si="50"/>
        <v>368398</v>
      </c>
      <c r="L50" s="11">
        <f t="shared" si="50"/>
        <v>81049</v>
      </c>
      <c r="M50" s="9">
        <f t="shared" si="6"/>
        <v>449447</v>
      </c>
      <c r="N50" s="33">
        <f t="shared" si="38"/>
        <v>665698</v>
      </c>
      <c r="O50" s="112"/>
      <c r="P50" s="26"/>
      <c r="Q50" s="34"/>
    </row>
    <row r="51" spans="1:17" x14ac:dyDescent="0.25">
      <c r="A51" s="52" t="s">
        <v>77</v>
      </c>
      <c r="B51" s="12" t="s">
        <v>81</v>
      </c>
      <c r="C51" s="7" t="s">
        <v>82</v>
      </c>
      <c r="D51" s="8">
        <f t="shared" ref="D51:L51" si="51">D177+D303+D429</f>
        <v>277</v>
      </c>
      <c r="E51" s="9">
        <f t="shared" si="51"/>
        <v>212981</v>
      </c>
      <c r="F51" s="8">
        <f t="shared" si="51"/>
        <v>105</v>
      </c>
      <c r="G51" s="9">
        <f t="shared" si="51"/>
        <v>235894</v>
      </c>
      <c r="H51" s="8">
        <f t="shared" si="51"/>
        <v>382</v>
      </c>
      <c r="I51" s="9">
        <f t="shared" si="51"/>
        <v>448875</v>
      </c>
      <c r="J51" s="10">
        <f t="shared" si="51"/>
        <v>251</v>
      </c>
      <c r="K51" s="11">
        <f t="shared" si="51"/>
        <v>302736</v>
      </c>
      <c r="L51" s="11">
        <f t="shared" si="51"/>
        <v>66603</v>
      </c>
      <c r="M51" s="9">
        <f t="shared" si="6"/>
        <v>369339</v>
      </c>
      <c r="N51" s="33">
        <f t="shared" si="38"/>
        <v>818214</v>
      </c>
      <c r="O51" s="113"/>
      <c r="P51" s="26"/>
      <c r="Q51" s="34"/>
    </row>
    <row r="52" spans="1:17" x14ac:dyDescent="0.25">
      <c r="A52" s="52" t="s">
        <v>83</v>
      </c>
      <c r="B52" s="12" t="s">
        <v>81</v>
      </c>
      <c r="C52" s="7" t="s">
        <v>83</v>
      </c>
      <c r="D52" s="8">
        <f t="shared" ref="D52:L52" si="52">D178+D304+D430</f>
        <v>2192</v>
      </c>
      <c r="E52" s="9">
        <f t="shared" si="52"/>
        <v>1117499</v>
      </c>
      <c r="F52" s="8">
        <f t="shared" si="52"/>
        <v>94</v>
      </c>
      <c r="G52" s="9">
        <f t="shared" si="52"/>
        <v>141888</v>
      </c>
      <c r="H52" s="8">
        <f t="shared" si="52"/>
        <v>2286</v>
      </c>
      <c r="I52" s="9">
        <f t="shared" si="52"/>
        <v>1259387</v>
      </c>
      <c r="J52" s="10">
        <f t="shared" si="52"/>
        <v>1943.33</v>
      </c>
      <c r="K52" s="11">
        <f t="shared" si="52"/>
        <v>2286553</v>
      </c>
      <c r="L52" s="11">
        <f t="shared" si="52"/>
        <v>800294</v>
      </c>
      <c r="M52" s="9">
        <f t="shared" si="6"/>
        <v>3086847</v>
      </c>
      <c r="N52" s="33">
        <f t="shared" si="38"/>
        <v>4346234</v>
      </c>
      <c r="O52" s="64">
        <f>SUM(N52)</f>
        <v>4346234</v>
      </c>
      <c r="P52" s="26"/>
      <c r="Q52" s="34"/>
    </row>
    <row r="53" spans="1:17" x14ac:dyDescent="0.25">
      <c r="A53" s="52" t="s">
        <v>84</v>
      </c>
      <c r="B53" s="12" t="s">
        <v>19</v>
      </c>
      <c r="C53" s="7" t="s">
        <v>84</v>
      </c>
      <c r="D53" s="8">
        <f t="shared" ref="D53:L53" si="53">D179+D305+D431</f>
        <v>463</v>
      </c>
      <c r="E53" s="9">
        <f t="shared" si="53"/>
        <v>227215</v>
      </c>
      <c r="F53" s="8">
        <f t="shared" si="53"/>
        <v>368</v>
      </c>
      <c r="G53" s="9">
        <f t="shared" si="53"/>
        <v>863506</v>
      </c>
      <c r="H53" s="8">
        <f t="shared" si="53"/>
        <v>831</v>
      </c>
      <c r="I53" s="9">
        <f t="shared" si="53"/>
        <v>1090721</v>
      </c>
      <c r="J53" s="10">
        <f t="shared" si="53"/>
        <v>371</v>
      </c>
      <c r="K53" s="11">
        <f t="shared" si="53"/>
        <v>452137</v>
      </c>
      <c r="L53" s="11">
        <f t="shared" si="53"/>
        <v>153726</v>
      </c>
      <c r="M53" s="9">
        <f t="shared" si="6"/>
        <v>605863</v>
      </c>
      <c r="N53" s="33">
        <f t="shared" si="38"/>
        <v>1696584</v>
      </c>
      <c r="O53" s="64">
        <f>SUM(N53)</f>
        <v>1696584</v>
      </c>
      <c r="P53" s="26"/>
      <c r="Q53" s="34"/>
    </row>
    <row r="54" spans="1:17" x14ac:dyDescent="0.25">
      <c r="A54" s="51" t="s">
        <v>85</v>
      </c>
      <c r="B54" s="6" t="s">
        <v>86</v>
      </c>
      <c r="C54" s="7" t="s">
        <v>87</v>
      </c>
      <c r="D54" s="8">
        <f t="shared" ref="D54:L54" si="54">D180+D306+D432</f>
        <v>21</v>
      </c>
      <c r="E54" s="9">
        <f t="shared" si="54"/>
        <v>5216</v>
      </c>
      <c r="F54" s="8">
        <f t="shared" si="54"/>
        <v>0</v>
      </c>
      <c r="G54" s="9">
        <f t="shared" si="54"/>
        <v>0</v>
      </c>
      <c r="H54" s="8">
        <f t="shared" si="54"/>
        <v>21</v>
      </c>
      <c r="I54" s="9">
        <f t="shared" si="54"/>
        <v>5216</v>
      </c>
      <c r="J54" s="10">
        <f t="shared" si="54"/>
        <v>10</v>
      </c>
      <c r="K54" s="11">
        <f t="shared" si="54"/>
        <v>12821</v>
      </c>
      <c r="L54" s="11">
        <f t="shared" si="54"/>
        <v>7435</v>
      </c>
      <c r="M54" s="9">
        <f t="shared" si="6"/>
        <v>20256</v>
      </c>
      <c r="N54" s="33">
        <f t="shared" si="38"/>
        <v>25472</v>
      </c>
      <c r="O54" s="111">
        <f>SUM(N54:N55)</f>
        <v>459191</v>
      </c>
      <c r="P54" s="26"/>
      <c r="Q54" s="34"/>
    </row>
    <row r="55" spans="1:17" x14ac:dyDescent="0.25">
      <c r="A55" s="51" t="s">
        <v>85</v>
      </c>
      <c r="B55" s="6" t="s">
        <v>86</v>
      </c>
      <c r="C55" s="7" t="s">
        <v>88</v>
      </c>
      <c r="D55" s="8">
        <f t="shared" ref="D55:L55" si="55">D181+D307+D433</f>
        <v>249</v>
      </c>
      <c r="E55" s="9">
        <f t="shared" si="55"/>
        <v>61459</v>
      </c>
      <c r="F55" s="8">
        <f t="shared" si="55"/>
        <v>71</v>
      </c>
      <c r="G55" s="9">
        <f t="shared" si="55"/>
        <v>58815</v>
      </c>
      <c r="H55" s="8">
        <f t="shared" si="55"/>
        <v>320</v>
      </c>
      <c r="I55" s="9">
        <f t="shared" si="55"/>
        <v>120274</v>
      </c>
      <c r="J55" s="10">
        <f t="shared" si="55"/>
        <v>164.32999999999998</v>
      </c>
      <c r="K55" s="11">
        <f t="shared" si="55"/>
        <v>198382</v>
      </c>
      <c r="L55" s="11">
        <f t="shared" si="55"/>
        <v>115063</v>
      </c>
      <c r="M55" s="9">
        <f t="shared" si="6"/>
        <v>313445</v>
      </c>
      <c r="N55" s="33">
        <f t="shared" si="38"/>
        <v>433719</v>
      </c>
      <c r="O55" s="113"/>
      <c r="P55" s="26"/>
      <c r="Q55" s="34"/>
    </row>
    <row r="56" spans="1:17" ht="31.5" x14ac:dyDescent="0.25">
      <c r="A56" s="52" t="s">
        <v>89</v>
      </c>
      <c r="B56" s="12" t="s">
        <v>35</v>
      </c>
      <c r="C56" s="15" t="s">
        <v>90</v>
      </c>
      <c r="D56" s="13">
        <f t="shared" ref="D56:L56" si="56">D182+D308+D434</f>
        <v>2</v>
      </c>
      <c r="E56" s="14">
        <f t="shared" si="56"/>
        <v>0</v>
      </c>
      <c r="F56" s="13">
        <f t="shared" si="56"/>
        <v>41</v>
      </c>
      <c r="G56" s="14">
        <f t="shared" si="56"/>
        <v>48400</v>
      </c>
      <c r="H56" s="13">
        <f t="shared" si="56"/>
        <v>43</v>
      </c>
      <c r="I56" s="14">
        <f t="shared" si="56"/>
        <v>48400</v>
      </c>
      <c r="J56" s="13">
        <f t="shared" si="56"/>
        <v>4</v>
      </c>
      <c r="K56" s="16">
        <f t="shared" si="56"/>
        <v>3465</v>
      </c>
      <c r="L56" s="16">
        <f t="shared" si="56"/>
        <v>0</v>
      </c>
      <c r="M56" s="14">
        <f t="shared" si="6"/>
        <v>3465</v>
      </c>
      <c r="N56" s="33">
        <f t="shared" si="38"/>
        <v>51865</v>
      </c>
      <c r="O56" s="64">
        <f>SUM(N56)</f>
        <v>51865</v>
      </c>
      <c r="P56" s="26"/>
      <c r="Q56" s="34"/>
    </row>
    <row r="57" spans="1:17" x14ac:dyDescent="0.25">
      <c r="A57" s="52" t="s">
        <v>91</v>
      </c>
      <c r="B57" s="12" t="s">
        <v>35</v>
      </c>
      <c r="C57" s="7" t="s">
        <v>91</v>
      </c>
      <c r="D57" s="8">
        <f t="shared" ref="D57:L57" si="57">D183+D309+D435</f>
        <v>420</v>
      </c>
      <c r="E57" s="9">
        <f t="shared" si="57"/>
        <v>143713</v>
      </c>
      <c r="F57" s="8">
        <f t="shared" si="57"/>
        <v>37</v>
      </c>
      <c r="G57" s="9">
        <f t="shared" si="57"/>
        <v>48989</v>
      </c>
      <c r="H57" s="8">
        <f t="shared" si="57"/>
        <v>457</v>
      </c>
      <c r="I57" s="9">
        <f t="shared" si="57"/>
        <v>192702</v>
      </c>
      <c r="J57" s="10">
        <f t="shared" si="57"/>
        <v>323.67</v>
      </c>
      <c r="K57" s="11">
        <f t="shared" si="57"/>
        <v>391338</v>
      </c>
      <c r="L57" s="11">
        <f t="shared" si="57"/>
        <v>66527</v>
      </c>
      <c r="M57" s="9">
        <f t="shared" si="6"/>
        <v>457865</v>
      </c>
      <c r="N57" s="33">
        <f t="shared" si="38"/>
        <v>650567</v>
      </c>
      <c r="O57" s="64">
        <f>SUM(N57)</f>
        <v>650567</v>
      </c>
      <c r="P57" s="26"/>
      <c r="Q57" s="34"/>
    </row>
    <row r="58" spans="1:17" x14ac:dyDescent="0.25">
      <c r="A58" s="52" t="s">
        <v>92</v>
      </c>
      <c r="B58" s="12" t="s">
        <v>66</v>
      </c>
      <c r="C58" s="7" t="s">
        <v>93</v>
      </c>
      <c r="D58" s="8">
        <f t="shared" ref="D58:L58" si="58">D184+D310+D436</f>
        <v>91</v>
      </c>
      <c r="E58" s="9">
        <f t="shared" si="58"/>
        <v>36900</v>
      </c>
      <c r="F58" s="8">
        <f t="shared" si="58"/>
        <v>2</v>
      </c>
      <c r="G58" s="9">
        <f t="shared" si="58"/>
        <v>3200</v>
      </c>
      <c r="H58" s="8">
        <f t="shared" si="58"/>
        <v>93</v>
      </c>
      <c r="I58" s="9">
        <f t="shared" si="58"/>
        <v>40100</v>
      </c>
      <c r="J58" s="10">
        <f t="shared" si="58"/>
        <v>84.33</v>
      </c>
      <c r="K58" s="11">
        <f t="shared" si="58"/>
        <v>101535</v>
      </c>
      <c r="L58" s="11">
        <f t="shared" si="58"/>
        <v>22340</v>
      </c>
      <c r="M58" s="9">
        <f t="shared" si="6"/>
        <v>123875</v>
      </c>
      <c r="N58" s="33">
        <f t="shared" si="38"/>
        <v>163975</v>
      </c>
      <c r="O58" s="111">
        <f>SUM(N58:N62)</f>
        <v>1540543</v>
      </c>
      <c r="P58" s="26"/>
      <c r="Q58" s="34"/>
    </row>
    <row r="59" spans="1:17" x14ac:dyDescent="0.25">
      <c r="A59" s="52" t="s">
        <v>92</v>
      </c>
      <c r="B59" s="12" t="s">
        <v>66</v>
      </c>
      <c r="C59" s="7" t="s">
        <v>94</v>
      </c>
      <c r="D59" s="8">
        <f t="shared" ref="D59:L59" si="59">D185+D311+D437</f>
        <v>34</v>
      </c>
      <c r="E59" s="9">
        <f t="shared" si="59"/>
        <v>16530</v>
      </c>
      <c r="F59" s="8">
        <f t="shared" si="59"/>
        <v>0</v>
      </c>
      <c r="G59" s="9">
        <f t="shared" si="59"/>
        <v>0</v>
      </c>
      <c r="H59" s="8">
        <f t="shared" si="59"/>
        <v>34</v>
      </c>
      <c r="I59" s="9">
        <f t="shared" si="59"/>
        <v>16530</v>
      </c>
      <c r="J59" s="10">
        <f t="shared" si="59"/>
        <v>34</v>
      </c>
      <c r="K59" s="11">
        <f t="shared" si="59"/>
        <v>40991</v>
      </c>
      <c r="L59" s="11">
        <f t="shared" si="59"/>
        <v>9018</v>
      </c>
      <c r="M59" s="9">
        <f t="shared" si="6"/>
        <v>50009</v>
      </c>
      <c r="N59" s="33">
        <f t="shared" si="38"/>
        <v>66539</v>
      </c>
      <c r="O59" s="112"/>
      <c r="P59" s="26"/>
      <c r="Q59" s="34"/>
    </row>
    <row r="60" spans="1:17" x14ac:dyDescent="0.25">
      <c r="A60" s="52" t="s">
        <v>92</v>
      </c>
      <c r="B60" s="6" t="s">
        <v>63</v>
      </c>
      <c r="C60" s="7" t="s">
        <v>95</v>
      </c>
      <c r="D60" s="8">
        <f t="shared" ref="D60:L60" si="60">D186+D312+D438</f>
        <v>119</v>
      </c>
      <c r="E60" s="9">
        <f t="shared" si="60"/>
        <v>60160</v>
      </c>
      <c r="F60" s="8">
        <f t="shared" si="60"/>
        <v>6</v>
      </c>
      <c r="G60" s="9">
        <f t="shared" si="60"/>
        <v>11470</v>
      </c>
      <c r="H60" s="8">
        <f t="shared" si="60"/>
        <v>125</v>
      </c>
      <c r="I60" s="9">
        <f t="shared" si="60"/>
        <v>71630</v>
      </c>
      <c r="J60" s="10">
        <f t="shared" si="60"/>
        <v>119</v>
      </c>
      <c r="K60" s="11">
        <f t="shared" si="60"/>
        <v>145634</v>
      </c>
      <c r="L60" s="11">
        <f t="shared" si="60"/>
        <v>32039</v>
      </c>
      <c r="M60" s="9">
        <f t="shared" si="6"/>
        <v>177673</v>
      </c>
      <c r="N60" s="33">
        <f t="shared" si="38"/>
        <v>249303</v>
      </c>
      <c r="O60" s="112"/>
      <c r="P60" s="26"/>
      <c r="Q60" s="34"/>
    </row>
    <row r="61" spans="1:17" x14ac:dyDescent="0.25">
      <c r="A61" s="52" t="s">
        <v>92</v>
      </c>
      <c r="B61" s="6" t="s">
        <v>19</v>
      </c>
      <c r="C61" s="7" t="s">
        <v>96</v>
      </c>
      <c r="D61" s="8">
        <f t="shared" ref="D61:L61" si="61">D187+D313+D439</f>
        <v>265</v>
      </c>
      <c r="E61" s="9">
        <f t="shared" si="61"/>
        <v>117358</v>
      </c>
      <c r="F61" s="8">
        <f t="shared" si="61"/>
        <v>8</v>
      </c>
      <c r="G61" s="9">
        <f t="shared" si="61"/>
        <v>13659</v>
      </c>
      <c r="H61" s="8">
        <f t="shared" si="61"/>
        <v>273</v>
      </c>
      <c r="I61" s="9">
        <f t="shared" si="61"/>
        <v>131017</v>
      </c>
      <c r="J61" s="10">
        <f t="shared" si="61"/>
        <v>276.67</v>
      </c>
      <c r="K61" s="11">
        <f t="shared" si="61"/>
        <v>345957</v>
      </c>
      <c r="L61" s="11">
        <f t="shared" si="61"/>
        <v>86100</v>
      </c>
      <c r="M61" s="9">
        <f t="shared" si="6"/>
        <v>432057</v>
      </c>
      <c r="N61" s="33">
        <f t="shared" si="38"/>
        <v>563074</v>
      </c>
      <c r="O61" s="112"/>
      <c r="P61" s="26"/>
      <c r="Q61" s="34"/>
    </row>
    <row r="62" spans="1:17" x14ac:dyDescent="0.25">
      <c r="A62" s="52" t="s">
        <v>92</v>
      </c>
      <c r="B62" s="6" t="s">
        <v>19</v>
      </c>
      <c r="C62" s="7" t="s">
        <v>97</v>
      </c>
      <c r="D62" s="8">
        <f t="shared" ref="D62:L62" si="62">D188+D314+D440</f>
        <v>255</v>
      </c>
      <c r="E62" s="9">
        <f t="shared" si="62"/>
        <v>115180</v>
      </c>
      <c r="F62" s="8">
        <f t="shared" si="62"/>
        <v>18</v>
      </c>
      <c r="G62" s="9">
        <f t="shared" si="62"/>
        <v>31479</v>
      </c>
      <c r="H62" s="8">
        <f t="shared" si="62"/>
        <v>273</v>
      </c>
      <c r="I62" s="9">
        <f t="shared" si="62"/>
        <v>146659</v>
      </c>
      <c r="J62" s="10">
        <f t="shared" si="62"/>
        <v>234</v>
      </c>
      <c r="K62" s="11">
        <f t="shared" si="62"/>
        <v>287699</v>
      </c>
      <c r="L62" s="11">
        <f t="shared" si="62"/>
        <v>63294</v>
      </c>
      <c r="M62" s="9">
        <f t="shared" si="6"/>
        <v>350993</v>
      </c>
      <c r="N62" s="33">
        <f t="shared" si="38"/>
        <v>497652</v>
      </c>
      <c r="O62" s="113"/>
      <c r="P62" s="26"/>
      <c r="Q62" s="34"/>
    </row>
    <row r="63" spans="1:17" x14ac:dyDescent="0.25">
      <c r="A63" s="51" t="s">
        <v>98</v>
      </c>
      <c r="B63" s="6" t="s">
        <v>63</v>
      </c>
      <c r="C63" s="7" t="s">
        <v>99</v>
      </c>
      <c r="D63" s="8">
        <f t="shared" ref="D63:L63" si="63">D189+D315+D441</f>
        <v>460</v>
      </c>
      <c r="E63" s="9">
        <f t="shared" si="63"/>
        <v>221674</v>
      </c>
      <c r="F63" s="8">
        <f t="shared" si="63"/>
        <v>38</v>
      </c>
      <c r="G63" s="9">
        <f t="shared" si="63"/>
        <v>60682</v>
      </c>
      <c r="H63" s="8">
        <f t="shared" si="63"/>
        <v>498</v>
      </c>
      <c r="I63" s="9">
        <f t="shared" si="63"/>
        <v>282356</v>
      </c>
      <c r="J63" s="10">
        <f t="shared" si="63"/>
        <v>411</v>
      </c>
      <c r="K63" s="11">
        <f t="shared" si="63"/>
        <v>499549</v>
      </c>
      <c r="L63" s="11">
        <f t="shared" si="63"/>
        <v>219801</v>
      </c>
      <c r="M63" s="9">
        <f t="shared" si="6"/>
        <v>719350</v>
      </c>
      <c r="N63" s="33">
        <f t="shared" si="38"/>
        <v>1001706</v>
      </c>
      <c r="O63" s="111">
        <f>SUM(N63:N86)</f>
        <v>6227383</v>
      </c>
      <c r="P63" s="26"/>
      <c r="Q63" s="34"/>
    </row>
    <row r="64" spans="1:17" x14ac:dyDescent="0.25">
      <c r="A64" s="51" t="s">
        <v>98</v>
      </c>
      <c r="B64" s="6" t="s">
        <v>63</v>
      </c>
      <c r="C64" s="7" t="s">
        <v>100</v>
      </c>
      <c r="D64" s="8">
        <f t="shared" ref="D64:L64" si="64">D190+D316+D442</f>
        <v>100</v>
      </c>
      <c r="E64" s="9">
        <f t="shared" si="64"/>
        <v>45170</v>
      </c>
      <c r="F64" s="8">
        <f t="shared" si="64"/>
        <v>5</v>
      </c>
      <c r="G64" s="9">
        <f t="shared" si="64"/>
        <v>8836</v>
      </c>
      <c r="H64" s="8">
        <f t="shared" si="64"/>
        <v>105</v>
      </c>
      <c r="I64" s="9">
        <f t="shared" si="64"/>
        <v>54006</v>
      </c>
      <c r="J64" s="10">
        <f t="shared" si="64"/>
        <v>100</v>
      </c>
      <c r="K64" s="11">
        <f t="shared" si="64"/>
        <v>125433</v>
      </c>
      <c r="L64" s="11">
        <f t="shared" si="64"/>
        <v>55190</v>
      </c>
      <c r="M64" s="9">
        <f t="shared" si="6"/>
        <v>180623</v>
      </c>
      <c r="N64" s="33">
        <f t="shared" si="38"/>
        <v>234629</v>
      </c>
      <c r="O64" s="112"/>
      <c r="P64" s="26"/>
      <c r="Q64" s="34"/>
    </row>
    <row r="65" spans="1:17" x14ac:dyDescent="0.25">
      <c r="A65" s="51" t="s">
        <v>98</v>
      </c>
      <c r="B65" s="6" t="s">
        <v>63</v>
      </c>
      <c r="C65" s="7" t="s">
        <v>101</v>
      </c>
      <c r="D65" s="8">
        <f t="shared" ref="D65:L65" si="65">D191+D317+D443</f>
        <v>12</v>
      </c>
      <c r="E65" s="9">
        <f t="shared" si="65"/>
        <v>4180</v>
      </c>
      <c r="F65" s="8">
        <f t="shared" si="65"/>
        <v>0</v>
      </c>
      <c r="G65" s="9">
        <f t="shared" si="65"/>
        <v>0</v>
      </c>
      <c r="H65" s="8">
        <f t="shared" si="65"/>
        <v>12</v>
      </c>
      <c r="I65" s="9">
        <f t="shared" si="65"/>
        <v>4180</v>
      </c>
      <c r="J65" s="10">
        <f t="shared" si="65"/>
        <v>12</v>
      </c>
      <c r="K65" s="11">
        <f t="shared" si="65"/>
        <v>13999</v>
      </c>
      <c r="L65" s="11">
        <f t="shared" si="65"/>
        <v>6159</v>
      </c>
      <c r="M65" s="9">
        <f t="shared" si="6"/>
        <v>20158</v>
      </c>
      <c r="N65" s="33">
        <f t="shared" si="38"/>
        <v>24338</v>
      </c>
      <c r="O65" s="112"/>
      <c r="P65" s="26"/>
      <c r="Q65" s="34"/>
    </row>
    <row r="66" spans="1:17" x14ac:dyDescent="0.25">
      <c r="A66" s="51" t="s">
        <v>98</v>
      </c>
      <c r="B66" s="6" t="s">
        <v>63</v>
      </c>
      <c r="C66" s="7" t="s">
        <v>102</v>
      </c>
      <c r="D66" s="8">
        <f t="shared" ref="D66:L66" si="66">D192+D318+D444</f>
        <v>33</v>
      </c>
      <c r="E66" s="9">
        <f t="shared" si="66"/>
        <v>17120</v>
      </c>
      <c r="F66" s="8">
        <f t="shared" si="66"/>
        <v>0</v>
      </c>
      <c r="G66" s="9">
        <f t="shared" si="66"/>
        <v>0</v>
      </c>
      <c r="H66" s="8">
        <f t="shared" si="66"/>
        <v>33</v>
      </c>
      <c r="I66" s="9">
        <f t="shared" si="66"/>
        <v>17120</v>
      </c>
      <c r="J66" s="10">
        <f t="shared" si="66"/>
        <v>33</v>
      </c>
      <c r="K66" s="11">
        <f t="shared" si="66"/>
        <v>39882</v>
      </c>
      <c r="L66" s="11">
        <f t="shared" si="66"/>
        <v>17548</v>
      </c>
      <c r="M66" s="9">
        <f t="shared" si="6"/>
        <v>57430</v>
      </c>
      <c r="N66" s="33">
        <f t="shared" si="38"/>
        <v>74550</v>
      </c>
      <c r="O66" s="112"/>
      <c r="P66" s="26"/>
      <c r="Q66" s="34"/>
    </row>
    <row r="67" spans="1:17" x14ac:dyDescent="0.25">
      <c r="A67" s="51" t="s">
        <v>98</v>
      </c>
      <c r="B67" s="6" t="s">
        <v>63</v>
      </c>
      <c r="C67" s="7" t="s">
        <v>103</v>
      </c>
      <c r="D67" s="8">
        <f t="shared" ref="D67:L67" si="67">D193+D319+D445</f>
        <v>21</v>
      </c>
      <c r="E67" s="9">
        <f t="shared" si="67"/>
        <v>10440</v>
      </c>
      <c r="F67" s="8">
        <f t="shared" si="67"/>
        <v>2</v>
      </c>
      <c r="G67" s="9">
        <f t="shared" si="67"/>
        <v>3402</v>
      </c>
      <c r="H67" s="8">
        <f t="shared" si="67"/>
        <v>23</v>
      </c>
      <c r="I67" s="9">
        <f t="shared" si="67"/>
        <v>13842</v>
      </c>
      <c r="J67" s="10">
        <f t="shared" si="67"/>
        <v>20</v>
      </c>
      <c r="K67" s="11">
        <f t="shared" si="67"/>
        <v>24082</v>
      </c>
      <c r="L67" s="11">
        <f t="shared" si="67"/>
        <v>10596</v>
      </c>
      <c r="M67" s="9">
        <f t="shared" si="6"/>
        <v>34678</v>
      </c>
      <c r="N67" s="33">
        <f t="shared" si="38"/>
        <v>48520</v>
      </c>
      <c r="O67" s="112"/>
      <c r="P67" s="26"/>
      <c r="Q67" s="34"/>
    </row>
    <row r="68" spans="1:17" x14ac:dyDescent="0.25">
      <c r="A68" s="51" t="s">
        <v>98</v>
      </c>
      <c r="B68" s="6" t="s">
        <v>63</v>
      </c>
      <c r="C68" s="7" t="s">
        <v>104</v>
      </c>
      <c r="D68" s="8">
        <f t="shared" ref="D68:L68" si="68">D194+D320+D446</f>
        <v>100</v>
      </c>
      <c r="E68" s="9">
        <f t="shared" si="68"/>
        <v>50090</v>
      </c>
      <c r="F68" s="8">
        <f t="shared" si="68"/>
        <v>2</v>
      </c>
      <c r="G68" s="9">
        <f t="shared" si="68"/>
        <v>3482</v>
      </c>
      <c r="H68" s="8">
        <f t="shared" si="68"/>
        <v>102</v>
      </c>
      <c r="I68" s="9">
        <f t="shared" si="68"/>
        <v>53572</v>
      </c>
      <c r="J68" s="10">
        <f t="shared" si="68"/>
        <v>98</v>
      </c>
      <c r="K68" s="11">
        <f t="shared" si="68"/>
        <v>118538</v>
      </c>
      <c r="L68" s="11">
        <f t="shared" si="68"/>
        <v>52156</v>
      </c>
      <c r="M68" s="9">
        <f t="shared" si="6"/>
        <v>170694</v>
      </c>
      <c r="N68" s="33">
        <f t="shared" si="38"/>
        <v>224266</v>
      </c>
      <c r="O68" s="112"/>
      <c r="P68" s="26"/>
      <c r="Q68" s="34"/>
    </row>
    <row r="69" spans="1:17" x14ac:dyDescent="0.25">
      <c r="A69" s="51" t="s">
        <v>98</v>
      </c>
      <c r="B69" s="6" t="s">
        <v>63</v>
      </c>
      <c r="C69" s="7" t="s">
        <v>105</v>
      </c>
      <c r="D69" s="8">
        <f t="shared" ref="D69:L69" si="69">D195+D321+D447</f>
        <v>54</v>
      </c>
      <c r="E69" s="9">
        <f t="shared" si="69"/>
        <v>29150</v>
      </c>
      <c r="F69" s="8">
        <f t="shared" si="69"/>
        <v>1</v>
      </c>
      <c r="G69" s="9">
        <f t="shared" si="69"/>
        <v>1610</v>
      </c>
      <c r="H69" s="8">
        <f t="shared" si="69"/>
        <v>55</v>
      </c>
      <c r="I69" s="9">
        <f t="shared" si="69"/>
        <v>30760</v>
      </c>
      <c r="J69" s="10">
        <f t="shared" si="69"/>
        <v>49</v>
      </c>
      <c r="K69" s="11">
        <f t="shared" si="69"/>
        <v>59875</v>
      </c>
      <c r="L69" s="11">
        <f t="shared" si="69"/>
        <v>26345</v>
      </c>
      <c r="M69" s="9">
        <f t="shared" si="6"/>
        <v>86220</v>
      </c>
      <c r="N69" s="33">
        <f t="shared" si="38"/>
        <v>116980</v>
      </c>
      <c r="O69" s="112"/>
      <c r="P69" s="26"/>
      <c r="Q69" s="34"/>
    </row>
    <row r="70" spans="1:17" x14ac:dyDescent="0.25">
      <c r="A70" s="51" t="s">
        <v>98</v>
      </c>
      <c r="B70" s="6" t="s">
        <v>63</v>
      </c>
      <c r="C70" s="7" t="s">
        <v>106</v>
      </c>
      <c r="D70" s="8">
        <f t="shared" ref="D70:L70" si="70">D196+D322+D448</f>
        <v>83</v>
      </c>
      <c r="E70" s="9">
        <f t="shared" si="70"/>
        <v>37860</v>
      </c>
      <c r="F70" s="8">
        <f t="shared" si="70"/>
        <v>6</v>
      </c>
      <c r="G70" s="9">
        <f t="shared" si="70"/>
        <v>10740</v>
      </c>
      <c r="H70" s="8">
        <f t="shared" si="70"/>
        <v>89</v>
      </c>
      <c r="I70" s="9">
        <f t="shared" si="70"/>
        <v>48600</v>
      </c>
      <c r="J70" s="10">
        <f t="shared" si="70"/>
        <v>82</v>
      </c>
      <c r="K70" s="11">
        <f t="shared" si="70"/>
        <v>99411</v>
      </c>
      <c r="L70" s="11">
        <f t="shared" si="70"/>
        <v>43741</v>
      </c>
      <c r="M70" s="9">
        <f t="shared" si="6"/>
        <v>143152</v>
      </c>
      <c r="N70" s="33">
        <f t="shared" ref="N70:N101" si="71">N196+N322+N448</f>
        <v>191752</v>
      </c>
      <c r="O70" s="112"/>
      <c r="P70" s="26"/>
      <c r="Q70" s="34"/>
    </row>
    <row r="71" spans="1:17" x14ac:dyDescent="0.25">
      <c r="A71" s="51" t="s">
        <v>98</v>
      </c>
      <c r="B71" s="6" t="s">
        <v>63</v>
      </c>
      <c r="C71" s="7" t="s">
        <v>107</v>
      </c>
      <c r="D71" s="8">
        <f t="shared" ref="D71:L71" si="72">D197+D323+D449</f>
        <v>91</v>
      </c>
      <c r="E71" s="9">
        <f t="shared" si="72"/>
        <v>22586</v>
      </c>
      <c r="F71" s="8">
        <f t="shared" si="72"/>
        <v>10</v>
      </c>
      <c r="G71" s="9">
        <f t="shared" si="72"/>
        <v>36310</v>
      </c>
      <c r="H71" s="8">
        <f t="shared" si="72"/>
        <v>101</v>
      </c>
      <c r="I71" s="9">
        <f t="shared" si="72"/>
        <v>58896</v>
      </c>
      <c r="J71" s="10">
        <f t="shared" si="72"/>
        <v>105.66</v>
      </c>
      <c r="K71" s="11">
        <f t="shared" si="72"/>
        <v>131889</v>
      </c>
      <c r="L71" s="11">
        <f t="shared" si="72"/>
        <v>58032</v>
      </c>
      <c r="M71" s="9">
        <f t="shared" ref="M71:M130" si="73">SUM(K71:L71)</f>
        <v>189921</v>
      </c>
      <c r="N71" s="33">
        <f t="shared" si="71"/>
        <v>248817</v>
      </c>
      <c r="O71" s="112"/>
      <c r="P71" s="26"/>
      <c r="Q71" s="34"/>
    </row>
    <row r="72" spans="1:17" x14ac:dyDescent="0.25">
      <c r="A72" s="51" t="s">
        <v>98</v>
      </c>
      <c r="B72" s="6" t="s">
        <v>63</v>
      </c>
      <c r="C72" s="7" t="s">
        <v>108</v>
      </c>
      <c r="D72" s="8">
        <f t="shared" ref="D72:L72" si="74">D198+D324+D450</f>
        <v>62</v>
      </c>
      <c r="E72" s="9">
        <f t="shared" si="74"/>
        <v>32950</v>
      </c>
      <c r="F72" s="8">
        <f t="shared" si="74"/>
        <v>8</v>
      </c>
      <c r="G72" s="9">
        <f t="shared" si="74"/>
        <v>15230</v>
      </c>
      <c r="H72" s="8">
        <f t="shared" si="74"/>
        <v>70</v>
      </c>
      <c r="I72" s="9">
        <f t="shared" si="74"/>
        <v>48180</v>
      </c>
      <c r="J72" s="10">
        <f t="shared" si="74"/>
        <v>62</v>
      </c>
      <c r="K72" s="11">
        <f t="shared" si="74"/>
        <v>75675</v>
      </c>
      <c r="L72" s="11">
        <f t="shared" si="74"/>
        <v>33298</v>
      </c>
      <c r="M72" s="9">
        <f t="shared" si="73"/>
        <v>108973</v>
      </c>
      <c r="N72" s="33">
        <f t="shared" si="71"/>
        <v>157153</v>
      </c>
      <c r="O72" s="112"/>
      <c r="P72" s="26"/>
      <c r="Q72" s="34"/>
    </row>
    <row r="73" spans="1:17" x14ac:dyDescent="0.25">
      <c r="A73" s="51" t="s">
        <v>98</v>
      </c>
      <c r="B73" s="6" t="s">
        <v>63</v>
      </c>
      <c r="C73" s="7" t="s">
        <v>109</v>
      </c>
      <c r="D73" s="8">
        <f t="shared" ref="D73:L73" si="75">D199+D325+D451</f>
        <v>173</v>
      </c>
      <c r="E73" s="9">
        <f t="shared" si="75"/>
        <v>77190</v>
      </c>
      <c r="F73" s="8">
        <f t="shared" si="75"/>
        <v>13</v>
      </c>
      <c r="G73" s="9">
        <f t="shared" si="75"/>
        <v>20939</v>
      </c>
      <c r="H73" s="8">
        <f t="shared" si="75"/>
        <v>186</v>
      </c>
      <c r="I73" s="9">
        <f t="shared" si="75"/>
        <v>98129</v>
      </c>
      <c r="J73" s="10">
        <f t="shared" si="75"/>
        <v>171</v>
      </c>
      <c r="K73" s="11">
        <f t="shared" si="75"/>
        <v>208143</v>
      </c>
      <c r="L73" s="11">
        <f t="shared" si="75"/>
        <v>91582</v>
      </c>
      <c r="M73" s="9">
        <f t="shared" si="73"/>
        <v>299725</v>
      </c>
      <c r="N73" s="33">
        <f t="shared" si="71"/>
        <v>397854</v>
      </c>
      <c r="O73" s="112"/>
      <c r="P73" s="26"/>
      <c r="Q73" s="34"/>
    </row>
    <row r="74" spans="1:17" x14ac:dyDescent="0.25">
      <c r="A74" s="51" t="s">
        <v>98</v>
      </c>
      <c r="B74" s="6" t="s">
        <v>63</v>
      </c>
      <c r="C74" s="7" t="s">
        <v>110</v>
      </c>
      <c r="D74" s="8">
        <f t="shared" ref="D74:L74" si="76">D200+D326+D452</f>
        <v>49</v>
      </c>
      <c r="E74" s="9">
        <f t="shared" si="76"/>
        <v>20300</v>
      </c>
      <c r="F74" s="8">
        <f t="shared" si="76"/>
        <v>1</v>
      </c>
      <c r="G74" s="9">
        <f t="shared" si="76"/>
        <v>1699</v>
      </c>
      <c r="H74" s="8">
        <f t="shared" si="76"/>
        <v>50</v>
      </c>
      <c r="I74" s="9">
        <f t="shared" si="76"/>
        <v>21999</v>
      </c>
      <c r="J74" s="10">
        <f t="shared" si="76"/>
        <v>47</v>
      </c>
      <c r="K74" s="11">
        <f t="shared" si="76"/>
        <v>56618</v>
      </c>
      <c r="L74" s="11">
        <f t="shared" si="76"/>
        <v>24912</v>
      </c>
      <c r="M74" s="9">
        <f t="shared" si="73"/>
        <v>81530</v>
      </c>
      <c r="N74" s="33">
        <f t="shared" si="71"/>
        <v>103529</v>
      </c>
      <c r="O74" s="112"/>
      <c r="P74" s="26"/>
      <c r="Q74" s="34"/>
    </row>
    <row r="75" spans="1:17" x14ac:dyDescent="0.25">
      <c r="A75" s="51" t="s">
        <v>98</v>
      </c>
      <c r="B75" s="6" t="s">
        <v>63</v>
      </c>
      <c r="C75" s="7" t="s">
        <v>111</v>
      </c>
      <c r="D75" s="8">
        <f t="shared" ref="D75:L75" si="77">D201+D327+D453</f>
        <v>107</v>
      </c>
      <c r="E75" s="9">
        <f t="shared" si="77"/>
        <v>45090</v>
      </c>
      <c r="F75" s="8">
        <f t="shared" si="77"/>
        <v>1</v>
      </c>
      <c r="G75" s="9">
        <f t="shared" si="77"/>
        <v>1699</v>
      </c>
      <c r="H75" s="8">
        <f t="shared" si="77"/>
        <v>108</v>
      </c>
      <c r="I75" s="9">
        <f t="shared" si="77"/>
        <v>46789</v>
      </c>
      <c r="J75" s="10">
        <f t="shared" si="77"/>
        <v>106</v>
      </c>
      <c r="K75" s="11">
        <f t="shared" si="77"/>
        <v>130007</v>
      </c>
      <c r="L75" s="11">
        <f t="shared" si="77"/>
        <v>57203</v>
      </c>
      <c r="M75" s="9">
        <f t="shared" si="73"/>
        <v>187210</v>
      </c>
      <c r="N75" s="33">
        <f t="shared" si="71"/>
        <v>233999</v>
      </c>
      <c r="O75" s="112"/>
      <c r="P75" s="26"/>
      <c r="Q75" s="34"/>
    </row>
    <row r="76" spans="1:17" x14ac:dyDescent="0.25">
      <c r="A76" s="51" t="s">
        <v>98</v>
      </c>
      <c r="B76" s="6" t="s">
        <v>63</v>
      </c>
      <c r="C76" s="7" t="s">
        <v>112</v>
      </c>
      <c r="D76" s="8">
        <f t="shared" ref="D76:L76" si="78">D202+D328+D454</f>
        <v>26</v>
      </c>
      <c r="E76" s="9">
        <f t="shared" si="78"/>
        <v>10720</v>
      </c>
      <c r="F76" s="8">
        <f t="shared" si="78"/>
        <v>0</v>
      </c>
      <c r="G76" s="9">
        <f t="shared" si="78"/>
        <v>0</v>
      </c>
      <c r="H76" s="8">
        <f t="shared" si="78"/>
        <v>26</v>
      </c>
      <c r="I76" s="9">
        <f t="shared" si="78"/>
        <v>10720</v>
      </c>
      <c r="J76" s="10">
        <f t="shared" si="78"/>
        <v>26</v>
      </c>
      <c r="K76" s="11">
        <f t="shared" si="78"/>
        <v>30908</v>
      </c>
      <c r="L76" s="11">
        <f t="shared" si="78"/>
        <v>13599</v>
      </c>
      <c r="M76" s="9">
        <f t="shared" si="73"/>
        <v>44507</v>
      </c>
      <c r="N76" s="33">
        <f t="shared" si="71"/>
        <v>55227</v>
      </c>
      <c r="O76" s="112"/>
      <c r="P76" s="26"/>
      <c r="Q76" s="34"/>
    </row>
    <row r="77" spans="1:17" x14ac:dyDescent="0.25">
      <c r="A77" s="51" t="s">
        <v>98</v>
      </c>
      <c r="B77" s="6" t="s">
        <v>63</v>
      </c>
      <c r="C77" s="7" t="s">
        <v>113</v>
      </c>
      <c r="D77" s="8">
        <f t="shared" ref="D77:L77" si="79">D203+D329+D455</f>
        <v>118</v>
      </c>
      <c r="E77" s="9">
        <f t="shared" si="79"/>
        <v>56760</v>
      </c>
      <c r="F77" s="8">
        <f t="shared" si="79"/>
        <v>11</v>
      </c>
      <c r="G77" s="9">
        <f t="shared" si="79"/>
        <v>19548</v>
      </c>
      <c r="H77" s="8">
        <f t="shared" si="79"/>
        <v>129</v>
      </c>
      <c r="I77" s="9">
        <f t="shared" si="79"/>
        <v>76308</v>
      </c>
      <c r="J77" s="10">
        <f t="shared" si="79"/>
        <v>112</v>
      </c>
      <c r="K77" s="11">
        <f t="shared" si="79"/>
        <v>136140</v>
      </c>
      <c r="L77" s="11">
        <f t="shared" si="79"/>
        <v>59901</v>
      </c>
      <c r="M77" s="9">
        <f t="shared" si="73"/>
        <v>196041</v>
      </c>
      <c r="N77" s="33">
        <f t="shared" si="71"/>
        <v>272349</v>
      </c>
      <c r="O77" s="112"/>
      <c r="P77" s="26"/>
      <c r="Q77" s="34"/>
    </row>
    <row r="78" spans="1:17" x14ac:dyDescent="0.25">
      <c r="A78" s="51" t="s">
        <v>98</v>
      </c>
      <c r="B78" s="6" t="s">
        <v>63</v>
      </c>
      <c r="C78" s="7" t="s">
        <v>114</v>
      </c>
      <c r="D78" s="8">
        <f t="shared" ref="D78:L78" si="80">D204+D330+D456</f>
        <v>48</v>
      </c>
      <c r="E78" s="9">
        <f t="shared" si="80"/>
        <v>27934</v>
      </c>
      <c r="F78" s="8">
        <f t="shared" si="80"/>
        <v>0</v>
      </c>
      <c r="G78" s="9">
        <f t="shared" si="80"/>
        <v>0</v>
      </c>
      <c r="H78" s="8">
        <f t="shared" si="80"/>
        <v>48</v>
      </c>
      <c r="I78" s="9">
        <f t="shared" si="80"/>
        <v>27934</v>
      </c>
      <c r="J78" s="10">
        <f t="shared" si="80"/>
        <v>42</v>
      </c>
      <c r="K78" s="11">
        <f t="shared" si="80"/>
        <v>50554</v>
      </c>
      <c r="L78" s="11">
        <f t="shared" si="80"/>
        <v>22244</v>
      </c>
      <c r="M78" s="9">
        <f t="shared" si="73"/>
        <v>72798</v>
      </c>
      <c r="N78" s="33">
        <f t="shared" si="71"/>
        <v>100732</v>
      </c>
      <c r="O78" s="112"/>
      <c r="P78" s="26"/>
      <c r="Q78" s="34"/>
    </row>
    <row r="79" spans="1:17" x14ac:dyDescent="0.25">
      <c r="A79" s="51" t="s">
        <v>98</v>
      </c>
      <c r="B79" s="6" t="s">
        <v>63</v>
      </c>
      <c r="C79" s="7" t="s">
        <v>115</v>
      </c>
      <c r="D79" s="8">
        <f t="shared" ref="D79:L79" si="81">D205+D331+D457</f>
        <v>28</v>
      </c>
      <c r="E79" s="9">
        <f t="shared" si="81"/>
        <v>14170</v>
      </c>
      <c r="F79" s="8">
        <f t="shared" si="81"/>
        <v>0</v>
      </c>
      <c r="G79" s="9">
        <f t="shared" si="81"/>
        <v>0</v>
      </c>
      <c r="H79" s="8">
        <f t="shared" si="81"/>
        <v>28</v>
      </c>
      <c r="I79" s="9">
        <f t="shared" si="81"/>
        <v>14170</v>
      </c>
      <c r="J79" s="10">
        <f t="shared" si="81"/>
        <v>27</v>
      </c>
      <c r="K79" s="11">
        <f t="shared" si="81"/>
        <v>32363</v>
      </c>
      <c r="L79" s="11">
        <f t="shared" si="81"/>
        <v>14240</v>
      </c>
      <c r="M79" s="9">
        <f t="shared" si="73"/>
        <v>46603</v>
      </c>
      <c r="N79" s="33">
        <f t="shared" si="71"/>
        <v>60773</v>
      </c>
      <c r="O79" s="112"/>
      <c r="P79" s="26"/>
      <c r="Q79" s="34"/>
    </row>
    <row r="80" spans="1:17" x14ac:dyDescent="0.25">
      <c r="A80" s="51" t="s">
        <v>98</v>
      </c>
      <c r="B80" s="6" t="s">
        <v>63</v>
      </c>
      <c r="C80" s="7" t="s">
        <v>116</v>
      </c>
      <c r="D80" s="8">
        <f t="shared" ref="D80:L80" si="82">D206+D332+D458</f>
        <v>122</v>
      </c>
      <c r="E80" s="9">
        <f t="shared" si="82"/>
        <v>50320</v>
      </c>
      <c r="F80" s="8">
        <f t="shared" si="82"/>
        <v>6</v>
      </c>
      <c r="G80" s="9">
        <f t="shared" si="82"/>
        <v>9922</v>
      </c>
      <c r="H80" s="8">
        <f t="shared" si="82"/>
        <v>128</v>
      </c>
      <c r="I80" s="9">
        <f t="shared" si="82"/>
        <v>60242</v>
      </c>
      <c r="J80" s="10">
        <f t="shared" si="82"/>
        <v>113</v>
      </c>
      <c r="K80" s="11">
        <f t="shared" si="82"/>
        <v>136209</v>
      </c>
      <c r="L80" s="11">
        <f t="shared" si="82"/>
        <v>59932</v>
      </c>
      <c r="M80" s="9">
        <f t="shared" si="73"/>
        <v>196141</v>
      </c>
      <c r="N80" s="33">
        <f t="shared" si="71"/>
        <v>256383</v>
      </c>
      <c r="O80" s="112"/>
      <c r="P80" s="26"/>
      <c r="Q80" s="34"/>
    </row>
    <row r="81" spans="1:17" x14ac:dyDescent="0.25">
      <c r="A81" s="51" t="s">
        <v>98</v>
      </c>
      <c r="B81" s="6" t="s">
        <v>63</v>
      </c>
      <c r="C81" s="7" t="s">
        <v>117</v>
      </c>
      <c r="D81" s="8">
        <f t="shared" ref="D81:L81" si="83">D207+D333+D459</f>
        <v>84</v>
      </c>
      <c r="E81" s="9">
        <f t="shared" si="83"/>
        <v>44604</v>
      </c>
      <c r="F81" s="8">
        <f t="shared" si="83"/>
        <v>8</v>
      </c>
      <c r="G81" s="9">
        <f t="shared" si="83"/>
        <v>14957</v>
      </c>
      <c r="H81" s="8">
        <f t="shared" si="83"/>
        <v>92</v>
      </c>
      <c r="I81" s="9">
        <f t="shared" si="83"/>
        <v>59561</v>
      </c>
      <c r="J81" s="10">
        <f t="shared" si="83"/>
        <v>82</v>
      </c>
      <c r="K81" s="11">
        <f t="shared" si="83"/>
        <v>98891</v>
      </c>
      <c r="L81" s="11">
        <f t="shared" si="83"/>
        <v>43512</v>
      </c>
      <c r="M81" s="9">
        <f t="shared" si="73"/>
        <v>142403</v>
      </c>
      <c r="N81" s="33">
        <f t="shared" si="71"/>
        <v>201964</v>
      </c>
      <c r="O81" s="112"/>
      <c r="P81" s="26"/>
      <c r="Q81" s="34"/>
    </row>
    <row r="82" spans="1:17" x14ac:dyDescent="0.25">
      <c r="A82" s="51" t="s">
        <v>98</v>
      </c>
      <c r="B82" s="6" t="s">
        <v>64</v>
      </c>
      <c r="C82" s="7" t="s">
        <v>118</v>
      </c>
      <c r="D82" s="8">
        <f t="shared" ref="D82:L82" si="84">D208+D334+D460</f>
        <v>60</v>
      </c>
      <c r="E82" s="9">
        <f t="shared" si="84"/>
        <v>27250</v>
      </c>
      <c r="F82" s="8">
        <f t="shared" si="84"/>
        <v>0</v>
      </c>
      <c r="G82" s="9">
        <f t="shared" si="84"/>
        <v>0</v>
      </c>
      <c r="H82" s="8">
        <f t="shared" si="84"/>
        <v>60</v>
      </c>
      <c r="I82" s="9">
        <f t="shared" si="84"/>
        <v>27250</v>
      </c>
      <c r="J82" s="10">
        <f t="shared" si="84"/>
        <v>60</v>
      </c>
      <c r="K82" s="11">
        <f t="shared" si="84"/>
        <v>71726</v>
      </c>
      <c r="L82" s="11">
        <f t="shared" si="84"/>
        <v>31559</v>
      </c>
      <c r="M82" s="9">
        <f t="shared" si="73"/>
        <v>103285</v>
      </c>
      <c r="N82" s="33">
        <f t="shared" si="71"/>
        <v>130535</v>
      </c>
      <c r="O82" s="112"/>
      <c r="P82" s="26"/>
      <c r="Q82" s="34"/>
    </row>
    <row r="83" spans="1:17" x14ac:dyDescent="0.25">
      <c r="A83" s="51" t="s">
        <v>98</v>
      </c>
      <c r="B83" s="6" t="s">
        <v>64</v>
      </c>
      <c r="C83" s="7" t="s">
        <v>119</v>
      </c>
      <c r="D83" s="8">
        <f t="shared" ref="D83:L83" si="85">D209+D335+D461</f>
        <v>697</v>
      </c>
      <c r="E83" s="9">
        <f t="shared" si="85"/>
        <v>272706</v>
      </c>
      <c r="F83" s="8">
        <f t="shared" si="85"/>
        <v>43</v>
      </c>
      <c r="G83" s="9">
        <f t="shared" si="85"/>
        <v>58950</v>
      </c>
      <c r="H83" s="8">
        <f t="shared" si="85"/>
        <v>740</v>
      </c>
      <c r="I83" s="9">
        <f t="shared" si="85"/>
        <v>331656</v>
      </c>
      <c r="J83" s="10">
        <f t="shared" si="85"/>
        <v>562</v>
      </c>
      <c r="K83" s="11">
        <f t="shared" si="85"/>
        <v>685805</v>
      </c>
      <c r="L83" s="11">
        <f t="shared" si="85"/>
        <v>301754</v>
      </c>
      <c r="M83" s="9">
        <f t="shared" si="73"/>
        <v>987559</v>
      </c>
      <c r="N83" s="33">
        <f t="shared" si="71"/>
        <v>1319215</v>
      </c>
      <c r="O83" s="112"/>
      <c r="P83" s="26"/>
      <c r="Q83" s="34"/>
    </row>
    <row r="84" spans="1:17" x14ac:dyDescent="0.25">
      <c r="A84" s="51" t="s">
        <v>98</v>
      </c>
      <c r="B84" s="6" t="s">
        <v>64</v>
      </c>
      <c r="C84" s="7" t="s">
        <v>120</v>
      </c>
      <c r="D84" s="8">
        <f t="shared" ref="D84:L84" si="86">D210+D336+D462</f>
        <v>114</v>
      </c>
      <c r="E84" s="9">
        <f t="shared" si="86"/>
        <v>45090</v>
      </c>
      <c r="F84" s="8">
        <f t="shared" si="86"/>
        <v>3</v>
      </c>
      <c r="G84" s="9">
        <f t="shared" si="86"/>
        <v>9123</v>
      </c>
      <c r="H84" s="8">
        <f t="shared" si="86"/>
        <v>117</v>
      </c>
      <c r="I84" s="9">
        <f t="shared" si="86"/>
        <v>54213</v>
      </c>
      <c r="J84" s="10">
        <f t="shared" si="86"/>
        <v>87</v>
      </c>
      <c r="K84" s="11">
        <f t="shared" si="86"/>
        <v>106167</v>
      </c>
      <c r="L84" s="11">
        <f t="shared" si="86"/>
        <v>46714</v>
      </c>
      <c r="M84" s="9">
        <f t="shared" si="73"/>
        <v>152881</v>
      </c>
      <c r="N84" s="33">
        <f t="shared" si="71"/>
        <v>207094</v>
      </c>
      <c r="O84" s="112"/>
      <c r="P84" s="26"/>
      <c r="Q84" s="34"/>
    </row>
    <row r="85" spans="1:17" x14ac:dyDescent="0.25">
      <c r="A85" s="51" t="s">
        <v>98</v>
      </c>
      <c r="B85" s="6" t="s">
        <v>64</v>
      </c>
      <c r="C85" s="7" t="s">
        <v>121</v>
      </c>
      <c r="D85" s="8">
        <f t="shared" ref="D85:L85" si="87">D211+D337+D463</f>
        <v>240</v>
      </c>
      <c r="E85" s="9">
        <f t="shared" si="87"/>
        <v>106014</v>
      </c>
      <c r="F85" s="8">
        <f t="shared" si="87"/>
        <v>0</v>
      </c>
      <c r="G85" s="9">
        <f t="shared" si="87"/>
        <v>0</v>
      </c>
      <c r="H85" s="8">
        <f t="shared" si="87"/>
        <v>240</v>
      </c>
      <c r="I85" s="9">
        <f t="shared" si="87"/>
        <v>106014</v>
      </c>
      <c r="J85" s="10">
        <f t="shared" si="87"/>
        <v>268.34000000000003</v>
      </c>
      <c r="K85" s="11">
        <f t="shared" si="87"/>
        <v>322245</v>
      </c>
      <c r="L85" s="11">
        <f t="shared" si="87"/>
        <v>136759</v>
      </c>
      <c r="M85" s="9">
        <f t="shared" si="73"/>
        <v>459004</v>
      </c>
      <c r="N85" s="33">
        <f t="shared" si="71"/>
        <v>565018</v>
      </c>
      <c r="O85" s="112"/>
      <c r="P85" s="26"/>
      <c r="Q85" s="34"/>
    </row>
    <row r="86" spans="1:17" x14ac:dyDescent="0.25">
      <c r="A86" s="51" t="s">
        <v>98</v>
      </c>
      <c r="B86" s="6" t="s">
        <v>122</v>
      </c>
      <c r="C86" s="15" t="s">
        <v>61</v>
      </c>
      <c r="D86" s="13">
        <f t="shared" ref="D86:L86" si="88">D212+D338+D464</f>
        <v>0</v>
      </c>
      <c r="E86" s="14">
        <f t="shared" si="88"/>
        <v>0</v>
      </c>
      <c r="F86" s="13">
        <f t="shared" si="88"/>
        <v>3</v>
      </c>
      <c r="G86" s="14">
        <f t="shared" si="88"/>
        <v>0</v>
      </c>
      <c r="H86" s="13">
        <f t="shared" si="88"/>
        <v>3</v>
      </c>
      <c r="I86" s="14">
        <f t="shared" si="88"/>
        <v>0</v>
      </c>
      <c r="J86" s="13">
        <f t="shared" si="88"/>
        <v>0</v>
      </c>
      <c r="K86" s="16">
        <f t="shared" si="88"/>
        <v>0</v>
      </c>
      <c r="L86" s="16">
        <f t="shared" si="88"/>
        <v>0</v>
      </c>
      <c r="M86" s="14">
        <f t="shared" si="73"/>
        <v>0</v>
      </c>
      <c r="N86" s="33">
        <f t="shared" si="71"/>
        <v>0</v>
      </c>
      <c r="O86" s="113"/>
      <c r="P86" s="26"/>
      <c r="Q86" s="34"/>
    </row>
    <row r="87" spans="1:17" x14ac:dyDescent="0.25">
      <c r="A87" s="51" t="s">
        <v>123</v>
      </c>
      <c r="B87" s="6" t="s">
        <v>19</v>
      </c>
      <c r="C87" s="7" t="s">
        <v>123</v>
      </c>
      <c r="D87" s="8">
        <f t="shared" ref="D87:L87" si="89">D213+D339+D465</f>
        <v>526</v>
      </c>
      <c r="E87" s="9">
        <f t="shared" si="89"/>
        <v>190263</v>
      </c>
      <c r="F87" s="8">
        <f t="shared" si="89"/>
        <v>23</v>
      </c>
      <c r="G87" s="9">
        <f t="shared" si="89"/>
        <v>34896</v>
      </c>
      <c r="H87" s="8">
        <f t="shared" si="89"/>
        <v>549</v>
      </c>
      <c r="I87" s="9">
        <f t="shared" si="89"/>
        <v>225159</v>
      </c>
      <c r="J87" s="10">
        <f t="shared" si="89"/>
        <v>409</v>
      </c>
      <c r="K87" s="11">
        <f t="shared" si="89"/>
        <v>499931</v>
      </c>
      <c r="L87" s="11">
        <f t="shared" si="89"/>
        <v>169975</v>
      </c>
      <c r="M87" s="9">
        <f t="shared" si="73"/>
        <v>669906</v>
      </c>
      <c r="N87" s="33">
        <f t="shared" si="71"/>
        <v>895065</v>
      </c>
      <c r="O87" s="111">
        <f>SUM(N87:N88)</f>
        <v>929183</v>
      </c>
      <c r="P87" s="26"/>
      <c r="Q87" s="34"/>
    </row>
    <row r="88" spans="1:17" x14ac:dyDescent="0.25">
      <c r="A88" s="51" t="s">
        <v>123</v>
      </c>
      <c r="B88" s="6" t="s">
        <v>19</v>
      </c>
      <c r="C88" s="15" t="s">
        <v>124</v>
      </c>
      <c r="D88" s="13">
        <f t="shared" ref="D88:L88" si="90">D214+D340+D466</f>
        <v>18</v>
      </c>
      <c r="E88" s="14">
        <f t="shared" si="90"/>
        <v>9076</v>
      </c>
      <c r="F88" s="13">
        <f t="shared" si="90"/>
        <v>10</v>
      </c>
      <c r="G88" s="14">
        <f t="shared" si="90"/>
        <v>8435</v>
      </c>
      <c r="H88" s="13">
        <f t="shared" si="90"/>
        <v>28</v>
      </c>
      <c r="I88" s="14">
        <f t="shared" si="90"/>
        <v>17511</v>
      </c>
      <c r="J88" s="13">
        <f t="shared" si="90"/>
        <v>9.67</v>
      </c>
      <c r="K88" s="16">
        <f t="shared" si="90"/>
        <v>12393</v>
      </c>
      <c r="L88" s="16">
        <f t="shared" si="90"/>
        <v>4214</v>
      </c>
      <c r="M88" s="14">
        <f t="shared" si="73"/>
        <v>16607</v>
      </c>
      <c r="N88" s="33">
        <f t="shared" si="71"/>
        <v>34118</v>
      </c>
      <c r="O88" s="113"/>
      <c r="P88" s="26"/>
      <c r="Q88" s="34"/>
    </row>
    <row r="89" spans="1:17" x14ac:dyDescent="0.25">
      <c r="A89" s="52" t="s">
        <v>125</v>
      </c>
      <c r="B89" s="12" t="s">
        <v>126</v>
      </c>
      <c r="C89" s="7" t="s">
        <v>127</v>
      </c>
      <c r="D89" s="8">
        <f t="shared" ref="D89:L89" si="91">D215+D341+D467</f>
        <v>82</v>
      </c>
      <c r="E89" s="9">
        <f t="shared" si="91"/>
        <v>67817</v>
      </c>
      <c r="F89" s="8">
        <f t="shared" si="91"/>
        <v>7</v>
      </c>
      <c r="G89" s="9">
        <f t="shared" si="91"/>
        <v>16891</v>
      </c>
      <c r="H89" s="8">
        <f t="shared" si="91"/>
        <v>89</v>
      </c>
      <c r="I89" s="9">
        <f t="shared" si="91"/>
        <v>84708</v>
      </c>
      <c r="J89" s="10">
        <f t="shared" si="91"/>
        <v>72</v>
      </c>
      <c r="K89" s="11">
        <f t="shared" si="91"/>
        <v>119750</v>
      </c>
      <c r="L89" s="11">
        <f t="shared" si="91"/>
        <v>13173</v>
      </c>
      <c r="M89" s="9">
        <f t="shared" si="73"/>
        <v>132923</v>
      </c>
      <c r="N89" s="33">
        <f t="shared" si="71"/>
        <v>217631</v>
      </c>
      <c r="O89" s="64">
        <f>SUM(N89)</f>
        <v>217631</v>
      </c>
      <c r="P89" s="26"/>
      <c r="Q89" s="34"/>
    </row>
    <row r="90" spans="1:17" x14ac:dyDescent="0.25">
      <c r="A90" s="51" t="s">
        <v>128</v>
      </c>
      <c r="B90" s="6" t="s">
        <v>38</v>
      </c>
      <c r="C90" s="7" t="s">
        <v>129</v>
      </c>
      <c r="D90" s="8">
        <f t="shared" ref="D90:L90" si="92">D216+D342+D468</f>
        <v>47</v>
      </c>
      <c r="E90" s="9">
        <f t="shared" si="92"/>
        <v>32000</v>
      </c>
      <c r="F90" s="8">
        <f t="shared" si="92"/>
        <v>9</v>
      </c>
      <c r="G90" s="9">
        <f t="shared" si="92"/>
        <v>16200</v>
      </c>
      <c r="H90" s="8">
        <f t="shared" si="92"/>
        <v>56</v>
      </c>
      <c r="I90" s="9">
        <f t="shared" si="92"/>
        <v>48200</v>
      </c>
      <c r="J90" s="10">
        <f t="shared" si="92"/>
        <v>38.67</v>
      </c>
      <c r="K90" s="11">
        <f t="shared" si="92"/>
        <v>74844</v>
      </c>
      <c r="L90" s="11">
        <f t="shared" si="92"/>
        <v>41913</v>
      </c>
      <c r="M90" s="9">
        <f t="shared" si="73"/>
        <v>116757</v>
      </c>
      <c r="N90" s="33">
        <f t="shared" si="71"/>
        <v>164957</v>
      </c>
      <c r="O90" s="111">
        <f>SUM(N90:N94)</f>
        <v>3005416</v>
      </c>
      <c r="P90" s="26"/>
      <c r="Q90" s="34"/>
    </row>
    <row r="91" spans="1:17" x14ac:dyDescent="0.25">
      <c r="A91" s="51" t="s">
        <v>128</v>
      </c>
      <c r="B91" s="6" t="s">
        <v>38</v>
      </c>
      <c r="C91" s="7" t="s">
        <v>130</v>
      </c>
      <c r="D91" s="8">
        <f t="shared" ref="D91:L91" si="93">D217+D343+D469</f>
        <v>245</v>
      </c>
      <c r="E91" s="9">
        <f t="shared" si="93"/>
        <v>138222</v>
      </c>
      <c r="F91" s="8">
        <f t="shared" si="93"/>
        <v>23</v>
      </c>
      <c r="G91" s="9">
        <f t="shared" si="93"/>
        <v>38157</v>
      </c>
      <c r="H91" s="8">
        <f t="shared" si="93"/>
        <v>268</v>
      </c>
      <c r="I91" s="9">
        <f t="shared" si="93"/>
        <v>176379</v>
      </c>
      <c r="J91" s="10">
        <f t="shared" si="93"/>
        <v>186.33</v>
      </c>
      <c r="K91" s="11">
        <f t="shared" si="93"/>
        <v>340309</v>
      </c>
      <c r="L91" s="11">
        <f t="shared" si="93"/>
        <v>190573</v>
      </c>
      <c r="M91" s="9">
        <f t="shared" si="73"/>
        <v>530882</v>
      </c>
      <c r="N91" s="33">
        <f t="shared" si="71"/>
        <v>707261</v>
      </c>
      <c r="O91" s="112"/>
      <c r="P91" s="26"/>
      <c r="Q91" s="34"/>
    </row>
    <row r="92" spans="1:17" x14ac:dyDescent="0.25">
      <c r="A92" s="51" t="s">
        <v>128</v>
      </c>
      <c r="B92" s="6" t="s">
        <v>38</v>
      </c>
      <c r="C92" s="7" t="s">
        <v>131</v>
      </c>
      <c r="D92" s="8">
        <f t="shared" ref="D92:L92" si="94">D218+D344+D470</f>
        <v>124</v>
      </c>
      <c r="E92" s="9">
        <f t="shared" si="94"/>
        <v>92550</v>
      </c>
      <c r="F92" s="8">
        <f t="shared" si="94"/>
        <v>6</v>
      </c>
      <c r="G92" s="9">
        <f t="shared" si="94"/>
        <v>8913</v>
      </c>
      <c r="H92" s="8">
        <f t="shared" si="94"/>
        <v>130</v>
      </c>
      <c r="I92" s="9">
        <f t="shared" si="94"/>
        <v>101463</v>
      </c>
      <c r="J92" s="10">
        <f t="shared" si="94"/>
        <v>124</v>
      </c>
      <c r="K92" s="11">
        <f t="shared" si="94"/>
        <v>225918</v>
      </c>
      <c r="L92" s="11">
        <f t="shared" si="94"/>
        <v>126514</v>
      </c>
      <c r="M92" s="9">
        <f t="shared" si="73"/>
        <v>352432</v>
      </c>
      <c r="N92" s="33">
        <f t="shared" si="71"/>
        <v>453895</v>
      </c>
      <c r="O92" s="112"/>
      <c r="P92" s="26"/>
      <c r="Q92" s="34"/>
    </row>
    <row r="93" spans="1:17" x14ac:dyDescent="0.25">
      <c r="A93" s="51" t="s">
        <v>128</v>
      </c>
      <c r="B93" s="6" t="s">
        <v>38</v>
      </c>
      <c r="C93" s="7" t="s">
        <v>132</v>
      </c>
      <c r="D93" s="8">
        <f t="shared" ref="D93:L93" si="95">D219+D345+D471</f>
        <v>147</v>
      </c>
      <c r="E93" s="9">
        <f t="shared" si="95"/>
        <v>74093</v>
      </c>
      <c r="F93" s="8">
        <f t="shared" si="95"/>
        <v>4</v>
      </c>
      <c r="G93" s="9">
        <f t="shared" si="95"/>
        <v>5519</v>
      </c>
      <c r="H93" s="8">
        <f t="shared" si="95"/>
        <v>151</v>
      </c>
      <c r="I93" s="9">
        <f t="shared" si="95"/>
        <v>79612</v>
      </c>
      <c r="J93" s="10">
        <f t="shared" si="95"/>
        <v>116</v>
      </c>
      <c r="K93" s="11">
        <f t="shared" si="95"/>
        <v>213999</v>
      </c>
      <c r="L93" s="11">
        <f t="shared" si="95"/>
        <v>119838</v>
      </c>
      <c r="M93" s="9">
        <f t="shared" si="73"/>
        <v>333837</v>
      </c>
      <c r="N93" s="33">
        <f t="shared" si="71"/>
        <v>413449</v>
      </c>
      <c r="O93" s="112"/>
      <c r="P93" s="26"/>
      <c r="Q93" s="34"/>
    </row>
    <row r="94" spans="1:17" x14ac:dyDescent="0.25">
      <c r="A94" s="51" t="s">
        <v>128</v>
      </c>
      <c r="B94" s="6" t="s">
        <v>38</v>
      </c>
      <c r="C94" s="7" t="s">
        <v>133</v>
      </c>
      <c r="D94" s="8">
        <f t="shared" ref="D94:L94" si="96">D220+D346+D472</f>
        <v>360</v>
      </c>
      <c r="E94" s="9">
        <f t="shared" si="96"/>
        <v>242706</v>
      </c>
      <c r="F94" s="8">
        <f t="shared" si="96"/>
        <v>39</v>
      </c>
      <c r="G94" s="9">
        <f t="shared" si="96"/>
        <v>69059</v>
      </c>
      <c r="H94" s="8">
        <f t="shared" si="96"/>
        <v>399</v>
      </c>
      <c r="I94" s="9">
        <f t="shared" si="96"/>
        <v>311765</v>
      </c>
      <c r="J94" s="10">
        <f t="shared" si="96"/>
        <v>333.33</v>
      </c>
      <c r="K94" s="11">
        <f t="shared" si="96"/>
        <v>611596</v>
      </c>
      <c r="L94" s="11">
        <f t="shared" si="96"/>
        <v>342493</v>
      </c>
      <c r="M94" s="9">
        <f t="shared" si="73"/>
        <v>954089</v>
      </c>
      <c r="N94" s="33">
        <f t="shared" si="71"/>
        <v>1265854</v>
      </c>
      <c r="O94" s="113"/>
      <c r="P94" s="26"/>
      <c r="Q94" s="34"/>
    </row>
    <row r="95" spans="1:17" x14ac:dyDescent="0.25">
      <c r="A95" s="52" t="s">
        <v>134</v>
      </c>
      <c r="B95" s="12" t="s">
        <v>38</v>
      </c>
      <c r="C95" s="7" t="s">
        <v>134</v>
      </c>
      <c r="D95" s="8">
        <f t="shared" ref="D95:L95" si="97">D221+D347+D473</f>
        <v>238</v>
      </c>
      <c r="E95" s="9">
        <f t="shared" si="97"/>
        <v>138735</v>
      </c>
      <c r="F95" s="8">
        <f t="shared" si="97"/>
        <v>9</v>
      </c>
      <c r="G95" s="9">
        <f t="shared" si="97"/>
        <v>18620</v>
      </c>
      <c r="H95" s="8">
        <f t="shared" si="97"/>
        <v>247</v>
      </c>
      <c r="I95" s="9">
        <f t="shared" si="97"/>
        <v>157355</v>
      </c>
      <c r="J95" s="10">
        <f t="shared" si="97"/>
        <v>178.33999999999997</v>
      </c>
      <c r="K95" s="11">
        <f t="shared" si="97"/>
        <v>327373</v>
      </c>
      <c r="L95" s="11">
        <f t="shared" si="97"/>
        <v>140770</v>
      </c>
      <c r="M95" s="9">
        <f t="shared" si="73"/>
        <v>468143</v>
      </c>
      <c r="N95" s="33">
        <f t="shared" si="71"/>
        <v>625498</v>
      </c>
      <c r="O95" s="64">
        <f>SUM(N95)</f>
        <v>625498</v>
      </c>
      <c r="P95" s="26"/>
      <c r="Q95" s="34"/>
    </row>
    <row r="96" spans="1:17" x14ac:dyDescent="0.25">
      <c r="A96" s="51" t="s">
        <v>135</v>
      </c>
      <c r="B96" s="6" t="s">
        <v>15</v>
      </c>
      <c r="C96" s="7" t="s">
        <v>136</v>
      </c>
      <c r="D96" s="8">
        <f t="shared" ref="D96:L96" si="98">D222+D348+D474</f>
        <v>386</v>
      </c>
      <c r="E96" s="9">
        <f t="shared" si="98"/>
        <v>199383</v>
      </c>
      <c r="F96" s="8">
        <f t="shared" si="98"/>
        <v>23</v>
      </c>
      <c r="G96" s="9">
        <f t="shared" si="98"/>
        <v>25653</v>
      </c>
      <c r="H96" s="8">
        <f t="shared" si="98"/>
        <v>409</v>
      </c>
      <c r="I96" s="9">
        <f t="shared" si="98"/>
        <v>225036</v>
      </c>
      <c r="J96" s="10">
        <f t="shared" si="98"/>
        <v>323.34000000000003</v>
      </c>
      <c r="K96" s="11">
        <f t="shared" si="98"/>
        <v>584152</v>
      </c>
      <c r="L96" s="11">
        <f t="shared" si="98"/>
        <v>198612</v>
      </c>
      <c r="M96" s="9">
        <f t="shared" si="73"/>
        <v>782764</v>
      </c>
      <c r="N96" s="33">
        <f t="shared" si="71"/>
        <v>1007800</v>
      </c>
      <c r="O96" s="111">
        <f>SUM(N96:N97)</f>
        <v>1371436</v>
      </c>
      <c r="P96" s="26"/>
      <c r="Q96" s="34"/>
    </row>
    <row r="97" spans="1:17" x14ac:dyDescent="0.25">
      <c r="A97" s="51" t="s">
        <v>135</v>
      </c>
      <c r="B97" s="6" t="s">
        <v>15</v>
      </c>
      <c r="C97" s="7" t="s">
        <v>137</v>
      </c>
      <c r="D97" s="8">
        <f t="shared" ref="D97:L97" si="99">D223+D349+D475</f>
        <v>119</v>
      </c>
      <c r="E97" s="9">
        <f t="shared" si="99"/>
        <v>72150</v>
      </c>
      <c r="F97" s="8">
        <f t="shared" si="99"/>
        <v>7</v>
      </c>
      <c r="G97" s="9">
        <f t="shared" si="99"/>
        <v>7700</v>
      </c>
      <c r="H97" s="8">
        <f t="shared" si="99"/>
        <v>126</v>
      </c>
      <c r="I97" s="9">
        <f t="shared" si="99"/>
        <v>79850</v>
      </c>
      <c r="J97" s="10">
        <f t="shared" si="99"/>
        <v>117</v>
      </c>
      <c r="K97" s="11">
        <f t="shared" si="99"/>
        <v>211781</v>
      </c>
      <c r="L97" s="11">
        <f t="shared" si="99"/>
        <v>72005</v>
      </c>
      <c r="M97" s="9">
        <f t="shared" si="73"/>
        <v>283786</v>
      </c>
      <c r="N97" s="33">
        <f t="shared" si="71"/>
        <v>363636</v>
      </c>
      <c r="O97" s="113"/>
      <c r="P97" s="26"/>
      <c r="Q97" s="34"/>
    </row>
    <row r="98" spans="1:17" x14ac:dyDescent="0.25">
      <c r="A98" s="51" t="s">
        <v>138</v>
      </c>
      <c r="B98" s="6" t="s">
        <v>139</v>
      </c>
      <c r="C98" s="7" t="s">
        <v>140</v>
      </c>
      <c r="D98" s="8">
        <f t="shared" ref="D98:L98" si="100">D224+D350+D476</f>
        <v>59</v>
      </c>
      <c r="E98" s="9">
        <f t="shared" si="100"/>
        <v>30460</v>
      </c>
      <c r="F98" s="8">
        <f t="shared" si="100"/>
        <v>32</v>
      </c>
      <c r="G98" s="9">
        <f t="shared" si="100"/>
        <v>31903</v>
      </c>
      <c r="H98" s="8">
        <f t="shared" si="100"/>
        <v>91</v>
      </c>
      <c r="I98" s="9">
        <f t="shared" si="100"/>
        <v>62363</v>
      </c>
      <c r="J98" s="10">
        <f t="shared" si="100"/>
        <v>39.67</v>
      </c>
      <c r="K98" s="11">
        <f t="shared" si="100"/>
        <v>72072</v>
      </c>
      <c r="L98" s="11">
        <f t="shared" si="100"/>
        <v>47567</v>
      </c>
      <c r="M98" s="9">
        <f t="shared" si="73"/>
        <v>119639</v>
      </c>
      <c r="N98" s="33">
        <f t="shared" si="71"/>
        <v>182002</v>
      </c>
      <c r="O98" s="111">
        <f>SUM(N98:N108)</f>
        <v>1433467</v>
      </c>
      <c r="P98" s="26"/>
      <c r="Q98" s="34"/>
    </row>
    <row r="99" spans="1:17" x14ac:dyDescent="0.25">
      <c r="A99" s="51" t="s">
        <v>138</v>
      </c>
      <c r="B99" s="6" t="s">
        <v>139</v>
      </c>
      <c r="C99" s="7" t="s">
        <v>141</v>
      </c>
      <c r="D99" s="8">
        <f t="shared" ref="D99:L99" si="101">D225+D351+D477</f>
        <v>38</v>
      </c>
      <c r="E99" s="9">
        <f t="shared" si="101"/>
        <v>23550</v>
      </c>
      <c r="F99" s="8">
        <f t="shared" si="101"/>
        <v>0</v>
      </c>
      <c r="G99" s="9">
        <f t="shared" si="101"/>
        <v>0</v>
      </c>
      <c r="H99" s="8">
        <f t="shared" si="101"/>
        <v>38</v>
      </c>
      <c r="I99" s="9">
        <f t="shared" si="101"/>
        <v>23550</v>
      </c>
      <c r="J99" s="10">
        <f t="shared" si="101"/>
        <v>28</v>
      </c>
      <c r="K99" s="11">
        <f t="shared" si="101"/>
        <v>51004</v>
      </c>
      <c r="L99" s="11">
        <f t="shared" si="101"/>
        <v>33664</v>
      </c>
      <c r="M99" s="9">
        <f t="shared" si="73"/>
        <v>84668</v>
      </c>
      <c r="N99" s="33">
        <f t="shared" si="71"/>
        <v>108218</v>
      </c>
      <c r="O99" s="112"/>
      <c r="P99" s="26"/>
      <c r="Q99" s="34"/>
    </row>
    <row r="100" spans="1:17" x14ac:dyDescent="0.25">
      <c r="A100" s="51" t="s">
        <v>138</v>
      </c>
      <c r="B100" s="6" t="s">
        <v>139</v>
      </c>
      <c r="C100" s="7" t="s">
        <v>142</v>
      </c>
      <c r="D100" s="8">
        <f t="shared" ref="D100:L100" si="102">D226+D352+D478</f>
        <v>45</v>
      </c>
      <c r="E100" s="9">
        <f t="shared" si="102"/>
        <v>30000</v>
      </c>
      <c r="F100" s="8">
        <f t="shared" si="102"/>
        <v>1</v>
      </c>
      <c r="G100" s="9">
        <f t="shared" si="102"/>
        <v>2690</v>
      </c>
      <c r="H100" s="8">
        <f t="shared" si="102"/>
        <v>46</v>
      </c>
      <c r="I100" s="9">
        <f t="shared" si="102"/>
        <v>32690</v>
      </c>
      <c r="J100" s="10">
        <f t="shared" si="102"/>
        <v>44</v>
      </c>
      <c r="K100" s="11">
        <f t="shared" si="102"/>
        <v>79834</v>
      </c>
      <c r="L100" s="11">
        <f t="shared" si="102"/>
        <v>52690</v>
      </c>
      <c r="M100" s="9">
        <f t="shared" si="73"/>
        <v>132524</v>
      </c>
      <c r="N100" s="33">
        <f t="shared" si="71"/>
        <v>165214</v>
      </c>
      <c r="O100" s="112"/>
      <c r="P100" s="26"/>
      <c r="Q100" s="34"/>
    </row>
    <row r="101" spans="1:17" x14ac:dyDescent="0.25">
      <c r="A101" s="51" t="s">
        <v>138</v>
      </c>
      <c r="B101" s="6" t="s">
        <v>139</v>
      </c>
      <c r="C101" s="7" t="s">
        <v>143</v>
      </c>
      <c r="D101" s="8">
        <f t="shared" ref="D101:L101" si="103">D227+D353+D479</f>
        <v>12</v>
      </c>
      <c r="E101" s="9">
        <f t="shared" si="103"/>
        <v>8250</v>
      </c>
      <c r="F101" s="8">
        <f t="shared" si="103"/>
        <v>3</v>
      </c>
      <c r="G101" s="9">
        <f t="shared" si="103"/>
        <v>4100</v>
      </c>
      <c r="H101" s="8">
        <f t="shared" si="103"/>
        <v>15</v>
      </c>
      <c r="I101" s="9">
        <f t="shared" si="103"/>
        <v>12350</v>
      </c>
      <c r="J101" s="10">
        <f t="shared" si="103"/>
        <v>10</v>
      </c>
      <c r="K101" s="11">
        <f t="shared" si="103"/>
        <v>17186</v>
      </c>
      <c r="L101" s="11">
        <f t="shared" si="103"/>
        <v>11343</v>
      </c>
      <c r="M101" s="9">
        <f t="shared" si="73"/>
        <v>28529</v>
      </c>
      <c r="N101" s="33">
        <f t="shared" si="71"/>
        <v>40879</v>
      </c>
      <c r="O101" s="112"/>
      <c r="P101" s="26"/>
      <c r="Q101" s="34"/>
    </row>
    <row r="102" spans="1:17" x14ac:dyDescent="0.25">
      <c r="A102" s="51" t="s">
        <v>138</v>
      </c>
      <c r="B102" s="6" t="s">
        <v>139</v>
      </c>
      <c r="C102" s="7" t="s">
        <v>144</v>
      </c>
      <c r="D102" s="8">
        <f t="shared" ref="D102:L102" si="104">D228+D354+D480</f>
        <v>49</v>
      </c>
      <c r="E102" s="9">
        <f t="shared" si="104"/>
        <v>34500</v>
      </c>
      <c r="F102" s="8">
        <f t="shared" si="104"/>
        <v>1</v>
      </c>
      <c r="G102" s="9">
        <f t="shared" si="104"/>
        <v>1600</v>
      </c>
      <c r="H102" s="8">
        <f t="shared" si="104"/>
        <v>50</v>
      </c>
      <c r="I102" s="9">
        <f t="shared" si="104"/>
        <v>36100</v>
      </c>
      <c r="J102" s="10">
        <f t="shared" si="104"/>
        <v>38</v>
      </c>
      <c r="K102" s="11">
        <f t="shared" si="104"/>
        <v>70686</v>
      </c>
      <c r="L102" s="11">
        <f t="shared" si="104"/>
        <v>46653</v>
      </c>
      <c r="M102" s="9">
        <f t="shared" si="73"/>
        <v>117339</v>
      </c>
      <c r="N102" s="33">
        <f t="shared" ref="N102:N130" si="105">N228+N354+N480</f>
        <v>153439</v>
      </c>
      <c r="O102" s="112"/>
      <c r="P102" s="26"/>
      <c r="Q102" s="34"/>
    </row>
    <row r="103" spans="1:17" x14ac:dyDescent="0.25">
      <c r="A103" s="51" t="s">
        <v>138</v>
      </c>
      <c r="B103" s="6" t="s">
        <v>139</v>
      </c>
      <c r="C103" s="7" t="s">
        <v>145</v>
      </c>
      <c r="D103" s="8">
        <f t="shared" ref="D103:L103" si="106">D229+D355+D481</f>
        <v>88</v>
      </c>
      <c r="E103" s="9">
        <f t="shared" si="106"/>
        <v>49405</v>
      </c>
      <c r="F103" s="8">
        <f t="shared" si="106"/>
        <v>44</v>
      </c>
      <c r="G103" s="9">
        <f t="shared" si="106"/>
        <v>58140</v>
      </c>
      <c r="H103" s="8">
        <f t="shared" si="106"/>
        <v>132</v>
      </c>
      <c r="I103" s="9">
        <f t="shared" si="106"/>
        <v>107545</v>
      </c>
      <c r="J103" s="10">
        <f t="shared" si="106"/>
        <v>68</v>
      </c>
      <c r="K103" s="11">
        <f t="shared" si="106"/>
        <v>124371</v>
      </c>
      <c r="L103" s="11">
        <f t="shared" si="106"/>
        <v>82084</v>
      </c>
      <c r="M103" s="9">
        <f t="shared" si="73"/>
        <v>206455</v>
      </c>
      <c r="N103" s="33">
        <f t="shared" si="105"/>
        <v>314000</v>
      </c>
      <c r="O103" s="112"/>
      <c r="P103" s="26"/>
      <c r="Q103" s="34"/>
    </row>
    <row r="104" spans="1:17" x14ac:dyDescent="0.25">
      <c r="A104" s="52" t="s">
        <v>138</v>
      </c>
      <c r="B104" s="12" t="s">
        <v>139</v>
      </c>
      <c r="C104" s="7" t="s">
        <v>146</v>
      </c>
      <c r="D104" s="8">
        <f t="shared" ref="D104:L104" si="107">D230+D356+D482</f>
        <v>104</v>
      </c>
      <c r="E104" s="9">
        <f t="shared" si="107"/>
        <v>54631</v>
      </c>
      <c r="F104" s="8">
        <f t="shared" si="107"/>
        <v>3</v>
      </c>
      <c r="G104" s="9">
        <f t="shared" si="107"/>
        <v>4800</v>
      </c>
      <c r="H104" s="8">
        <f t="shared" si="107"/>
        <v>107</v>
      </c>
      <c r="I104" s="9">
        <f t="shared" si="107"/>
        <v>59431</v>
      </c>
      <c r="J104" s="10">
        <f t="shared" si="107"/>
        <v>100.34</v>
      </c>
      <c r="K104" s="11">
        <f t="shared" si="107"/>
        <v>183599</v>
      </c>
      <c r="L104" s="11">
        <f t="shared" si="107"/>
        <v>121174</v>
      </c>
      <c r="M104" s="9">
        <f t="shared" si="73"/>
        <v>304773</v>
      </c>
      <c r="N104" s="33">
        <f t="shared" si="105"/>
        <v>364204</v>
      </c>
      <c r="O104" s="112"/>
      <c r="P104" s="26"/>
      <c r="Q104" s="34"/>
    </row>
    <row r="105" spans="1:17" x14ac:dyDescent="0.25">
      <c r="A105" s="51" t="s">
        <v>138</v>
      </c>
      <c r="B105" s="6" t="s">
        <v>139</v>
      </c>
      <c r="C105" s="7" t="s">
        <v>147</v>
      </c>
      <c r="D105" s="8">
        <f t="shared" ref="D105:L105" si="108">D231+D357+D483</f>
        <v>4</v>
      </c>
      <c r="E105" s="9">
        <f t="shared" si="108"/>
        <v>5925</v>
      </c>
      <c r="F105" s="8">
        <f t="shared" si="108"/>
        <v>2</v>
      </c>
      <c r="G105" s="9">
        <f t="shared" si="108"/>
        <v>3200</v>
      </c>
      <c r="H105" s="8">
        <f t="shared" si="108"/>
        <v>6</v>
      </c>
      <c r="I105" s="9">
        <f t="shared" si="108"/>
        <v>9125</v>
      </c>
      <c r="J105" s="10">
        <f t="shared" si="108"/>
        <v>4</v>
      </c>
      <c r="K105" s="11">
        <f t="shared" si="108"/>
        <v>7761</v>
      </c>
      <c r="L105" s="11">
        <f t="shared" si="108"/>
        <v>5123</v>
      </c>
      <c r="M105" s="9">
        <f t="shared" si="73"/>
        <v>12884</v>
      </c>
      <c r="N105" s="33">
        <f t="shared" si="105"/>
        <v>22009</v>
      </c>
      <c r="O105" s="112"/>
      <c r="P105" s="26"/>
      <c r="Q105" s="34"/>
    </row>
    <row r="106" spans="1:17" x14ac:dyDescent="0.25">
      <c r="A106" s="51" t="s">
        <v>138</v>
      </c>
      <c r="B106" s="6" t="s">
        <v>139</v>
      </c>
      <c r="C106" s="7" t="s">
        <v>148</v>
      </c>
      <c r="D106" s="8">
        <f t="shared" ref="D106:L106" si="109">D232+D358+D484</f>
        <v>11</v>
      </c>
      <c r="E106" s="9">
        <f t="shared" si="109"/>
        <v>8250</v>
      </c>
      <c r="F106" s="8">
        <f t="shared" si="109"/>
        <v>0</v>
      </c>
      <c r="G106" s="9">
        <f t="shared" si="109"/>
        <v>0</v>
      </c>
      <c r="H106" s="8">
        <f t="shared" si="109"/>
        <v>11</v>
      </c>
      <c r="I106" s="9">
        <f t="shared" si="109"/>
        <v>8250</v>
      </c>
      <c r="J106" s="10">
        <f t="shared" si="109"/>
        <v>11</v>
      </c>
      <c r="K106" s="11">
        <f t="shared" si="109"/>
        <v>20236</v>
      </c>
      <c r="L106" s="11">
        <f t="shared" si="109"/>
        <v>13355</v>
      </c>
      <c r="M106" s="9">
        <f t="shared" si="73"/>
        <v>33591</v>
      </c>
      <c r="N106" s="33">
        <f t="shared" si="105"/>
        <v>41841</v>
      </c>
      <c r="O106" s="112"/>
      <c r="P106" s="26"/>
      <c r="Q106" s="34"/>
    </row>
    <row r="107" spans="1:17" x14ac:dyDescent="0.25">
      <c r="A107" s="51" t="s">
        <v>138</v>
      </c>
      <c r="B107" s="6" t="s">
        <v>139</v>
      </c>
      <c r="C107" s="7" t="s">
        <v>149</v>
      </c>
      <c r="D107" s="8">
        <f t="shared" ref="D107:L107" si="110">D233+D359+D485</f>
        <v>12</v>
      </c>
      <c r="E107" s="9">
        <f t="shared" si="110"/>
        <v>6750</v>
      </c>
      <c r="F107" s="8">
        <f t="shared" si="110"/>
        <v>3</v>
      </c>
      <c r="G107" s="9">
        <f t="shared" si="110"/>
        <v>2700</v>
      </c>
      <c r="H107" s="8">
        <f t="shared" si="110"/>
        <v>15</v>
      </c>
      <c r="I107" s="9">
        <f t="shared" si="110"/>
        <v>9450</v>
      </c>
      <c r="J107" s="10">
        <f t="shared" si="110"/>
        <v>11</v>
      </c>
      <c r="K107" s="11">
        <f t="shared" si="110"/>
        <v>19404</v>
      </c>
      <c r="L107" s="11">
        <f t="shared" si="110"/>
        <v>12807</v>
      </c>
      <c r="M107" s="9">
        <f t="shared" si="73"/>
        <v>32211</v>
      </c>
      <c r="N107" s="33">
        <f t="shared" si="105"/>
        <v>41661</v>
      </c>
      <c r="O107" s="112"/>
      <c r="P107" s="26"/>
      <c r="Q107" s="34"/>
    </row>
    <row r="108" spans="1:17" x14ac:dyDescent="0.25">
      <c r="A108" s="51" t="s">
        <v>138</v>
      </c>
      <c r="B108" s="6" t="s">
        <v>38</v>
      </c>
      <c r="C108" s="15" t="s">
        <v>61</v>
      </c>
      <c r="D108" s="13">
        <f t="shared" ref="D108:L108" si="111">D234+D360+D486</f>
        <v>0</v>
      </c>
      <c r="E108" s="14">
        <f t="shared" si="111"/>
        <v>0</v>
      </c>
      <c r="F108" s="13">
        <f t="shared" si="111"/>
        <v>0</v>
      </c>
      <c r="G108" s="14">
        <f t="shared" si="111"/>
        <v>0</v>
      </c>
      <c r="H108" s="13">
        <f t="shared" si="111"/>
        <v>0</v>
      </c>
      <c r="I108" s="14">
        <f t="shared" si="111"/>
        <v>0</v>
      </c>
      <c r="J108" s="13">
        <f t="shared" si="111"/>
        <v>0</v>
      </c>
      <c r="K108" s="16">
        <f t="shared" si="111"/>
        <v>0</v>
      </c>
      <c r="L108" s="16">
        <f t="shared" si="111"/>
        <v>0</v>
      </c>
      <c r="M108" s="14">
        <f t="shared" si="73"/>
        <v>0</v>
      </c>
      <c r="N108" s="33">
        <f t="shared" si="105"/>
        <v>0</v>
      </c>
      <c r="O108" s="113"/>
      <c r="P108" s="26"/>
      <c r="Q108" s="34"/>
    </row>
    <row r="109" spans="1:17" ht="31.5" x14ac:dyDescent="0.25">
      <c r="A109" s="51" t="s">
        <v>150</v>
      </c>
      <c r="B109" s="6" t="s">
        <v>139</v>
      </c>
      <c r="C109" s="7" t="s">
        <v>151</v>
      </c>
      <c r="D109" s="13">
        <f t="shared" ref="D109:L109" si="112">D235+D361+D487</f>
        <v>1</v>
      </c>
      <c r="E109" s="14">
        <f t="shared" si="112"/>
        <v>0</v>
      </c>
      <c r="F109" s="13">
        <f t="shared" si="112"/>
        <v>0</v>
      </c>
      <c r="G109" s="14">
        <f t="shared" si="112"/>
        <v>0</v>
      </c>
      <c r="H109" s="13">
        <f t="shared" si="112"/>
        <v>1</v>
      </c>
      <c r="I109" s="14">
        <f t="shared" si="112"/>
        <v>0</v>
      </c>
      <c r="J109" s="13">
        <f t="shared" si="112"/>
        <v>2</v>
      </c>
      <c r="K109" s="16">
        <f t="shared" si="112"/>
        <v>3881</v>
      </c>
      <c r="L109" s="16">
        <f t="shared" si="112"/>
        <v>0</v>
      </c>
      <c r="M109" s="14">
        <f t="shared" si="73"/>
        <v>3881</v>
      </c>
      <c r="N109" s="33">
        <f t="shared" si="105"/>
        <v>3881</v>
      </c>
      <c r="O109" s="64">
        <f>SUM(N109)</f>
        <v>3881</v>
      </c>
      <c r="P109" s="26"/>
      <c r="Q109" s="34"/>
    </row>
    <row r="110" spans="1:17" ht="31.5" x14ac:dyDescent="0.25">
      <c r="A110" s="51" t="s">
        <v>152</v>
      </c>
      <c r="B110" s="6" t="s">
        <v>139</v>
      </c>
      <c r="C110" s="7" t="s">
        <v>153</v>
      </c>
      <c r="D110" s="13">
        <f t="shared" ref="D110:L110" si="113">D236+D362+D488</f>
        <v>1</v>
      </c>
      <c r="E110" s="14">
        <f t="shared" si="113"/>
        <v>750</v>
      </c>
      <c r="F110" s="13">
        <f t="shared" si="113"/>
        <v>20</v>
      </c>
      <c r="G110" s="14">
        <f t="shared" si="113"/>
        <v>18300</v>
      </c>
      <c r="H110" s="13">
        <f t="shared" si="113"/>
        <v>21</v>
      </c>
      <c r="I110" s="14">
        <f t="shared" si="113"/>
        <v>19050</v>
      </c>
      <c r="J110" s="13">
        <f t="shared" si="113"/>
        <v>1</v>
      </c>
      <c r="K110" s="16">
        <f t="shared" si="113"/>
        <v>1940</v>
      </c>
      <c r="L110" s="16">
        <f t="shared" si="113"/>
        <v>427</v>
      </c>
      <c r="M110" s="14">
        <f t="shared" si="73"/>
        <v>2367</v>
      </c>
      <c r="N110" s="33">
        <f t="shared" si="105"/>
        <v>21417</v>
      </c>
      <c r="O110" s="111">
        <f>SUM(N110:N111)</f>
        <v>31619</v>
      </c>
      <c r="P110" s="26"/>
      <c r="Q110" s="34"/>
    </row>
    <row r="111" spans="1:17" ht="31.5" x14ac:dyDescent="0.25">
      <c r="A111" s="51" t="s">
        <v>152</v>
      </c>
      <c r="B111" s="6" t="s">
        <v>139</v>
      </c>
      <c r="C111" s="7" t="s">
        <v>152</v>
      </c>
      <c r="D111" s="13">
        <f t="shared" ref="D111:L111" si="114">D237+D363+D489</f>
        <v>3</v>
      </c>
      <c r="E111" s="14">
        <f t="shared" si="114"/>
        <v>1500</v>
      </c>
      <c r="F111" s="13">
        <f t="shared" si="114"/>
        <v>1</v>
      </c>
      <c r="G111" s="14">
        <f t="shared" si="114"/>
        <v>1600</v>
      </c>
      <c r="H111" s="13">
        <f t="shared" si="114"/>
        <v>4</v>
      </c>
      <c r="I111" s="14">
        <f t="shared" si="114"/>
        <v>3100</v>
      </c>
      <c r="J111" s="13">
        <f t="shared" si="114"/>
        <v>3</v>
      </c>
      <c r="K111" s="16">
        <f t="shared" si="114"/>
        <v>5821</v>
      </c>
      <c r="L111" s="16">
        <f t="shared" si="114"/>
        <v>1281</v>
      </c>
      <c r="M111" s="14">
        <f t="shared" si="73"/>
        <v>7102</v>
      </c>
      <c r="N111" s="33">
        <f t="shared" si="105"/>
        <v>10202</v>
      </c>
      <c r="O111" s="113"/>
      <c r="P111" s="26"/>
      <c r="Q111" s="34"/>
    </row>
    <row r="112" spans="1:17" ht="31.5" x14ac:dyDescent="0.25">
      <c r="A112" s="51" t="s">
        <v>154</v>
      </c>
      <c r="B112" s="6" t="s">
        <v>51</v>
      </c>
      <c r="C112" s="7" t="s">
        <v>155</v>
      </c>
      <c r="D112" s="8">
        <f t="shared" ref="D112:L112" si="115">D238+D364+D490</f>
        <v>1635</v>
      </c>
      <c r="E112" s="9">
        <f t="shared" si="115"/>
        <v>486490</v>
      </c>
      <c r="F112" s="8">
        <f t="shared" si="115"/>
        <v>75</v>
      </c>
      <c r="G112" s="9">
        <f t="shared" si="115"/>
        <v>167160</v>
      </c>
      <c r="H112" s="8">
        <f t="shared" si="115"/>
        <v>1710</v>
      </c>
      <c r="I112" s="9">
        <f t="shared" si="115"/>
        <v>653650</v>
      </c>
      <c r="J112" s="10">
        <f t="shared" si="115"/>
        <v>846.33</v>
      </c>
      <c r="K112" s="11">
        <f t="shared" si="115"/>
        <v>1570154</v>
      </c>
      <c r="L112" s="11">
        <f t="shared" si="115"/>
        <v>1177615</v>
      </c>
      <c r="M112" s="9">
        <f t="shared" si="73"/>
        <v>2747769</v>
      </c>
      <c r="N112" s="33">
        <f t="shared" si="105"/>
        <v>3401419</v>
      </c>
      <c r="O112" s="111">
        <f>SUM(N112:N115)</f>
        <v>9488809</v>
      </c>
      <c r="P112" s="26"/>
      <c r="Q112" s="34"/>
    </row>
    <row r="113" spans="1:17" ht="31.5" x14ac:dyDescent="0.25">
      <c r="A113" s="51" t="s">
        <v>154</v>
      </c>
      <c r="B113" s="6" t="s">
        <v>51</v>
      </c>
      <c r="C113" s="7" t="s">
        <v>156</v>
      </c>
      <c r="D113" s="8">
        <f t="shared" ref="D113:L113" si="116">D239+D365+D491</f>
        <v>482</v>
      </c>
      <c r="E113" s="9">
        <f t="shared" si="116"/>
        <v>235770</v>
      </c>
      <c r="F113" s="8">
        <f t="shared" si="116"/>
        <v>6</v>
      </c>
      <c r="G113" s="9">
        <f t="shared" si="116"/>
        <v>14266</v>
      </c>
      <c r="H113" s="8">
        <f t="shared" si="116"/>
        <v>488</v>
      </c>
      <c r="I113" s="9">
        <f t="shared" si="116"/>
        <v>250036</v>
      </c>
      <c r="J113" s="10">
        <f t="shared" si="116"/>
        <v>359</v>
      </c>
      <c r="K113" s="11">
        <f t="shared" si="116"/>
        <v>651975</v>
      </c>
      <c r="L113" s="11">
        <f t="shared" si="116"/>
        <v>488980</v>
      </c>
      <c r="M113" s="9">
        <f t="shared" si="73"/>
        <v>1140955</v>
      </c>
      <c r="N113" s="33">
        <f t="shared" si="105"/>
        <v>1390991</v>
      </c>
      <c r="O113" s="112"/>
      <c r="P113" s="26"/>
      <c r="Q113" s="34"/>
    </row>
    <row r="114" spans="1:17" ht="31.5" x14ac:dyDescent="0.25">
      <c r="A114" s="51" t="s">
        <v>154</v>
      </c>
      <c r="B114" s="6" t="s">
        <v>51</v>
      </c>
      <c r="C114" s="7" t="s">
        <v>157</v>
      </c>
      <c r="D114" s="8">
        <f t="shared" ref="D114:L114" si="117">D240+D366+D492</f>
        <v>695</v>
      </c>
      <c r="E114" s="9">
        <f t="shared" si="117"/>
        <v>407550</v>
      </c>
      <c r="F114" s="8">
        <f t="shared" si="117"/>
        <v>0</v>
      </c>
      <c r="G114" s="9">
        <f t="shared" si="117"/>
        <v>0</v>
      </c>
      <c r="H114" s="8">
        <f t="shared" si="117"/>
        <v>695</v>
      </c>
      <c r="I114" s="9">
        <f t="shared" si="117"/>
        <v>407550</v>
      </c>
      <c r="J114" s="10">
        <f t="shared" si="117"/>
        <v>689</v>
      </c>
      <c r="K114" s="11">
        <f t="shared" si="117"/>
        <v>1262092</v>
      </c>
      <c r="L114" s="11">
        <f t="shared" si="117"/>
        <v>946568</v>
      </c>
      <c r="M114" s="9">
        <f t="shared" si="73"/>
        <v>2208660</v>
      </c>
      <c r="N114" s="33">
        <f t="shared" si="105"/>
        <v>2616210</v>
      </c>
      <c r="O114" s="112"/>
      <c r="P114" s="26"/>
      <c r="Q114" s="34"/>
    </row>
    <row r="115" spans="1:17" ht="31.5" x14ac:dyDescent="0.25">
      <c r="A115" s="51" t="s">
        <v>154</v>
      </c>
      <c r="B115" s="6" t="s">
        <v>51</v>
      </c>
      <c r="C115" s="7" t="s">
        <v>158</v>
      </c>
      <c r="D115" s="8">
        <f t="shared" ref="D115:L115" si="118">D241+D367+D493</f>
        <v>548</v>
      </c>
      <c r="E115" s="9">
        <f t="shared" si="118"/>
        <v>343627</v>
      </c>
      <c r="F115" s="8">
        <f t="shared" si="118"/>
        <v>3</v>
      </c>
      <c r="G115" s="9">
        <f t="shared" si="118"/>
        <v>7666</v>
      </c>
      <c r="H115" s="8">
        <f t="shared" si="118"/>
        <v>551</v>
      </c>
      <c r="I115" s="9">
        <f t="shared" si="118"/>
        <v>351293</v>
      </c>
      <c r="J115" s="10">
        <f t="shared" si="118"/>
        <v>542</v>
      </c>
      <c r="K115" s="11">
        <f t="shared" si="118"/>
        <v>987941</v>
      </c>
      <c r="L115" s="11">
        <f t="shared" si="118"/>
        <v>740955</v>
      </c>
      <c r="M115" s="9">
        <f t="shared" si="73"/>
        <v>1728896</v>
      </c>
      <c r="N115" s="33">
        <f t="shared" si="105"/>
        <v>2080189</v>
      </c>
      <c r="O115" s="113"/>
      <c r="P115" s="26"/>
      <c r="Q115" s="34"/>
    </row>
    <row r="116" spans="1:17" x14ac:dyDescent="0.25">
      <c r="A116" s="51" t="s">
        <v>159</v>
      </c>
      <c r="B116" s="6" t="s">
        <v>51</v>
      </c>
      <c r="C116" s="7" t="s">
        <v>159</v>
      </c>
      <c r="D116" s="8">
        <f t="shared" ref="D116:L116" si="119">D242+D368+D494</f>
        <v>89</v>
      </c>
      <c r="E116" s="9">
        <f t="shared" si="119"/>
        <v>31979</v>
      </c>
      <c r="F116" s="8">
        <f t="shared" si="119"/>
        <v>9</v>
      </c>
      <c r="G116" s="9">
        <f t="shared" si="119"/>
        <v>5940</v>
      </c>
      <c r="H116" s="8">
        <f t="shared" si="119"/>
        <v>98</v>
      </c>
      <c r="I116" s="9">
        <f t="shared" si="119"/>
        <v>37919</v>
      </c>
      <c r="J116" s="10">
        <f t="shared" si="119"/>
        <v>69.67</v>
      </c>
      <c r="K116" s="11">
        <f t="shared" si="119"/>
        <v>128437</v>
      </c>
      <c r="L116" s="11">
        <f t="shared" si="119"/>
        <v>107885</v>
      </c>
      <c r="M116" s="9">
        <f t="shared" si="73"/>
        <v>236322</v>
      </c>
      <c r="N116" s="33">
        <f t="shared" si="105"/>
        <v>274241</v>
      </c>
      <c r="O116" s="111">
        <f>SUM(N116:N118)</f>
        <v>1205274</v>
      </c>
      <c r="P116" s="26"/>
      <c r="Q116" s="34"/>
    </row>
    <row r="117" spans="1:17" x14ac:dyDescent="0.25">
      <c r="A117" s="51" t="s">
        <v>159</v>
      </c>
      <c r="B117" s="6" t="s">
        <v>51</v>
      </c>
      <c r="C117" s="7" t="s">
        <v>160</v>
      </c>
      <c r="D117" s="8">
        <f t="shared" ref="D117:L117" si="120">D243+D369+D495</f>
        <v>268</v>
      </c>
      <c r="E117" s="9">
        <f t="shared" si="120"/>
        <v>107350</v>
      </c>
      <c r="F117" s="8">
        <f t="shared" si="120"/>
        <v>8</v>
      </c>
      <c r="G117" s="9">
        <f t="shared" si="120"/>
        <v>14500</v>
      </c>
      <c r="H117" s="8">
        <f t="shared" si="120"/>
        <v>276</v>
      </c>
      <c r="I117" s="9">
        <f t="shared" si="120"/>
        <v>121850</v>
      </c>
      <c r="J117" s="10">
        <f t="shared" si="120"/>
        <v>188</v>
      </c>
      <c r="K117" s="11">
        <f t="shared" si="120"/>
        <v>345114</v>
      </c>
      <c r="L117" s="11">
        <f t="shared" si="120"/>
        <v>289895</v>
      </c>
      <c r="M117" s="9">
        <f t="shared" si="73"/>
        <v>635009</v>
      </c>
      <c r="N117" s="33">
        <f t="shared" si="105"/>
        <v>756859</v>
      </c>
      <c r="O117" s="112"/>
      <c r="P117" s="26"/>
      <c r="Q117" s="34"/>
    </row>
    <row r="118" spans="1:17" x14ac:dyDescent="0.25">
      <c r="A118" s="51" t="s">
        <v>159</v>
      </c>
      <c r="B118" s="6" t="s">
        <v>51</v>
      </c>
      <c r="C118" s="7" t="s">
        <v>161</v>
      </c>
      <c r="D118" s="8">
        <f t="shared" ref="D118:L118" si="121">D244+D370+D496</f>
        <v>46</v>
      </c>
      <c r="E118" s="9">
        <f t="shared" si="121"/>
        <v>23200</v>
      </c>
      <c r="F118" s="8">
        <f t="shared" si="121"/>
        <v>0</v>
      </c>
      <c r="G118" s="9">
        <f t="shared" si="121"/>
        <v>0</v>
      </c>
      <c r="H118" s="8">
        <f t="shared" si="121"/>
        <v>46</v>
      </c>
      <c r="I118" s="9">
        <f t="shared" si="121"/>
        <v>23200</v>
      </c>
      <c r="J118" s="10">
        <f t="shared" si="121"/>
        <v>46</v>
      </c>
      <c r="K118" s="11">
        <f t="shared" si="121"/>
        <v>82051</v>
      </c>
      <c r="L118" s="11">
        <f t="shared" si="121"/>
        <v>68923</v>
      </c>
      <c r="M118" s="9">
        <f t="shared" si="73"/>
        <v>150974</v>
      </c>
      <c r="N118" s="33">
        <f t="shared" si="105"/>
        <v>174174</v>
      </c>
      <c r="O118" s="113"/>
      <c r="P118" s="26"/>
      <c r="Q118" s="34"/>
    </row>
    <row r="119" spans="1:17" x14ac:dyDescent="0.25">
      <c r="A119" s="51" t="s">
        <v>162</v>
      </c>
      <c r="B119" s="6" t="s">
        <v>56</v>
      </c>
      <c r="C119" s="7" t="s">
        <v>163</v>
      </c>
      <c r="D119" s="8">
        <f t="shared" ref="D119:L119" si="122">D245+D371+D497</f>
        <v>60</v>
      </c>
      <c r="E119" s="9">
        <f t="shared" si="122"/>
        <v>35250</v>
      </c>
      <c r="F119" s="8">
        <f t="shared" si="122"/>
        <v>6</v>
      </c>
      <c r="G119" s="9">
        <f t="shared" si="122"/>
        <v>10320</v>
      </c>
      <c r="H119" s="8">
        <f t="shared" si="122"/>
        <v>66</v>
      </c>
      <c r="I119" s="9">
        <f t="shared" si="122"/>
        <v>45570</v>
      </c>
      <c r="J119" s="10">
        <f t="shared" si="122"/>
        <v>42</v>
      </c>
      <c r="K119" s="11">
        <f t="shared" si="122"/>
        <v>75953</v>
      </c>
      <c r="L119" s="11">
        <f t="shared" si="122"/>
        <v>51647</v>
      </c>
      <c r="M119" s="9">
        <f t="shared" si="73"/>
        <v>127600</v>
      </c>
      <c r="N119" s="33">
        <f t="shared" si="105"/>
        <v>173170</v>
      </c>
      <c r="O119" s="111">
        <f>SUM(N119:N123)</f>
        <v>1077847</v>
      </c>
      <c r="P119" s="26"/>
      <c r="Q119" s="34"/>
    </row>
    <row r="120" spans="1:17" x14ac:dyDescent="0.25">
      <c r="A120" s="51" t="s">
        <v>162</v>
      </c>
      <c r="B120" s="6" t="s">
        <v>56</v>
      </c>
      <c r="C120" s="7" t="s">
        <v>164</v>
      </c>
      <c r="D120" s="8">
        <f t="shared" ref="D120:L120" si="123">D246+D372+D498</f>
        <v>62</v>
      </c>
      <c r="E120" s="9">
        <f t="shared" si="123"/>
        <v>39750</v>
      </c>
      <c r="F120" s="8">
        <f t="shared" si="123"/>
        <v>6</v>
      </c>
      <c r="G120" s="9">
        <f t="shared" si="123"/>
        <v>6860</v>
      </c>
      <c r="H120" s="8">
        <f t="shared" si="123"/>
        <v>68</v>
      </c>
      <c r="I120" s="9">
        <f t="shared" si="123"/>
        <v>46610</v>
      </c>
      <c r="J120" s="10">
        <f t="shared" si="123"/>
        <v>52</v>
      </c>
      <c r="K120" s="11">
        <f t="shared" si="123"/>
        <v>97020</v>
      </c>
      <c r="L120" s="11">
        <f t="shared" si="123"/>
        <v>65974</v>
      </c>
      <c r="M120" s="9">
        <f t="shared" si="73"/>
        <v>162994</v>
      </c>
      <c r="N120" s="33">
        <f t="shared" si="105"/>
        <v>209604</v>
      </c>
      <c r="O120" s="112"/>
      <c r="P120" s="26"/>
      <c r="Q120" s="34"/>
    </row>
    <row r="121" spans="1:17" x14ac:dyDescent="0.25">
      <c r="A121" s="51" t="s">
        <v>162</v>
      </c>
      <c r="B121" s="6" t="s">
        <v>56</v>
      </c>
      <c r="C121" s="7" t="s">
        <v>165</v>
      </c>
      <c r="D121" s="8">
        <f t="shared" ref="D121:L121" si="124">D247+D373+D499</f>
        <v>39</v>
      </c>
      <c r="E121" s="9">
        <f t="shared" si="124"/>
        <v>26250</v>
      </c>
      <c r="F121" s="8">
        <f t="shared" si="124"/>
        <v>0</v>
      </c>
      <c r="G121" s="9">
        <f t="shared" si="124"/>
        <v>0</v>
      </c>
      <c r="H121" s="8">
        <f t="shared" si="124"/>
        <v>39</v>
      </c>
      <c r="I121" s="9">
        <f t="shared" si="124"/>
        <v>26250</v>
      </c>
      <c r="J121" s="10">
        <f t="shared" si="124"/>
        <v>37</v>
      </c>
      <c r="K121" s="11">
        <f t="shared" si="124"/>
        <v>66805</v>
      </c>
      <c r="L121" s="11">
        <f t="shared" si="124"/>
        <v>45428</v>
      </c>
      <c r="M121" s="9">
        <f t="shared" si="73"/>
        <v>112233</v>
      </c>
      <c r="N121" s="33">
        <f t="shared" si="105"/>
        <v>138483</v>
      </c>
      <c r="O121" s="112"/>
      <c r="P121" s="26"/>
      <c r="Q121" s="34"/>
    </row>
    <row r="122" spans="1:17" x14ac:dyDescent="0.25">
      <c r="A122" s="51" t="s">
        <v>162</v>
      </c>
      <c r="B122" s="6" t="s">
        <v>56</v>
      </c>
      <c r="C122" s="7" t="s">
        <v>166</v>
      </c>
      <c r="D122" s="8">
        <f t="shared" ref="D122:L122" si="125">D248+D374+D500</f>
        <v>147</v>
      </c>
      <c r="E122" s="9">
        <f t="shared" si="125"/>
        <v>73443</v>
      </c>
      <c r="F122" s="8">
        <f t="shared" si="125"/>
        <v>1</v>
      </c>
      <c r="G122" s="9">
        <f t="shared" si="125"/>
        <v>2413</v>
      </c>
      <c r="H122" s="8">
        <f t="shared" si="125"/>
        <v>148</v>
      </c>
      <c r="I122" s="9">
        <f t="shared" si="125"/>
        <v>75856</v>
      </c>
      <c r="J122" s="10">
        <f t="shared" si="125"/>
        <v>145.32999999999998</v>
      </c>
      <c r="K122" s="11">
        <f t="shared" si="125"/>
        <v>265188</v>
      </c>
      <c r="L122" s="11">
        <f t="shared" si="125"/>
        <v>180329</v>
      </c>
      <c r="M122" s="9">
        <f t="shared" si="73"/>
        <v>445517</v>
      </c>
      <c r="N122" s="33">
        <f t="shared" si="105"/>
        <v>521373</v>
      </c>
      <c r="O122" s="112"/>
      <c r="P122" s="26"/>
      <c r="Q122" s="34"/>
    </row>
    <row r="123" spans="1:17" x14ac:dyDescent="0.25">
      <c r="A123" s="51" t="s">
        <v>162</v>
      </c>
      <c r="B123" s="6" t="s">
        <v>56</v>
      </c>
      <c r="C123" s="7" t="s">
        <v>167</v>
      </c>
      <c r="D123" s="8">
        <f t="shared" ref="D123:L123" si="126">D249+D375+D501</f>
        <v>9</v>
      </c>
      <c r="E123" s="9">
        <f t="shared" si="126"/>
        <v>10929</v>
      </c>
      <c r="F123" s="8">
        <f t="shared" si="126"/>
        <v>2</v>
      </c>
      <c r="G123" s="9">
        <f t="shared" si="126"/>
        <v>1780</v>
      </c>
      <c r="H123" s="8">
        <f t="shared" si="126"/>
        <v>11</v>
      </c>
      <c r="I123" s="9">
        <f t="shared" si="126"/>
        <v>12709</v>
      </c>
      <c r="J123" s="10">
        <f t="shared" si="126"/>
        <v>7.33</v>
      </c>
      <c r="K123" s="11">
        <f t="shared" si="126"/>
        <v>13398</v>
      </c>
      <c r="L123" s="11">
        <f t="shared" si="126"/>
        <v>9110</v>
      </c>
      <c r="M123" s="9">
        <f t="shared" si="73"/>
        <v>22508</v>
      </c>
      <c r="N123" s="33">
        <f t="shared" si="105"/>
        <v>35217</v>
      </c>
      <c r="O123" s="113"/>
      <c r="P123" s="26"/>
      <c r="Q123" s="34"/>
    </row>
    <row r="124" spans="1:17" x14ac:dyDescent="0.25">
      <c r="A124" s="52" t="s">
        <v>168</v>
      </c>
      <c r="B124" s="12" t="s">
        <v>126</v>
      </c>
      <c r="C124" s="7" t="s">
        <v>169</v>
      </c>
      <c r="D124" s="8">
        <f t="shared" ref="D124:L124" si="127">D250+D376+D502</f>
        <v>104</v>
      </c>
      <c r="E124" s="9">
        <f t="shared" si="127"/>
        <v>65520</v>
      </c>
      <c r="F124" s="8">
        <f t="shared" si="127"/>
        <v>0</v>
      </c>
      <c r="G124" s="9">
        <f t="shared" si="127"/>
        <v>0</v>
      </c>
      <c r="H124" s="8">
        <f t="shared" si="127"/>
        <v>104</v>
      </c>
      <c r="I124" s="9">
        <f t="shared" si="127"/>
        <v>65520</v>
      </c>
      <c r="J124" s="10">
        <f t="shared" si="127"/>
        <v>103</v>
      </c>
      <c r="K124" s="11">
        <f t="shared" si="127"/>
        <v>356895</v>
      </c>
      <c r="L124" s="11">
        <f t="shared" si="127"/>
        <v>3569</v>
      </c>
      <c r="M124" s="9">
        <f t="shared" si="73"/>
        <v>360464</v>
      </c>
      <c r="N124" s="33">
        <f t="shared" si="105"/>
        <v>425984</v>
      </c>
      <c r="O124" s="64">
        <f>SUM(N124)</f>
        <v>425984</v>
      </c>
      <c r="P124" s="26"/>
      <c r="Q124" s="34"/>
    </row>
    <row r="125" spans="1:17" x14ac:dyDescent="0.25">
      <c r="A125" s="51" t="s">
        <v>170</v>
      </c>
      <c r="B125" s="6" t="s">
        <v>26</v>
      </c>
      <c r="C125" s="7" t="s">
        <v>171</v>
      </c>
      <c r="D125" s="8">
        <f t="shared" ref="D125:L125" si="128">D251+D377+D503</f>
        <v>23</v>
      </c>
      <c r="E125" s="9">
        <f t="shared" si="128"/>
        <v>16060</v>
      </c>
      <c r="F125" s="8">
        <f t="shared" si="128"/>
        <v>16</v>
      </c>
      <c r="G125" s="9">
        <f t="shared" si="128"/>
        <v>39209</v>
      </c>
      <c r="H125" s="8">
        <f t="shared" si="128"/>
        <v>39</v>
      </c>
      <c r="I125" s="9">
        <f t="shared" si="128"/>
        <v>55269</v>
      </c>
      <c r="J125" s="10">
        <f t="shared" si="128"/>
        <v>15</v>
      </c>
      <c r="K125" s="11">
        <f t="shared" si="128"/>
        <v>55094</v>
      </c>
      <c r="L125" s="11">
        <f t="shared" si="128"/>
        <v>0</v>
      </c>
      <c r="M125" s="9">
        <f t="shared" si="73"/>
        <v>55094</v>
      </c>
      <c r="N125" s="33">
        <f t="shared" si="105"/>
        <v>110363</v>
      </c>
      <c r="O125" s="64">
        <f t="shared" ref="O125:O130" si="129">SUM(N125)</f>
        <v>110363</v>
      </c>
      <c r="P125" s="26"/>
      <c r="Q125" s="34"/>
    </row>
    <row r="126" spans="1:17" x14ac:dyDescent="0.25">
      <c r="A126" s="51" t="s">
        <v>172</v>
      </c>
      <c r="B126" s="6" t="s">
        <v>26</v>
      </c>
      <c r="C126" s="7" t="s">
        <v>173</v>
      </c>
      <c r="D126" s="8">
        <f t="shared" ref="D126:L126" si="130">D252+D378+D504</f>
        <v>25</v>
      </c>
      <c r="E126" s="9">
        <f t="shared" si="130"/>
        <v>18250</v>
      </c>
      <c r="F126" s="8">
        <f t="shared" si="130"/>
        <v>0</v>
      </c>
      <c r="G126" s="9">
        <f t="shared" si="130"/>
        <v>0</v>
      </c>
      <c r="H126" s="8">
        <f t="shared" si="130"/>
        <v>25</v>
      </c>
      <c r="I126" s="9">
        <f t="shared" si="130"/>
        <v>18250</v>
      </c>
      <c r="J126" s="10">
        <f t="shared" si="130"/>
        <v>15</v>
      </c>
      <c r="K126" s="11">
        <f t="shared" si="130"/>
        <v>55094</v>
      </c>
      <c r="L126" s="11">
        <f t="shared" si="130"/>
        <v>0</v>
      </c>
      <c r="M126" s="9">
        <f t="shared" si="73"/>
        <v>55094</v>
      </c>
      <c r="N126" s="33">
        <f t="shared" si="105"/>
        <v>73344</v>
      </c>
      <c r="O126" s="64">
        <f t="shared" si="129"/>
        <v>73344</v>
      </c>
      <c r="P126" s="26"/>
      <c r="Q126" s="34"/>
    </row>
    <row r="127" spans="1:17" x14ac:dyDescent="0.25">
      <c r="A127" s="52" t="s">
        <v>174</v>
      </c>
      <c r="B127" s="12" t="s">
        <v>126</v>
      </c>
      <c r="C127" s="7" t="s">
        <v>174</v>
      </c>
      <c r="D127" s="8">
        <f t="shared" ref="D127:L127" si="131">D253+D379+D505</f>
        <v>820</v>
      </c>
      <c r="E127" s="9">
        <f t="shared" si="131"/>
        <v>3226605</v>
      </c>
      <c r="F127" s="8">
        <f t="shared" si="131"/>
        <v>14</v>
      </c>
      <c r="G127" s="9">
        <f t="shared" si="131"/>
        <v>91385</v>
      </c>
      <c r="H127" s="8">
        <f t="shared" si="131"/>
        <v>834</v>
      </c>
      <c r="I127" s="9">
        <f t="shared" si="131"/>
        <v>3317990</v>
      </c>
      <c r="J127" s="10">
        <f t="shared" si="131"/>
        <v>482</v>
      </c>
      <c r="K127" s="11">
        <f t="shared" si="131"/>
        <v>2839221</v>
      </c>
      <c r="L127" s="11">
        <f t="shared" si="131"/>
        <v>425883</v>
      </c>
      <c r="M127" s="9">
        <f t="shared" si="73"/>
        <v>3265104</v>
      </c>
      <c r="N127" s="33">
        <f t="shared" si="105"/>
        <v>6583094</v>
      </c>
      <c r="O127" s="64">
        <f t="shared" si="129"/>
        <v>6583094</v>
      </c>
      <c r="P127" s="26"/>
      <c r="Q127" s="34"/>
    </row>
    <row r="128" spans="1:17" x14ac:dyDescent="0.25">
      <c r="A128" s="52" t="s">
        <v>175</v>
      </c>
      <c r="B128" s="12" t="s">
        <v>56</v>
      </c>
      <c r="C128" s="7" t="s">
        <v>175</v>
      </c>
      <c r="D128" s="8">
        <f t="shared" ref="D128:L128" si="132">D254+D380+D506</f>
        <v>337</v>
      </c>
      <c r="E128" s="9">
        <f t="shared" si="132"/>
        <v>305465</v>
      </c>
      <c r="F128" s="8">
        <f t="shared" si="132"/>
        <v>17</v>
      </c>
      <c r="G128" s="9">
        <f t="shared" si="132"/>
        <v>118987</v>
      </c>
      <c r="H128" s="8">
        <f t="shared" si="132"/>
        <v>354</v>
      </c>
      <c r="I128" s="9">
        <f t="shared" si="132"/>
        <v>424452</v>
      </c>
      <c r="J128" s="10">
        <f t="shared" si="132"/>
        <v>329</v>
      </c>
      <c r="K128" s="11">
        <f t="shared" si="132"/>
        <v>1937975</v>
      </c>
      <c r="L128" s="11">
        <f t="shared" si="132"/>
        <v>251936</v>
      </c>
      <c r="M128" s="9">
        <f t="shared" si="73"/>
        <v>2189911</v>
      </c>
      <c r="N128" s="33">
        <f t="shared" si="105"/>
        <v>2614363</v>
      </c>
      <c r="O128" s="64">
        <f t="shared" si="129"/>
        <v>2614363</v>
      </c>
      <c r="P128" s="26"/>
      <c r="Q128" s="34"/>
    </row>
    <row r="129" spans="1:17" ht="16.5" thickBot="1" x14ac:dyDescent="0.3">
      <c r="A129" s="52"/>
      <c r="B129" s="12" t="s">
        <v>176</v>
      </c>
      <c r="C129" s="7" t="s">
        <v>177</v>
      </c>
      <c r="D129" s="8">
        <f t="shared" ref="D129:L129" si="133">D255+D381+D507</f>
        <v>0</v>
      </c>
      <c r="E129" s="9">
        <f t="shared" si="133"/>
        <v>0</v>
      </c>
      <c r="F129" s="8">
        <f t="shared" si="133"/>
        <v>0</v>
      </c>
      <c r="G129" s="9">
        <f t="shared" si="133"/>
        <v>0</v>
      </c>
      <c r="H129" s="8">
        <f t="shared" si="133"/>
        <v>0</v>
      </c>
      <c r="I129" s="9">
        <f t="shared" si="133"/>
        <v>0</v>
      </c>
      <c r="J129" s="10">
        <f t="shared" si="133"/>
        <v>0</v>
      </c>
      <c r="K129" s="11">
        <f t="shared" si="133"/>
        <v>0</v>
      </c>
      <c r="L129" s="11">
        <f t="shared" si="133"/>
        <v>0</v>
      </c>
      <c r="M129" s="9">
        <f t="shared" si="73"/>
        <v>0</v>
      </c>
      <c r="N129" s="33">
        <f t="shared" si="105"/>
        <v>0</v>
      </c>
      <c r="O129" s="65">
        <f t="shared" si="129"/>
        <v>0</v>
      </c>
      <c r="P129" s="26"/>
      <c r="Q129" s="34"/>
    </row>
    <row r="130" spans="1:17" ht="48" thickBot="1" x14ac:dyDescent="0.3">
      <c r="A130" s="52" t="s">
        <v>178</v>
      </c>
      <c r="B130" s="12" t="s">
        <v>177</v>
      </c>
      <c r="C130" s="15"/>
      <c r="D130" s="13">
        <f t="shared" ref="D130:L130" si="134">D256+D382+D508</f>
        <v>0</v>
      </c>
      <c r="E130" s="14">
        <f t="shared" si="134"/>
        <v>0</v>
      </c>
      <c r="F130" s="13">
        <f t="shared" si="134"/>
        <v>0</v>
      </c>
      <c r="G130" s="14">
        <f t="shared" si="134"/>
        <v>0</v>
      </c>
      <c r="H130" s="13">
        <f t="shared" si="134"/>
        <v>0</v>
      </c>
      <c r="I130" s="14">
        <f t="shared" si="134"/>
        <v>0</v>
      </c>
      <c r="J130" s="13">
        <f t="shared" si="134"/>
        <v>2568.6666666666665</v>
      </c>
      <c r="K130" s="16">
        <f t="shared" si="134"/>
        <v>0</v>
      </c>
      <c r="L130" s="16">
        <f t="shared" si="134"/>
        <v>0</v>
      </c>
      <c r="M130" s="14">
        <f t="shared" si="73"/>
        <v>0</v>
      </c>
      <c r="N130" s="33">
        <f t="shared" si="105"/>
        <v>0</v>
      </c>
      <c r="O130" s="65">
        <f t="shared" si="129"/>
        <v>0</v>
      </c>
      <c r="P130" s="17">
        <f>P256+P382+P508</f>
        <v>596133</v>
      </c>
      <c r="Q130" s="35">
        <f>Q256+Q382+Q508</f>
        <v>4113227</v>
      </c>
    </row>
    <row r="131" spans="1:17" ht="16.5" thickBot="1" x14ac:dyDescent="0.3">
      <c r="A131" s="67" t="s">
        <v>179</v>
      </c>
      <c r="B131" s="80"/>
      <c r="C131" s="69"/>
      <c r="D131" s="70">
        <f t="shared" ref="D131:G131" si="135">SUM(D132:D254)</f>
        <v>18763</v>
      </c>
      <c r="E131" s="76">
        <f t="shared" si="135"/>
        <v>11820035</v>
      </c>
      <c r="F131" s="70">
        <f t="shared" si="135"/>
        <v>532</v>
      </c>
      <c r="G131" s="76">
        <f t="shared" si="135"/>
        <v>1007215</v>
      </c>
      <c r="H131" s="70">
        <f t="shared" ref="H131:Q131" si="136">SUM(H132:H254)</f>
        <v>19295</v>
      </c>
      <c r="I131" s="76">
        <f t="shared" si="136"/>
        <v>12827250</v>
      </c>
      <c r="J131" s="81">
        <f t="shared" si="136"/>
        <v>16506.349999999999</v>
      </c>
      <c r="K131" s="76">
        <f t="shared" si="136"/>
        <v>25039688</v>
      </c>
      <c r="L131" s="76">
        <f t="shared" si="136"/>
        <v>9781864</v>
      </c>
      <c r="M131" s="76">
        <f t="shared" si="136"/>
        <v>34821552</v>
      </c>
      <c r="N131" s="77">
        <f t="shared" si="136"/>
        <v>47648802</v>
      </c>
      <c r="O131" s="73">
        <f>SUM(O132:O256)</f>
        <v>47648802</v>
      </c>
      <c r="P131" s="76">
        <f t="shared" si="136"/>
        <v>0</v>
      </c>
      <c r="Q131" s="82">
        <f t="shared" si="136"/>
        <v>0</v>
      </c>
    </row>
    <row r="132" spans="1:17" x14ac:dyDescent="0.25">
      <c r="A132" s="51" t="s">
        <v>14</v>
      </c>
      <c r="B132" s="6" t="s">
        <v>15</v>
      </c>
      <c r="C132" s="7" t="s">
        <v>16</v>
      </c>
      <c r="D132" s="8">
        <v>138</v>
      </c>
      <c r="E132" s="9">
        <v>49180</v>
      </c>
      <c r="F132" s="7">
        <v>0</v>
      </c>
      <c r="G132" s="11">
        <v>0</v>
      </c>
      <c r="H132" s="8">
        <v>138</v>
      </c>
      <c r="I132" s="9">
        <v>49180</v>
      </c>
      <c r="J132" s="10">
        <v>137</v>
      </c>
      <c r="K132" s="11">
        <v>94941</v>
      </c>
      <c r="L132" s="11">
        <v>18988</v>
      </c>
      <c r="M132" s="9">
        <v>113929</v>
      </c>
      <c r="N132" s="33">
        <f>M132+I132</f>
        <v>163109</v>
      </c>
      <c r="O132" s="112">
        <f>SUM(N132:N134)</f>
        <v>858604</v>
      </c>
      <c r="P132" s="17"/>
      <c r="Q132" s="35"/>
    </row>
    <row r="133" spans="1:17" x14ac:dyDescent="0.25">
      <c r="A133" s="51" t="s">
        <v>14</v>
      </c>
      <c r="B133" s="6" t="s">
        <v>17</v>
      </c>
      <c r="C133" s="7" t="s">
        <v>18</v>
      </c>
      <c r="D133" s="8">
        <v>356</v>
      </c>
      <c r="E133" s="9">
        <v>139128</v>
      </c>
      <c r="F133" s="7">
        <v>4</v>
      </c>
      <c r="G133" s="11">
        <v>4452</v>
      </c>
      <c r="H133" s="8">
        <v>360</v>
      </c>
      <c r="I133" s="9">
        <v>143580</v>
      </c>
      <c r="J133" s="10">
        <v>348</v>
      </c>
      <c r="K133" s="11">
        <v>241164</v>
      </c>
      <c r="L133" s="11">
        <v>48233</v>
      </c>
      <c r="M133" s="9">
        <v>289397</v>
      </c>
      <c r="N133" s="33">
        <f t="shared" ref="N133:N196" si="137">M133+I133</f>
        <v>432977</v>
      </c>
      <c r="O133" s="112"/>
      <c r="P133" s="17"/>
      <c r="Q133" s="35"/>
    </row>
    <row r="134" spans="1:17" x14ac:dyDescent="0.25">
      <c r="A134" s="51" t="s">
        <v>14</v>
      </c>
      <c r="B134" s="6" t="s">
        <v>19</v>
      </c>
      <c r="C134" s="7" t="s">
        <v>20</v>
      </c>
      <c r="D134" s="8">
        <v>206</v>
      </c>
      <c r="E134" s="9">
        <v>66760</v>
      </c>
      <c r="F134" s="7">
        <v>24</v>
      </c>
      <c r="G134" s="11">
        <v>26112</v>
      </c>
      <c r="H134" s="8">
        <v>230</v>
      </c>
      <c r="I134" s="9">
        <v>92872</v>
      </c>
      <c r="J134" s="10">
        <v>204</v>
      </c>
      <c r="K134" s="11">
        <v>141372</v>
      </c>
      <c r="L134" s="11">
        <v>28274</v>
      </c>
      <c r="M134" s="9">
        <v>169646</v>
      </c>
      <c r="N134" s="33">
        <f t="shared" si="137"/>
        <v>262518</v>
      </c>
      <c r="O134" s="113"/>
      <c r="P134" s="17"/>
      <c r="Q134" s="35"/>
    </row>
    <row r="135" spans="1:17" x14ac:dyDescent="0.25">
      <c r="A135" s="51" t="s">
        <v>21</v>
      </c>
      <c r="B135" s="6" t="s">
        <v>17</v>
      </c>
      <c r="C135" s="7" t="s">
        <v>22</v>
      </c>
      <c r="D135" s="8">
        <v>2</v>
      </c>
      <c r="E135" s="9">
        <v>340</v>
      </c>
      <c r="F135" s="7">
        <v>0</v>
      </c>
      <c r="G135" s="11">
        <v>0</v>
      </c>
      <c r="H135" s="8">
        <v>2</v>
      </c>
      <c r="I135" s="9">
        <v>340</v>
      </c>
      <c r="J135" s="10">
        <v>2</v>
      </c>
      <c r="K135" s="11">
        <v>1386</v>
      </c>
      <c r="L135" s="11">
        <v>416</v>
      </c>
      <c r="M135" s="9">
        <v>1802</v>
      </c>
      <c r="N135" s="33">
        <f t="shared" si="137"/>
        <v>2142</v>
      </c>
      <c r="O135" s="111">
        <f>SUM(N135:N136)</f>
        <v>250842</v>
      </c>
      <c r="P135" s="17"/>
      <c r="Q135" s="35"/>
    </row>
    <row r="136" spans="1:17" x14ac:dyDescent="0.25">
      <c r="A136" s="51" t="s">
        <v>21</v>
      </c>
      <c r="B136" s="6" t="s">
        <v>17</v>
      </c>
      <c r="C136" s="7" t="s">
        <v>23</v>
      </c>
      <c r="D136" s="8">
        <v>199</v>
      </c>
      <c r="E136" s="9">
        <v>79608</v>
      </c>
      <c r="F136" s="7">
        <v>7</v>
      </c>
      <c r="G136" s="11">
        <v>7831</v>
      </c>
      <c r="H136" s="8">
        <v>206</v>
      </c>
      <c r="I136" s="9">
        <v>87439</v>
      </c>
      <c r="J136" s="10">
        <v>179</v>
      </c>
      <c r="K136" s="11">
        <v>124047</v>
      </c>
      <c r="L136" s="11">
        <v>37214</v>
      </c>
      <c r="M136" s="9">
        <v>161261</v>
      </c>
      <c r="N136" s="33">
        <f t="shared" si="137"/>
        <v>248700</v>
      </c>
      <c r="O136" s="113"/>
      <c r="P136" s="17"/>
      <c r="Q136" s="35"/>
    </row>
    <row r="137" spans="1:17" x14ac:dyDescent="0.25">
      <c r="A137" s="51" t="s">
        <v>24</v>
      </c>
      <c r="B137" s="6" t="s">
        <v>15</v>
      </c>
      <c r="C137" s="7" t="s">
        <v>24</v>
      </c>
      <c r="D137" s="8">
        <v>193</v>
      </c>
      <c r="E137" s="9">
        <v>77548</v>
      </c>
      <c r="F137" s="7">
        <v>15</v>
      </c>
      <c r="G137" s="11">
        <v>16255</v>
      </c>
      <c r="H137" s="8">
        <v>208</v>
      </c>
      <c r="I137" s="9">
        <v>93803</v>
      </c>
      <c r="J137" s="10">
        <v>181</v>
      </c>
      <c r="K137" s="11">
        <v>125433</v>
      </c>
      <c r="L137" s="11">
        <v>17561</v>
      </c>
      <c r="M137" s="9">
        <v>142994</v>
      </c>
      <c r="N137" s="33">
        <f t="shared" si="137"/>
        <v>236797</v>
      </c>
      <c r="O137" s="64">
        <f>SUM(N137)</f>
        <v>236797</v>
      </c>
      <c r="P137" s="17"/>
      <c r="Q137" s="35"/>
    </row>
    <row r="138" spans="1:17" x14ac:dyDescent="0.25">
      <c r="A138" s="51" t="s">
        <v>25</v>
      </c>
      <c r="B138" s="6" t="s">
        <v>26</v>
      </c>
      <c r="C138" s="7" t="s">
        <v>27</v>
      </c>
      <c r="D138" s="8">
        <v>176</v>
      </c>
      <c r="E138" s="9">
        <v>71440</v>
      </c>
      <c r="F138" s="7">
        <v>12</v>
      </c>
      <c r="G138" s="11">
        <v>14052</v>
      </c>
      <c r="H138" s="8">
        <v>188</v>
      </c>
      <c r="I138" s="9">
        <v>85492</v>
      </c>
      <c r="J138" s="10">
        <v>175</v>
      </c>
      <c r="K138" s="11">
        <v>141060</v>
      </c>
      <c r="L138" s="11">
        <v>50782</v>
      </c>
      <c r="M138" s="9">
        <v>191842</v>
      </c>
      <c r="N138" s="33">
        <f t="shared" si="137"/>
        <v>277334</v>
      </c>
      <c r="O138" s="111">
        <f>SUM(N138:N147)</f>
        <v>2333837</v>
      </c>
      <c r="P138" s="17"/>
      <c r="Q138" s="35"/>
    </row>
    <row r="139" spans="1:17" x14ac:dyDescent="0.25">
      <c r="A139" s="51" t="s">
        <v>25</v>
      </c>
      <c r="B139" s="6" t="s">
        <v>26</v>
      </c>
      <c r="C139" s="7" t="s">
        <v>28</v>
      </c>
      <c r="D139" s="8">
        <v>17</v>
      </c>
      <c r="E139" s="9">
        <v>9010</v>
      </c>
      <c r="F139" s="7">
        <v>0</v>
      </c>
      <c r="G139" s="11">
        <v>0</v>
      </c>
      <c r="H139" s="8">
        <v>17</v>
      </c>
      <c r="I139" s="9">
        <v>9010</v>
      </c>
      <c r="J139" s="10">
        <v>17</v>
      </c>
      <c r="K139" s="11">
        <v>14726</v>
      </c>
      <c r="L139" s="11">
        <v>5302</v>
      </c>
      <c r="M139" s="9">
        <v>20028</v>
      </c>
      <c r="N139" s="33">
        <f t="shared" si="137"/>
        <v>29038</v>
      </c>
      <c r="O139" s="112"/>
      <c r="P139" s="17"/>
      <c r="Q139" s="35"/>
    </row>
    <row r="140" spans="1:17" x14ac:dyDescent="0.25">
      <c r="A140" s="51" t="s">
        <v>25</v>
      </c>
      <c r="B140" s="6" t="s">
        <v>26</v>
      </c>
      <c r="C140" s="7" t="s">
        <v>29</v>
      </c>
      <c r="D140" s="8">
        <v>167</v>
      </c>
      <c r="E140" s="9">
        <v>66920</v>
      </c>
      <c r="F140" s="7">
        <v>3</v>
      </c>
      <c r="G140" s="11">
        <v>3677</v>
      </c>
      <c r="H140" s="8">
        <v>170</v>
      </c>
      <c r="I140" s="9">
        <v>70597</v>
      </c>
      <c r="J140" s="10">
        <v>167</v>
      </c>
      <c r="K140" s="11">
        <v>133160</v>
      </c>
      <c r="L140" s="11">
        <v>47938</v>
      </c>
      <c r="M140" s="9">
        <v>181098</v>
      </c>
      <c r="N140" s="33">
        <f t="shared" si="137"/>
        <v>251695</v>
      </c>
      <c r="O140" s="112"/>
      <c r="P140" s="17"/>
      <c r="Q140" s="35"/>
    </row>
    <row r="141" spans="1:17" x14ac:dyDescent="0.25">
      <c r="A141" s="51" t="s">
        <v>25</v>
      </c>
      <c r="B141" s="6" t="s">
        <v>26</v>
      </c>
      <c r="C141" s="7" t="s">
        <v>30</v>
      </c>
      <c r="D141" s="8">
        <v>36</v>
      </c>
      <c r="E141" s="9">
        <v>12765</v>
      </c>
      <c r="F141" s="7">
        <v>2</v>
      </c>
      <c r="G141" s="11">
        <v>2136</v>
      </c>
      <c r="H141" s="8">
        <v>38</v>
      </c>
      <c r="I141" s="9">
        <v>14901</v>
      </c>
      <c r="J141" s="10">
        <v>36</v>
      </c>
      <c r="K141" s="11">
        <v>28413</v>
      </c>
      <c r="L141" s="11">
        <v>10229</v>
      </c>
      <c r="M141" s="9">
        <v>38642</v>
      </c>
      <c r="N141" s="33">
        <f t="shared" si="137"/>
        <v>53543</v>
      </c>
      <c r="O141" s="112"/>
      <c r="P141" s="17"/>
      <c r="Q141" s="35"/>
    </row>
    <row r="142" spans="1:17" x14ac:dyDescent="0.25">
      <c r="A142" s="51" t="s">
        <v>25</v>
      </c>
      <c r="B142" s="6" t="s">
        <v>26</v>
      </c>
      <c r="C142" s="7" t="s">
        <v>31</v>
      </c>
      <c r="D142" s="8">
        <v>409</v>
      </c>
      <c r="E142" s="9">
        <v>156120</v>
      </c>
      <c r="F142" s="7">
        <v>34</v>
      </c>
      <c r="G142" s="11">
        <v>41864</v>
      </c>
      <c r="H142" s="8">
        <v>443</v>
      </c>
      <c r="I142" s="9">
        <v>197984</v>
      </c>
      <c r="J142" s="10">
        <v>293</v>
      </c>
      <c r="K142" s="11">
        <v>236486</v>
      </c>
      <c r="L142" s="11">
        <v>85135</v>
      </c>
      <c r="M142" s="9">
        <v>321621</v>
      </c>
      <c r="N142" s="33">
        <f t="shared" si="137"/>
        <v>519605</v>
      </c>
      <c r="O142" s="112"/>
      <c r="P142" s="17"/>
      <c r="Q142" s="35"/>
    </row>
    <row r="143" spans="1:17" x14ac:dyDescent="0.25">
      <c r="A143" s="51" t="s">
        <v>25</v>
      </c>
      <c r="B143" s="6" t="s">
        <v>26</v>
      </c>
      <c r="C143" s="7" t="s">
        <v>32</v>
      </c>
      <c r="D143" s="8">
        <v>118</v>
      </c>
      <c r="E143" s="9">
        <v>43215</v>
      </c>
      <c r="F143" s="7">
        <v>0</v>
      </c>
      <c r="G143" s="11">
        <v>0</v>
      </c>
      <c r="H143" s="8">
        <v>118</v>
      </c>
      <c r="I143" s="9">
        <v>43215</v>
      </c>
      <c r="J143" s="10">
        <v>115</v>
      </c>
      <c r="K143" s="11">
        <v>90194</v>
      </c>
      <c r="L143" s="11">
        <v>32470</v>
      </c>
      <c r="M143" s="9">
        <v>122664</v>
      </c>
      <c r="N143" s="33">
        <f t="shared" si="137"/>
        <v>165879</v>
      </c>
      <c r="O143" s="112"/>
      <c r="P143" s="17"/>
      <c r="Q143" s="35"/>
    </row>
    <row r="144" spans="1:17" x14ac:dyDescent="0.25">
      <c r="A144" s="51" t="s">
        <v>25</v>
      </c>
      <c r="B144" s="6" t="s">
        <v>26</v>
      </c>
      <c r="C144" s="7" t="s">
        <v>33</v>
      </c>
      <c r="D144" s="8">
        <v>242</v>
      </c>
      <c r="E144" s="9">
        <v>88275</v>
      </c>
      <c r="F144" s="7">
        <v>4</v>
      </c>
      <c r="G144" s="11">
        <v>5035</v>
      </c>
      <c r="H144" s="8">
        <v>246</v>
      </c>
      <c r="I144" s="9">
        <v>93310</v>
      </c>
      <c r="J144" s="10">
        <v>186.67</v>
      </c>
      <c r="K144" s="11">
        <v>150797</v>
      </c>
      <c r="L144" s="11">
        <v>54287</v>
      </c>
      <c r="M144" s="9">
        <v>205084</v>
      </c>
      <c r="N144" s="33">
        <f t="shared" si="137"/>
        <v>298394</v>
      </c>
      <c r="O144" s="112"/>
      <c r="P144" s="17"/>
      <c r="Q144" s="35"/>
    </row>
    <row r="145" spans="1:17" x14ac:dyDescent="0.25">
      <c r="A145" s="51" t="s">
        <v>25</v>
      </c>
      <c r="B145" s="6" t="s">
        <v>26</v>
      </c>
      <c r="C145" s="7" t="s">
        <v>34</v>
      </c>
      <c r="D145" s="8">
        <v>196</v>
      </c>
      <c r="E145" s="9">
        <v>67270</v>
      </c>
      <c r="F145" s="7">
        <v>8</v>
      </c>
      <c r="G145" s="11">
        <v>8834</v>
      </c>
      <c r="H145" s="8">
        <v>204</v>
      </c>
      <c r="I145" s="9">
        <v>76104</v>
      </c>
      <c r="J145" s="10">
        <v>136.66999999999999</v>
      </c>
      <c r="K145" s="11">
        <v>109933</v>
      </c>
      <c r="L145" s="11">
        <v>39576</v>
      </c>
      <c r="M145" s="9">
        <v>149509</v>
      </c>
      <c r="N145" s="33">
        <f t="shared" si="137"/>
        <v>225613</v>
      </c>
      <c r="O145" s="112"/>
      <c r="P145" s="17"/>
      <c r="Q145" s="35"/>
    </row>
    <row r="146" spans="1:17" x14ac:dyDescent="0.25">
      <c r="A146" s="51" t="s">
        <v>25</v>
      </c>
      <c r="B146" s="6" t="s">
        <v>35</v>
      </c>
      <c r="C146" s="7" t="s">
        <v>36</v>
      </c>
      <c r="D146" s="8">
        <v>154</v>
      </c>
      <c r="E146" s="9">
        <v>46690</v>
      </c>
      <c r="F146" s="7">
        <v>3</v>
      </c>
      <c r="G146" s="11">
        <v>3915</v>
      </c>
      <c r="H146" s="8">
        <v>157</v>
      </c>
      <c r="I146" s="9">
        <v>50605</v>
      </c>
      <c r="J146" s="10">
        <v>110.33</v>
      </c>
      <c r="K146" s="11">
        <v>90078</v>
      </c>
      <c r="L146" s="11">
        <v>32429</v>
      </c>
      <c r="M146" s="9">
        <v>122507</v>
      </c>
      <c r="N146" s="33">
        <f t="shared" si="137"/>
        <v>173112</v>
      </c>
      <c r="O146" s="112"/>
      <c r="P146" s="17"/>
      <c r="Q146" s="35"/>
    </row>
    <row r="147" spans="1:17" x14ac:dyDescent="0.25">
      <c r="A147" s="51" t="s">
        <v>25</v>
      </c>
      <c r="B147" s="6" t="s">
        <v>35</v>
      </c>
      <c r="C147" s="7" t="s">
        <v>25</v>
      </c>
      <c r="D147" s="8">
        <v>299</v>
      </c>
      <c r="E147" s="9">
        <v>96650</v>
      </c>
      <c r="F147" s="7">
        <v>16</v>
      </c>
      <c r="G147" s="11">
        <v>20643</v>
      </c>
      <c r="H147" s="8">
        <v>315</v>
      </c>
      <c r="I147" s="9">
        <v>117293</v>
      </c>
      <c r="J147" s="10">
        <v>200.67</v>
      </c>
      <c r="K147" s="11">
        <v>163479</v>
      </c>
      <c r="L147" s="11">
        <v>58852</v>
      </c>
      <c r="M147" s="9">
        <v>222331</v>
      </c>
      <c r="N147" s="33">
        <f t="shared" si="137"/>
        <v>339624</v>
      </c>
      <c r="O147" s="113"/>
      <c r="P147" s="17"/>
      <c r="Q147" s="35"/>
    </row>
    <row r="148" spans="1:17" x14ac:dyDescent="0.25">
      <c r="A148" s="51" t="s">
        <v>37</v>
      </c>
      <c r="B148" s="6" t="s">
        <v>38</v>
      </c>
      <c r="C148" s="7" t="s">
        <v>39</v>
      </c>
      <c r="D148" s="8">
        <v>71</v>
      </c>
      <c r="E148" s="9">
        <v>24120</v>
      </c>
      <c r="F148" s="7">
        <v>0</v>
      </c>
      <c r="G148" s="11">
        <v>0</v>
      </c>
      <c r="H148" s="8">
        <v>71</v>
      </c>
      <c r="I148" s="9">
        <v>24120</v>
      </c>
      <c r="J148" s="10">
        <v>71</v>
      </c>
      <c r="K148" s="11">
        <v>58732</v>
      </c>
      <c r="L148" s="11">
        <v>19381</v>
      </c>
      <c r="M148" s="9">
        <v>78113</v>
      </c>
      <c r="N148" s="33">
        <f t="shared" si="137"/>
        <v>102233</v>
      </c>
      <c r="O148" s="111">
        <f>SUM(N148:N165)</f>
        <v>1224498</v>
      </c>
      <c r="P148" s="17"/>
      <c r="Q148" s="35"/>
    </row>
    <row r="149" spans="1:17" x14ac:dyDescent="0.25">
      <c r="A149" s="51" t="s">
        <v>37</v>
      </c>
      <c r="B149" s="6" t="s">
        <v>40</v>
      </c>
      <c r="C149" s="7" t="s">
        <v>41</v>
      </c>
      <c r="D149" s="8">
        <v>48</v>
      </c>
      <c r="E149" s="9">
        <v>14060</v>
      </c>
      <c r="F149" s="7">
        <v>0</v>
      </c>
      <c r="G149" s="11">
        <v>0</v>
      </c>
      <c r="H149" s="8">
        <v>48</v>
      </c>
      <c r="I149" s="9">
        <v>14060</v>
      </c>
      <c r="J149" s="10">
        <v>48</v>
      </c>
      <c r="K149" s="11">
        <v>38392</v>
      </c>
      <c r="L149" s="11">
        <v>12670</v>
      </c>
      <c r="M149" s="9">
        <v>51062</v>
      </c>
      <c r="N149" s="33">
        <f t="shared" si="137"/>
        <v>65122</v>
      </c>
      <c r="O149" s="112"/>
      <c r="P149" s="17"/>
      <c r="Q149" s="35"/>
    </row>
    <row r="150" spans="1:17" x14ac:dyDescent="0.25">
      <c r="A150" s="51" t="s">
        <v>37</v>
      </c>
      <c r="B150" s="6" t="s">
        <v>42</v>
      </c>
      <c r="C150" s="7" t="s">
        <v>43</v>
      </c>
      <c r="D150" s="8">
        <v>45</v>
      </c>
      <c r="E150" s="9">
        <v>11300</v>
      </c>
      <c r="F150" s="7">
        <v>0</v>
      </c>
      <c r="G150" s="11">
        <v>0</v>
      </c>
      <c r="H150" s="8">
        <v>45</v>
      </c>
      <c r="I150" s="9">
        <v>11300</v>
      </c>
      <c r="J150" s="10">
        <v>45</v>
      </c>
      <c r="K150" s="11">
        <v>34546</v>
      </c>
      <c r="L150" s="11">
        <v>11400</v>
      </c>
      <c r="M150" s="9">
        <v>45946</v>
      </c>
      <c r="N150" s="33">
        <f t="shared" si="137"/>
        <v>57246</v>
      </c>
      <c r="O150" s="112"/>
      <c r="P150" s="17"/>
      <c r="Q150" s="35"/>
    </row>
    <row r="151" spans="1:17" x14ac:dyDescent="0.25">
      <c r="A151" s="51" t="s">
        <v>37</v>
      </c>
      <c r="B151" s="6" t="s">
        <v>44</v>
      </c>
      <c r="C151" s="7" t="s">
        <v>45</v>
      </c>
      <c r="D151" s="8">
        <v>80</v>
      </c>
      <c r="E151" s="9">
        <v>23360</v>
      </c>
      <c r="F151" s="7">
        <v>1</v>
      </c>
      <c r="G151" s="11">
        <v>1266</v>
      </c>
      <c r="H151" s="8">
        <v>81</v>
      </c>
      <c r="I151" s="9">
        <v>24626</v>
      </c>
      <c r="J151" s="10">
        <v>80</v>
      </c>
      <c r="K151" s="11">
        <v>62786</v>
      </c>
      <c r="L151" s="11">
        <v>20719</v>
      </c>
      <c r="M151" s="9">
        <v>83505</v>
      </c>
      <c r="N151" s="33">
        <f t="shared" si="137"/>
        <v>108131</v>
      </c>
      <c r="O151" s="112"/>
      <c r="P151" s="17"/>
      <c r="Q151" s="35"/>
    </row>
    <row r="152" spans="1:17" x14ac:dyDescent="0.25">
      <c r="A152" s="51" t="s">
        <v>37</v>
      </c>
      <c r="B152" s="6" t="s">
        <v>46</v>
      </c>
      <c r="C152" s="7" t="s">
        <v>47</v>
      </c>
      <c r="D152" s="8">
        <v>80</v>
      </c>
      <c r="E152" s="9">
        <v>24420</v>
      </c>
      <c r="F152" s="7">
        <v>0</v>
      </c>
      <c r="G152" s="11">
        <v>0</v>
      </c>
      <c r="H152" s="8">
        <v>80</v>
      </c>
      <c r="I152" s="9">
        <v>24420</v>
      </c>
      <c r="J152" s="10">
        <v>80</v>
      </c>
      <c r="K152" s="11">
        <v>64310</v>
      </c>
      <c r="L152" s="11">
        <v>21223</v>
      </c>
      <c r="M152" s="9">
        <v>85533</v>
      </c>
      <c r="N152" s="33">
        <f t="shared" si="137"/>
        <v>109953</v>
      </c>
      <c r="O152" s="112"/>
      <c r="P152" s="17"/>
      <c r="Q152" s="35"/>
    </row>
    <row r="153" spans="1:17" x14ac:dyDescent="0.25">
      <c r="A153" s="51" t="s">
        <v>37</v>
      </c>
      <c r="B153" s="6" t="s">
        <v>48</v>
      </c>
      <c r="C153" s="7" t="s">
        <v>49</v>
      </c>
      <c r="D153" s="8">
        <v>7</v>
      </c>
      <c r="E153" s="9">
        <v>2280</v>
      </c>
      <c r="F153" s="7">
        <v>0</v>
      </c>
      <c r="G153" s="11">
        <v>0</v>
      </c>
      <c r="H153" s="8">
        <v>7</v>
      </c>
      <c r="I153" s="9">
        <v>2280</v>
      </c>
      <c r="J153" s="10">
        <v>6</v>
      </c>
      <c r="K153" s="11">
        <v>4920</v>
      </c>
      <c r="L153" s="11">
        <v>1624</v>
      </c>
      <c r="M153" s="9">
        <v>6544</v>
      </c>
      <c r="N153" s="33">
        <f t="shared" si="137"/>
        <v>8824</v>
      </c>
      <c r="O153" s="112"/>
      <c r="P153" s="17"/>
      <c r="Q153" s="35"/>
    </row>
    <row r="154" spans="1:17" x14ac:dyDescent="0.25">
      <c r="A154" s="52" t="s">
        <v>37</v>
      </c>
      <c r="B154" s="12" t="s">
        <v>48</v>
      </c>
      <c r="C154" s="7" t="s">
        <v>50</v>
      </c>
      <c r="D154" s="8">
        <v>4</v>
      </c>
      <c r="E154" s="9">
        <v>1200</v>
      </c>
      <c r="F154" s="7">
        <v>0</v>
      </c>
      <c r="G154" s="11">
        <v>0</v>
      </c>
      <c r="H154" s="8">
        <v>4</v>
      </c>
      <c r="I154" s="9">
        <v>1200</v>
      </c>
      <c r="J154" s="10">
        <v>3.33</v>
      </c>
      <c r="K154" s="11">
        <v>2841</v>
      </c>
      <c r="L154" s="11">
        <v>938</v>
      </c>
      <c r="M154" s="9">
        <v>3779</v>
      </c>
      <c r="N154" s="33">
        <f t="shared" si="137"/>
        <v>4979</v>
      </c>
      <c r="O154" s="112"/>
      <c r="P154" s="17"/>
      <c r="Q154" s="35"/>
    </row>
    <row r="155" spans="1:17" x14ac:dyDescent="0.25">
      <c r="A155" s="52" t="s">
        <v>37</v>
      </c>
      <c r="B155" s="12" t="s">
        <v>51</v>
      </c>
      <c r="C155" s="7" t="s">
        <v>52</v>
      </c>
      <c r="D155" s="8">
        <v>182</v>
      </c>
      <c r="E155" s="9">
        <v>33305</v>
      </c>
      <c r="F155" s="7">
        <v>1</v>
      </c>
      <c r="G155" s="11">
        <v>1166</v>
      </c>
      <c r="H155" s="8">
        <v>183</v>
      </c>
      <c r="I155" s="9">
        <v>34471</v>
      </c>
      <c r="J155" s="10">
        <v>158.66999999999999</v>
      </c>
      <c r="K155" s="11">
        <v>129175</v>
      </c>
      <c r="L155" s="11">
        <v>42628</v>
      </c>
      <c r="M155" s="9">
        <v>171803</v>
      </c>
      <c r="N155" s="33">
        <f t="shared" si="137"/>
        <v>206274</v>
      </c>
      <c r="O155" s="112"/>
      <c r="P155" s="17"/>
      <c r="Q155" s="35"/>
    </row>
    <row r="156" spans="1:17" x14ac:dyDescent="0.25">
      <c r="A156" s="52" t="s">
        <v>37</v>
      </c>
      <c r="B156" s="12" t="s">
        <v>26</v>
      </c>
      <c r="C156" s="7" t="s">
        <v>53</v>
      </c>
      <c r="D156" s="8">
        <v>106</v>
      </c>
      <c r="E156" s="9">
        <v>36640</v>
      </c>
      <c r="F156" s="7">
        <v>3</v>
      </c>
      <c r="G156" s="11">
        <v>3349</v>
      </c>
      <c r="H156" s="8">
        <v>109</v>
      </c>
      <c r="I156" s="9">
        <v>39989</v>
      </c>
      <c r="J156" s="10">
        <v>106</v>
      </c>
      <c r="K156" s="11">
        <v>86279</v>
      </c>
      <c r="L156" s="11">
        <v>28471</v>
      </c>
      <c r="M156" s="9">
        <v>114750</v>
      </c>
      <c r="N156" s="33">
        <f t="shared" si="137"/>
        <v>154739</v>
      </c>
      <c r="O156" s="112"/>
      <c r="P156" s="17"/>
      <c r="Q156" s="35"/>
    </row>
    <row r="157" spans="1:17" x14ac:dyDescent="0.25">
      <c r="A157" s="52" t="s">
        <v>37</v>
      </c>
      <c r="B157" s="12" t="s">
        <v>26</v>
      </c>
      <c r="C157" s="7" t="s">
        <v>54</v>
      </c>
      <c r="D157" s="8">
        <v>124</v>
      </c>
      <c r="E157" s="9">
        <v>44480</v>
      </c>
      <c r="F157" s="7">
        <v>0</v>
      </c>
      <c r="G157" s="11">
        <v>0</v>
      </c>
      <c r="H157" s="8">
        <v>124</v>
      </c>
      <c r="I157" s="9">
        <v>44480</v>
      </c>
      <c r="J157" s="10">
        <v>124</v>
      </c>
      <c r="K157" s="11">
        <v>97852</v>
      </c>
      <c r="L157" s="11">
        <v>32291</v>
      </c>
      <c r="M157" s="9">
        <v>130143</v>
      </c>
      <c r="N157" s="33">
        <f t="shared" si="137"/>
        <v>174623</v>
      </c>
      <c r="O157" s="112"/>
      <c r="P157" s="17"/>
      <c r="Q157" s="35"/>
    </row>
    <row r="158" spans="1:17" x14ac:dyDescent="0.25">
      <c r="A158" s="52" t="s">
        <v>37</v>
      </c>
      <c r="B158" s="12" t="s">
        <v>26</v>
      </c>
      <c r="C158" s="7" t="s">
        <v>55</v>
      </c>
      <c r="D158" s="8">
        <v>135</v>
      </c>
      <c r="E158" s="9">
        <v>53170</v>
      </c>
      <c r="F158" s="7">
        <v>1</v>
      </c>
      <c r="G158" s="11">
        <v>1396</v>
      </c>
      <c r="H158" s="8">
        <v>136</v>
      </c>
      <c r="I158" s="9">
        <v>54566</v>
      </c>
      <c r="J158" s="10">
        <v>135</v>
      </c>
      <c r="K158" s="11">
        <v>110152</v>
      </c>
      <c r="L158" s="11">
        <v>36351</v>
      </c>
      <c r="M158" s="9">
        <v>146503</v>
      </c>
      <c r="N158" s="33">
        <f t="shared" si="137"/>
        <v>201069</v>
      </c>
      <c r="O158" s="112"/>
      <c r="P158" s="17"/>
      <c r="Q158" s="35"/>
    </row>
    <row r="159" spans="1:17" x14ac:dyDescent="0.25">
      <c r="A159" s="52" t="s">
        <v>37</v>
      </c>
      <c r="B159" s="12" t="s">
        <v>56</v>
      </c>
      <c r="C159" s="7" t="s">
        <v>57</v>
      </c>
      <c r="D159" s="8">
        <v>12</v>
      </c>
      <c r="E159" s="9">
        <v>4400</v>
      </c>
      <c r="F159" s="7">
        <v>0</v>
      </c>
      <c r="G159" s="11">
        <v>0</v>
      </c>
      <c r="H159" s="8">
        <v>12</v>
      </c>
      <c r="I159" s="9">
        <v>4400</v>
      </c>
      <c r="J159" s="10">
        <v>12</v>
      </c>
      <c r="K159" s="11">
        <v>10395</v>
      </c>
      <c r="L159" s="11">
        <v>3430</v>
      </c>
      <c r="M159" s="9">
        <v>13825</v>
      </c>
      <c r="N159" s="33">
        <f t="shared" si="137"/>
        <v>18225</v>
      </c>
      <c r="O159" s="112"/>
      <c r="P159" s="17"/>
      <c r="Q159" s="35"/>
    </row>
    <row r="160" spans="1:17" x14ac:dyDescent="0.25">
      <c r="A160" s="52" t="s">
        <v>37</v>
      </c>
      <c r="B160" s="12" t="s">
        <v>58</v>
      </c>
      <c r="C160" s="7" t="s">
        <v>59</v>
      </c>
      <c r="D160" s="8">
        <v>9</v>
      </c>
      <c r="E160" s="9">
        <v>3080</v>
      </c>
      <c r="F160" s="7">
        <v>0</v>
      </c>
      <c r="G160" s="11">
        <v>0</v>
      </c>
      <c r="H160" s="8">
        <v>9</v>
      </c>
      <c r="I160" s="9">
        <v>3080</v>
      </c>
      <c r="J160" s="10">
        <v>9</v>
      </c>
      <c r="K160" s="11">
        <v>7519</v>
      </c>
      <c r="L160" s="11">
        <v>2481</v>
      </c>
      <c r="M160" s="9">
        <v>10000</v>
      </c>
      <c r="N160" s="33">
        <f t="shared" si="137"/>
        <v>13080</v>
      </c>
      <c r="O160" s="112"/>
      <c r="P160" s="17"/>
      <c r="Q160" s="35"/>
    </row>
    <row r="161" spans="1:17" x14ac:dyDescent="0.25">
      <c r="A161" s="52" t="s">
        <v>37</v>
      </c>
      <c r="B161" s="12" t="s">
        <v>60</v>
      </c>
      <c r="C161" s="7" t="s">
        <v>61</v>
      </c>
      <c r="D161" s="8"/>
      <c r="E161" s="9"/>
      <c r="F161" s="7">
        <v>0</v>
      </c>
      <c r="G161" s="11">
        <v>0</v>
      </c>
      <c r="H161" s="8"/>
      <c r="I161" s="9"/>
      <c r="J161" s="10"/>
      <c r="K161" s="11"/>
      <c r="L161" s="11"/>
      <c r="M161" s="9"/>
      <c r="N161" s="33">
        <f t="shared" si="137"/>
        <v>0</v>
      </c>
      <c r="O161" s="112"/>
      <c r="P161" s="17"/>
      <c r="Q161" s="35"/>
    </row>
    <row r="162" spans="1:17" x14ac:dyDescent="0.25">
      <c r="A162" s="52" t="s">
        <v>37</v>
      </c>
      <c r="B162" s="12" t="s">
        <v>62</v>
      </c>
      <c r="C162" s="7" t="s">
        <v>61</v>
      </c>
      <c r="D162" s="8"/>
      <c r="E162" s="9"/>
      <c r="F162" s="7">
        <v>0</v>
      </c>
      <c r="G162" s="11">
        <v>0</v>
      </c>
      <c r="H162" s="8"/>
      <c r="I162" s="9"/>
      <c r="J162" s="10"/>
      <c r="K162" s="11"/>
      <c r="L162" s="11"/>
      <c r="M162" s="9"/>
      <c r="N162" s="33">
        <f t="shared" si="137"/>
        <v>0</v>
      </c>
      <c r="O162" s="112"/>
      <c r="P162" s="17"/>
      <c r="Q162" s="35"/>
    </row>
    <row r="163" spans="1:17" x14ac:dyDescent="0.25">
      <c r="A163" s="52" t="s">
        <v>37</v>
      </c>
      <c r="B163" s="12" t="s">
        <v>35</v>
      </c>
      <c r="C163" s="7" t="s">
        <v>61</v>
      </c>
      <c r="D163" s="13"/>
      <c r="E163" s="14"/>
      <c r="F163" s="7">
        <v>0</v>
      </c>
      <c r="G163" s="11">
        <v>0</v>
      </c>
      <c r="H163" s="13"/>
      <c r="I163" s="14"/>
      <c r="J163" s="13"/>
      <c r="K163" s="16"/>
      <c r="L163" s="16"/>
      <c r="M163" s="14"/>
      <c r="N163" s="33">
        <f t="shared" si="137"/>
        <v>0</v>
      </c>
      <c r="O163" s="112"/>
      <c r="P163" s="17"/>
      <c r="Q163" s="35"/>
    </row>
    <row r="164" spans="1:17" x14ac:dyDescent="0.25">
      <c r="A164" s="52" t="s">
        <v>37</v>
      </c>
      <c r="B164" s="12" t="s">
        <v>63</v>
      </c>
      <c r="C164" s="7" t="s">
        <v>61</v>
      </c>
      <c r="D164" s="13"/>
      <c r="E164" s="14"/>
      <c r="F164" s="7">
        <v>0</v>
      </c>
      <c r="G164" s="11">
        <v>0</v>
      </c>
      <c r="H164" s="13"/>
      <c r="I164" s="14"/>
      <c r="J164" s="13"/>
      <c r="K164" s="16"/>
      <c r="L164" s="16"/>
      <c r="M164" s="14"/>
      <c r="N164" s="33">
        <f t="shared" si="137"/>
        <v>0</v>
      </c>
      <c r="O164" s="112"/>
      <c r="P164" s="17"/>
      <c r="Q164" s="35"/>
    </row>
    <row r="165" spans="1:17" x14ac:dyDescent="0.25">
      <c r="A165" s="52" t="s">
        <v>37</v>
      </c>
      <c r="B165" s="12" t="s">
        <v>64</v>
      </c>
      <c r="C165" s="7" t="s">
        <v>61</v>
      </c>
      <c r="D165" s="13"/>
      <c r="E165" s="14"/>
      <c r="F165" s="7">
        <v>0</v>
      </c>
      <c r="G165" s="11">
        <v>0</v>
      </c>
      <c r="H165" s="13"/>
      <c r="I165" s="14"/>
      <c r="J165" s="13"/>
      <c r="K165" s="16"/>
      <c r="L165" s="16"/>
      <c r="M165" s="14"/>
      <c r="N165" s="33">
        <f t="shared" si="137"/>
        <v>0</v>
      </c>
      <c r="O165" s="113"/>
      <c r="P165" s="17"/>
      <c r="Q165" s="35"/>
    </row>
    <row r="166" spans="1:17" x14ac:dyDescent="0.25">
      <c r="A166" s="51" t="s">
        <v>65</v>
      </c>
      <c r="B166" s="6" t="s">
        <v>66</v>
      </c>
      <c r="C166" s="7" t="s">
        <v>67</v>
      </c>
      <c r="D166" s="8">
        <v>106</v>
      </c>
      <c r="E166" s="9">
        <v>57154</v>
      </c>
      <c r="F166" s="7">
        <v>2</v>
      </c>
      <c r="G166" s="11">
        <v>3764</v>
      </c>
      <c r="H166" s="8">
        <v>108</v>
      </c>
      <c r="I166" s="9">
        <v>60918</v>
      </c>
      <c r="J166" s="10">
        <v>105</v>
      </c>
      <c r="K166" s="11">
        <v>128205</v>
      </c>
      <c r="L166" s="11">
        <v>58974</v>
      </c>
      <c r="M166" s="9">
        <v>187179</v>
      </c>
      <c r="N166" s="33">
        <f t="shared" si="137"/>
        <v>248097</v>
      </c>
      <c r="O166" s="111">
        <f>SUM(N166:N169)</f>
        <v>1110712</v>
      </c>
      <c r="P166" s="17"/>
      <c r="Q166" s="35"/>
    </row>
    <row r="167" spans="1:17" x14ac:dyDescent="0.25">
      <c r="A167" s="51" t="s">
        <v>65</v>
      </c>
      <c r="B167" s="6" t="s">
        <v>66</v>
      </c>
      <c r="C167" s="7" t="s">
        <v>68</v>
      </c>
      <c r="D167" s="8">
        <v>70</v>
      </c>
      <c r="E167" s="9">
        <v>33600</v>
      </c>
      <c r="F167" s="7">
        <v>0</v>
      </c>
      <c r="G167" s="11">
        <v>0</v>
      </c>
      <c r="H167" s="8">
        <v>70</v>
      </c>
      <c r="I167" s="9">
        <v>33600</v>
      </c>
      <c r="J167" s="10">
        <v>70</v>
      </c>
      <c r="K167" s="11">
        <v>82987</v>
      </c>
      <c r="L167" s="11">
        <v>38174</v>
      </c>
      <c r="M167" s="9">
        <v>121161</v>
      </c>
      <c r="N167" s="33">
        <f t="shared" si="137"/>
        <v>154761</v>
      </c>
      <c r="O167" s="112"/>
      <c r="P167" s="17"/>
      <c r="Q167" s="35"/>
    </row>
    <row r="168" spans="1:17" x14ac:dyDescent="0.25">
      <c r="A168" s="51" t="s">
        <v>65</v>
      </c>
      <c r="B168" s="6" t="s">
        <v>66</v>
      </c>
      <c r="C168" s="7" t="s">
        <v>69</v>
      </c>
      <c r="D168" s="8">
        <v>347</v>
      </c>
      <c r="E168" s="9">
        <v>125565</v>
      </c>
      <c r="F168" s="7">
        <v>6</v>
      </c>
      <c r="G168" s="11">
        <v>10019</v>
      </c>
      <c r="H168" s="8">
        <v>353</v>
      </c>
      <c r="I168" s="9">
        <v>135584</v>
      </c>
      <c r="J168" s="10">
        <v>263.67</v>
      </c>
      <c r="K168" s="11">
        <v>314703</v>
      </c>
      <c r="L168" s="11">
        <v>144763</v>
      </c>
      <c r="M168" s="9">
        <v>459466</v>
      </c>
      <c r="N168" s="33">
        <f t="shared" si="137"/>
        <v>595050</v>
      </c>
      <c r="O168" s="112"/>
      <c r="P168" s="17"/>
      <c r="Q168" s="35"/>
    </row>
    <row r="169" spans="1:17" x14ac:dyDescent="0.25">
      <c r="A169" s="51" t="s">
        <v>65</v>
      </c>
      <c r="B169" s="6" t="s">
        <v>66</v>
      </c>
      <c r="C169" s="7" t="s">
        <v>70</v>
      </c>
      <c r="D169" s="8">
        <v>52</v>
      </c>
      <c r="E169" s="9">
        <v>22300</v>
      </c>
      <c r="F169" s="7">
        <v>0</v>
      </c>
      <c r="G169" s="11">
        <v>0</v>
      </c>
      <c r="H169" s="8">
        <v>52</v>
      </c>
      <c r="I169" s="9">
        <v>22300</v>
      </c>
      <c r="J169" s="10">
        <v>52</v>
      </c>
      <c r="K169" s="11">
        <v>61989</v>
      </c>
      <c r="L169" s="11">
        <v>28515</v>
      </c>
      <c r="M169" s="9">
        <v>90504</v>
      </c>
      <c r="N169" s="33">
        <f t="shared" si="137"/>
        <v>112804</v>
      </c>
      <c r="O169" s="113"/>
      <c r="P169" s="17"/>
      <c r="Q169" s="35"/>
    </row>
    <row r="170" spans="1:17" x14ac:dyDescent="0.25">
      <c r="A170" s="51" t="s">
        <v>71</v>
      </c>
      <c r="B170" s="6" t="s">
        <v>72</v>
      </c>
      <c r="C170" s="7" t="s">
        <v>73</v>
      </c>
      <c r="D170" s="8">
        <v>408</v>
      </c>
      <c r="E170" s="9">
        <v>170175</v>
      </c>
      <c r="F170" s="7">
        <v>6</v>
      </c>
      <c r="G170" s="11">
        <v>10533</v>
      </c>
      <c r="H170" s="8">
        <v>414</v>
      </c>
      <c r="I170" s="9">
        <v>180708</v>
      </c>
      <c r="J170" s="10">
        <v>325.67</v>
      </c>
      <c r="K170" s="11">
        <v>391995</v>
      </c>
      <c r="L170" s="11">
        <v>90159</v>
      </c>
      <c r="M170" s="9">
        <v>482154</v>
      </c>
      <c r="N170" s="33">
        <f t="shared" si="137"/>
        <v>662862</v>
      </c>
      <c r="O170" s="111">
        <f>SUM(N170:N173)</f>
        <v>1990175</v>
      </c>
      <c r="P170" s="17"/>
      <c r="Q170" s="35"/>
    </row>
    <row r="171" spans="1:17" x14ac:dyDescent="0.25">
      <c r="A171" s="51" t="s">
        <v>71</v>
      </c>
      <c r="B171" s="6" t="s">
        <v>72</v>
      </c>
      <c r="C171" s="7" t="s">
        <v>74</v>
      </c>
      <c r="D171" s="8">
        <v>464</v>
      </c>
      <c r="E171" s="9">
        <v>185430</v>
      </c>
      <c r="F171" s="7">
        <v>15</v>
      </c>
      <c r="G171" s="11">
        <v>24526</v>
      </c>
      <c r="H171" s="8">
        <v>479</v>
      </c>
      <c r="I171" s="9">
        <v>209956</v>
      </c>
      <c r="J171" s="10">
        <v>363</v>
      </c>
      <c r="K171" s="11">
        <v>437780</v>
      </c>
      <c r="L171" s="11">
        <v>100689</v>
      </c>
      <c r="M171" s="9">
        <v>538469</v>
      </c>
      <c r="N171" s="33">
        <f t="shared" si="137"/>
        <v>748425</v>
      </c>
      <c r="O171" s="112"/>
      <c r="P171" s="17"/>
      <c r="Q171" s="35"/>
    </row>
    <row r="172" spans="1:17" x14ac:dyDescent="0.25">
      <c r="A172" s="51" t="s">
        <v>71</v>
      </c>
      <c r="B172" s="6" t="s">
        <v>72</v>
      </c>
      <c r="C172" s="7" t="s">
        <v>75</v>
      </c>
      <c r="D172" s="8">
        <v>116</v>
      </c>
      <c r="E172" s="9">
        <v>57560</v>
      </c>
      <c r="F172" s="7">
        <v>0</v>
      </c>
      <c r="G172" s="11">
        <v>0</v>
      </c>
      <c r="H172" s="8">
        <v>116</v>
      </c>
      <c r="I172" s="9">
        <v>57560</v>
      </c>
      <c r="J172" s="10">
        <v>116</v>
      </c>
      <c r="K172" s="11">
        <v>137976</v>
      </c>
      <c r="L172" s="11">
        <v>31735</v>
      </c>
      <c r="M172" s="9">
        <v>169711</v>
      </c>
      <c r="N172" s="33">
        <f t="shared" si="137"/>
        <v>227271</v>
      </c>
      <c r="O172" s="112"/>
      <c r="P172" s="17"/>
      <c r="Q172" s="35"/>
    </row>
    <row r="173" spans="1:17" x14ac:dyDescent="0.25">
      <c r="A173" s="51" t="s">
        <v>71</v>
      </c>
      <c r="B173" s="12" t="s">
        <v>19</v>
      </c>
      <c r="C173" s="7" t="s">
        <v>76</v>
      </c>
      <c r="D173" s="8">
        <v>243</v>
      </c>
      <c r="E173" s="9">
        <v>91920</v>
      </c>
      <c r="F173" s="7">
        <v>1</v>
      </c>
      <c r="G173" s="11">
        <v>1409</v>
      </c>
      <c r="H173" s="8">
        <v>244</v>
      </c>
      <c r="I173" s="9">
        <v>93329</v>
      </c>
      <c r="J173" s="10">
        <v>174.33</v>
      </c>
      <c r="K173" s="11">
        <v>209991</v>
      </c>
      <c r="L173" s="11">
        <v>48297</v>
      </c>
      <c r="M173" s="9">
        <v>258288</v>
      </c>
      <c r="N173" s="33">
        <f t="shared" si="137"/>
        <v>351617</v>
      </c>
      <c r="O173" s="113"/>
      <c r="P173" s="17"/>
      <c r="Q173" s="35"/>
    </row>
    <row r="174" spans="1:17" x14ac:dyDescent="0.25">
      <c r="A174" s="52" t="s">
        <v>77</v>
      </c>
      <c r="B174" s="12" t="s">
        <v>63</v>
      </c>
      <c r="C174" s="7" t="s">
        <v>78</v>
      </c>
      <c r="D174" s="8">
        <v>34</v>
      </c>
      <c r="E174" s="9">
        <v>161894</v>
      </c>
      <c r="F174" s="7">
        <v>0</v>
      </c>
      <c r="G174" s="11">
        <v>0</v>
      </c>
      <c r="H174" s="8">
        <v>34</v>
      </c>
      <c r="I174" s="9">
        <v>161894</v>
      </c>
      <c r="J174" s="10">
        <v>0</v>
      </c>
      <c r="K174" s="11"/>
      <c r="L174" s="11"/>
      <c r="M174" s="9"/>
      <c r="N174" s="33">
        <f t="shared" si="137"/>
        <v>161894</v>
      </c>
      <c r="O174" s="111">
        <f>SUM(N174:N177)</f>
        <v>1609478</v>
      </c>
      <c r="P174" s="17"/>
      <c r="Q174" s="35"/>
    </row>
    <row r="175" spans="1:17" x14ac:dyDescent="0.25">
      <c r="A175" s="51" t="s">
        <v>77</v>
      </c>
      <c r="B175" s="6" t="s">
        <v>19</v>
      </c>
      <c r="C175" s="7" t="s">
        <v>79</v>
      </c>
      <c r="D175" s="8">
        <v>227</v>
      </c>
      <c r="E175" s="9">
        <v>108280</v>
      </c>
      <c r="F175" s="7">
        <v>5</v>
      </c>
      <c r="G175" s="11">
        <v>8518</v>
      </c>
      <c r="H175" s="8">
        <v>232</v>
      </c>
      <c r="I175" s="9">
        <v>116798</v>
      </c>
      <c r="J175" s="10">
        <v>224</v>
      </c>
      <c r="K175" s="11">
        <v>270894</v>
      </c>
      <c r="L175" s="11">
        <v>59596</v>
      </c>
      <c r="M175" s="9">
        <v>330490</v>
      </c>
      <c r="N175" s="33">
        <f t="shared" si="137"/>
        <v>447288</v>
      </c>
      <c r="O175" s="112"/>
      <c r="P175" s="17"/>
      <c r="Q175" s="35"/>
    </row>
    <row r="176" spans="1:17" x14ac:dyDescent="0.25">
      <c r="A176" s="51" t="s">
        <v>77</v>
      </c>
      <c r="B176" s="6" t="s">
        <v>19</v>
      </c>
      <c r="C176" s="7" t="s">
        <v>80</v>
      </c>
      <c r="D176" s="8">
        <v>231</v>
      </c>
      <c r="E176" s="9">
        <v>103600</v>
      </c>
      <c r="F176" s="7">
        <v>9</v>
      </c>
      <c r="G176" s="11">
        <v>15300</v>
      </c>
      <c r="H176" s="8">
        <v>240</v>
      </c>
      <c r="I176" s="9">
        <v>118900</v>
      </c>
      <c r="J176" s="10">
        <v>219</v>
      </c>
      <c r="K176" s="11">
        <v>265176</v>
      </c>
      <c r="L176" s="11">
        <v>58339</v>
      </c>
      <c r="M176" s="9">
        <v>323515</v>
      </c>
      <c r="N176" s="33">
        <f t="shared" si="137"/>
        <v>442415</v>
      </c>
      <c r="O176" s="112"/>
      <c r="P176" s="17"/>
      <c r="Q176" s="35"/>
    </row>
    <row r="177" spans="1:17" x14ac:dyDescent="0.25">
      <c r="A177" s="52" t="s">
        <v>77</v>
      </c>
      <c r="B177" s="12" t="s">
        <v>81</v>
      </c>
      <c r="C177" s="7" t="s">
        <v>82</v>
      </c>
      <c r="D177" s="8">
        <v>255</v>
      </c>
      <c r="E177" s="9">
        <v>187641</v>
      </c>
      <c r="F177" s="7">
        <v>11</v>
      </c>
      <c r="G177" s="11">
        <v>21234</v>
      </c>
      <c r="H177" s="8">
        <v>266</v>
      </c>
      <c r="I177" s="9">
        <v>208875</v>
      </c>
      <c r="J177" s="10">
        <v>238</v>
      </c>
      <c r="K177" s="11">
        <v>286070</v>
      </c>
      <c r="L177" s="11">
        <v>62936</v>
      </c>
      <c r="M177" s="9">
        <v>349006</v>
      </c>
      <c r="N177" s="33">
        <f t="shared" si="137"/>
        <v>557881</v>
      </c>
      <c r="O177" s="113"/>
      <c r="P177" s="17"/>
      <c r="Q177" s="35"/>
    </row>
    <row r="178" spans="1:17" x14ac:dyDescent="0.25">
      <c r="A178" s="52" t="s">
        <v>83</v>
      </c>
      <c r="B178" s="12" t="s">
        <v>81</v>
      </c>
      <c r="C178" s="7" t="s">
        <v>83</v>
      </c>
      <c r="D178" s="8">
        <v>2153</v>
      </c>
      <c r="E178" s="9">
        <v>1095862</v>
      </c>
      <c r="F178" s="7">
        <v>91</v>
      </c>
      <c r="G178" s="11">
        <v>137298</v>
      </c>
      <c r="H178" s="8">
        <v>2244</v>
      </c>
      <c r="I178" s="9">
        <v>1233160</v>
      </c>
      <c r="J178" s="10">
        <v>1904</v>
      </c>
      <c r="K178" s="11">
        <v>2238436</v>
      </c>
      <c r="L178" s="11">
        <v>783453</v>
      </c>
      <c r="M178" s="9">
        <v>3021889</v>
      </c>
      <c r="N178" s="33">
        <f t="shared" si="137"/>
        <v>4255049</v>
      </c>
      <c r="O178" s="64">
        <f>SUM(N178)</f>
        <v>4255049</v>
      </c>
      <c r="P178" s="17"/>
      <c r="Q178" s="35"/>
    </row>
    <row r="179" spans="1:17" x14ac:dyDescent="0.25">
      <c r="A179" s="52" t="s">
        <v>84</v>
      </c>
      <c r="B179" s="12" t="s">
        <v>19</v>
      </c>
      <c r="C179" s="7" t="s">
        <v>84</v>
      </c>
      <c r="D179" s="8">
        <v>280</v>
      </c>
      <c r="E179" s="9">
        <v>137303</v>
      </c>
      <c r="F179" s="7">
        <v>54</v>
      </c>
      <c r="G179" s="11">
        <v>92905</v>
      </c>
      <c r="H179" s="8">
        <v>334</v>
      </c>
      <c r="I179" s="9">
        <v>230208</v>
      </c>
      <c r="J179" s="10">
        <v>251</v>
      </c>
      <c r="K179" s="11">
        <v>303950</v>
      </c>
      <c r="L179" s="11">
        <v>103343</v>
      </c>
      <c r="M179" s="9">
        <v>407293</v>
      </c>
      <c r="N179" s="33">
        <f t="shared" si="137"/>
        <v>637501</v>
      </c>
      <c r="O179" s="64">
        <f>SUM(N179)</f>
        <v>637501</v>
      </c>
      <c r="P179" s="17"/>
      <c r="Q179" s="35"/>
    </row>
    <row r="180" spans="1:17" x14ac:dyDescent="0.25">
      <c r="A180" s="51" t="s">
        <v>85</v>
      </c>
      <c r="B180" s="6" t="s">
        <v>86</v>
      </c>
      <c r="C180" s="7" t="s">
        <v>87</v>
      </c>
      <c r="D180" s="8">
        <v>21</v>
      </c>
      <c r="E180" s="9">
        <v>5216</v>
      </c>
      <c r="F180" s="7">
        <v>0</v>
      </c>
      <c r="G180" s="11">
        <v>0</v>
      </c>
      <c r="H180" s="8">
        <v>21</v>
      </c>
      <c r="I180" s="9">
        <v>5216</v>
      </c>
      <c r="J180" s="10">
        <v>10</v>
      </c>
      <c r="K180" s="11">
        <v>12821</v>
      </c>
      <c r="L180" s="11">
        <v>7435</v>
      </c>
      <c r="M180" s="9">
        <v>20256</v>
      </c>
      <c r="N180" s="33">
        <f t="shared" si="137"/>
        <v>25472</v>
      </c>
      <c r="O180" s="111">
        <f>SUM(N180:N181)</f>
        <v>297769</v>
      </c>
      <c r="P180" s="17"/>
      <c r="Q180" s="35"/>
    </row>
    <row r="181" spans="1:17" x14ac:dyDescent="0.25">
      <c r="A181" s="51" t="s">
        <v>85</v>
      </c>
      <c r="B181" s="6" t="s">
        <v>86</v>
      </c>
      <c r="C181" s="7" t="s">
        <v>88</v>
      </c>
      <c r="D181" s="8">
        <v>205</v>
      </c>
      <c r="E181" s="9">
        <v>50147</v>
      </c>
      <c r="F181" s="7">
        <v>1</v>
      </c>
      <c r="G181" s="11">
        <v>1355</v>
      </c>
      <c r="H181" s="8">
        <v>206</v>
      </c>
      <c r="I181" s="9">
        <v>51502</v>
      </c>
      <c r="J181" s="10">
        <v>117.33</v>
      </c>
      <c r="K181" s="11">
        <v>139743</v>
      </c>
      <c r="L181" s="11">
        <v>81052</v>
      </c>
      <c r="M181" s="9">
        <v>220795</v>
      </c>
      <c r="N181" s="33">
        <f t="shared" si="137"/>
        <v>272297</v>
      </c>
      <c r="O181" s="113"/>
      <c r="P181" s="17"/>
      <c r="Q181" s="35"/>
    </row>
    <row r="182" spans="1:17" ht="31.5" x14ac:dyDescent="0.25">
      <c r="A182" s="52" t="s">
        <v>89</v>
      </c>
      <c r="B182" s="12" t="s">
        <v>35</v>
      </c>
      <c r="C182" s="15" t="s">
        <v>90</v>
      </c>
      <c r="D182" s="13"/>
      <c r="E182" s="14"/>
      <c r="F182" s="15">
        <v>0</v>
      </c>
      <c r="G182" s="16">
        <v>0</v>
      </c>
      <c r="H182" s="13"/>
      <c r="I182" s="14"/>
      <c r="J182" s="13"/>
      <c r="K182" s="16"/>
      <c r="L182" s="16"/>
      <c r="M182" s="14"/>
      <c r="N182" s="33">
        <f t="shared" si="137"/>
        <v>0</v>
      </c>
      <c r="O182" s="64">
        <f>SUM(N182)</f>
        <v>0</v>
      </c>
      <c r="P182" s="17"/>
      <c r="Q182" s="35"/>
    </row>
    <row r="183" spans="1:17" x14ac:dyDescent="0.25">
      <c r="A183" s="52" t="s">
        <v>91</v>
      </c>
      <c r="B183" s="12" t="s">
        <v>35</v>
      </c>
      <c r="C183" s="7" t="s">
        <v>91</v>
      </c>
      <c r="D183" s="8">
        <v>409</v>
      </c>
      <c r="E183" s="9">
        <v>142235</v>
      </c>
      <c r="F183" s="7">
        <v>8</v>
      </c>
      <c r="G183" s="11">
        <v>10729</v>
      </c>
      <c r="H183" s="8">
        <v>417</v>
      </c>
      <c r="I183" s="9">
        <v>152964</v>
      </c>
      <c r="J183" s="10">
        <v>307</v>
      </c>
      <c r="K183" s="11">
        <v>371125</v>
      </c>
      <c r="L183" s="11">
        <v>63091</v>
      </c>
      <c r="M183" s="9">
        <v>434216</v>
      </c>
      <c r="N183" s="33">
        <f t="shared" si="137"/>
        <v>587180</v>
      </c>
      <c r="O183" s="64">
        <f>SUM(N183)</f>
        <v>587180</v>
      </c>
      <c r="P183" s="17"/>
      <c r="Q183" s="35"/>
    </row>
    <row r="184" spans="1:17" x14ac:dyDescent="0.25">
      <c r="A184" s="52" t="s">
        <v>92</v>
      </c>
      <c r="B184" s="12" t="s">
        <v>66</v>
      </c>
      <c r="C184" s="7" t="s">
        <v>93</v>
      </c>
      <c r="D184" s="8">
        <v>70</v>
      </c>
      <c r="E184" s="9">
        <v>30720</v>
      </c>
      <c r="F184" s="7">
        <v>0</v>
      </c>
      <c r="G184" s="11">
        <v>0</v>
      </c>
      <c r="H184" s="8">
        <v>70</v>
      </c>
      <c r="I184" s="9">
        <v>30720</v>
      </c>
      <c r="J184" s="10">
        <v>68</v>
      </c>
      <c r="K184" s="11">
        <v>80942</v>
      </c>
      <c r="L184" s="11">
        <v>17808</v>
      </c>
      <c r="M184" s="9">
        <v>98750</v>
      </c>
      <c r="N184" s="33">
        <f t="shared" si="137"/>
        <v>129470</v>
      </c>
      <c r="O184" s="111">
        <f>SUM(N184:N188)</f>
        <v>1255622</v>
      </c>
      <c r="P184" s="17"/>
      <c r="Q184" s="35"/>
    </row>
    <row r="185" spans="1:17" x14ac:dyDescent="0.25">
      <c r="A185" s="52" t="s">
        <v>92</v>
      </c>
      <c r="B185" s="12" t="s">
        <v>66</v>
      </c>
      <c r="C185" s="7" t="s">
        <v>94</v>
      </c>
      <c r="D185" s="8">
        <v>34</v>
      </c>
      <c r="E185" s="9">
        <v>16530</v>
      </c>
      <c r="F185" s="7">
        <v>0</v>
      </c>
      <c r="G185" s="11">
        <v>0</v>
      </c>
      <c r="H185" s="8">
        <v>34</v>
      </c>
      <c r="I185" s="9">
        <v>16530</v>
      </c>
      <c r="J185" s="10">
        <v>34</v>
      </c>
      <c r="K185" s="11">
        <v>40991</v>
      </c>
      <c r="L185" s="11">
        <v>9018</v>
      </c>
      <c r="M185" s="9">
        <v>50009</v>
      </c>
      <c r="N185" s="33">
        <f t="shared" si="137"/>
        <v>66539</v>
      </c>
      <c r="O185" s="112"/>
      <c r="P185" s="17"/>
      <c r="Q185" s="35"/>
    </row>
    <row r="186" spans="1:17" x14ac:dyDescent="0.25">
      <c r="A186" s="52" t="s">
        <v>92</v>
      </c>
      <c r="B186" s="6" t="s">
        <v>63</v>
      </c>
      <c r="C186" s="7" t="s">
        <v>95</v>
      </c>
      <c r="D186" s="8">
        <v>115</v>
      </c>
      <c r="E186" s="9">
        <v>57400</v>
      </c>
      <c r="F186" s="7">
        <v>5</v>
      </c>
      <c r="G186" s="11">
        <v>9860</v>
      </c>
      <c r="H186" s="8">
        <v>120</v>
      </c>
      <c r="I186" s="9">
        <v>67260</v>
      </c>
      <c r="J186" s="10">
        <v>115</v>
      </c>
      <c r="K186" s="11">
        <v>140506</v>
      </c>
      <c r="L186" s="11">
        <v>30911</v>
      </c>
      <c r="M186" s="9">
        <v>171417</v>
      </c>
      <c r="N186" s="33">
        <f t="shared" si="137"/>
        <v>238677</v>
      </c>
      <c r="O186" s="112"/>
      <c r="P186" s="17"/>
      <c r="Q186" s="35"/>
    </row>
    <row r="187" spans="1:17" x14ac:dyDescent="0.25">
      <c r="A187" s="52" t="s">
        <v>92</v>
      </c>
      <c r="B187" s="6" t="s">
        <v>19</v>
      </c>
      <c r="C187" s="7" t="s">
        <v>96</v>
      </c>
      <c r="D187" s="8">
        <v>204</v>
      </c>
      <c r="E187" s="9">
        <v>101360</v>
      </c>
      <c r="F187" s="7">
        <v>7</v>
      </c>
      <c r="G187" s="11">
        <v>11989</v>
      </c>
      <c r="H187" s="8">
        <v>211</v>
      </c>
      <c r="I187" s="9">
        <v>113349</v>
      </c>
      <c r="J187" s="10">
        <v>202</v>
      </c>
      <c r="K187" s="11">
        <v>244248</v>
      </c>
      <c r="L187" s="11">
        <v>53734</v>
      </c>
      <c r="M187" s="9">
        <v>297982</v>
      </c>
      <c r="N187" s="33">
        <f t="shared" si="137"/>
        <v>411331</v>
      </c>
      <c r="O187" s="112"/>
      <c r="P187" s="17"/>
      <c r="Q187" s="35"/>
    </row>
    <row r="188" spans="1:17" x14ac:dyDescent="0.25">
      <c r="A188" s="52" t="s">
        <v>92</v>
      </c>
      <c r="B188" s="6" t="s">
        <v>19</v>
      </c>
      <c r="C188" s="7" t="s">
        <v>97</v>
      </c>
      <c r="D188" s="8">
        <v>203</v>
      </c>
      <c r="E188" s="9">
        <v>94180</v>
      </c>
      <c r="F188" s="7">
        <v>12</v>
      </c>
      <c r="G188" s="11">
        <v>21459</v>
      </c>
      <c r="H188" s="8">
        <v>215</v>
      </c>
      <c r="I188" s="9">
        <v>115639</v>
      </c>
      <c r="J188" s="10">
        <v>197</v>
      </c>
      <c r="K188" s="11">
        <v>240956</v>
      </c>
      <c r="L188" s="11">
        <v>53010</v>
      </c>
      <c r="M188" s="9">
        <v>293966</v>
      </c>
      <c r="N188" s="33">
        <f t="shared" si="137"/>
        <v>409605</v>
      </c>
      <c r="O188" s="113"/>
      <c r="P188" s="17"/>
      <c r="Q188" s="35"/>
    </row>
    <row r="189" spans="1:17" x14ac:dyDescent="0.25">
      <c r="A189" s="51" t="s">
        <v>98</v>
      </c>
      <c r="B189" s="6" t="s">
        <v>63</v>
      </c>
      <c r="C189" s="7" t="s">
        <v>99</v>
      </c>
      <c r="D189" s="8">
        <v>401</v>
      </c>
      <c r="E189" s="9">
        <v>193324</v>
      </c>
      <c r="F189" s="7">
        <v>17</v>
      </c>
      <c r="G189" s="11">
        <v>31132</v>
      </c>
      <c r="H189" s="8">
        <v>418</v>
      </c>
      <c r="I189" s="9">
        <v>224456</v>
      </c>
      <c r="J189" s="10">
        <v>390</v>
      </c>
      <c r="K189" s="11">
        <v>472626</v>
      </c>
      <c r="L189" s="11">
        <v>207955</v>
      </c>
      <c r="M189" s="9">
        <v>680581</v>
      </c>
      <c r="N189" s="33">
        <f t="shared" si="137"/>
        <v>905037</v>
      </c>
      <c r="O189" s="111">
        <f>SUM(N189:N212)</f>
        <v>5452437</v>
      </c>
      <c r="P189" s="17"/>
      <c r="Q189" s="35"/>
    </row>
    <row r="190" spans="1:17" x14ac:dyDescent="0.25">
      <c r="A190" s="51" t="s">
        <v>98</v>
      </c>
      <c r="B190" s="6" t="s">
        <v>63</v>
      </c>
      <c r="C190" s="7" t="s">
        <v>100</v>
      </c>
      <c r="D190" s="8">
        <v>91</v>
      </c>
      <c r="E190" s="9">
        <v>40450</v>
      </c>
      <c r="F190" s="7">
        <v>3</v>
      </c>
      <c r="G190" s="11">
        <v>5616</v>
      </c>
      <c r="H190" s="8">
        <v>94</v>
      </c>
      <c r="I190" s="9">
        <v>46066</v>
      </c>
      <c r="J190" s="10">
        <v>91</v>
      </c>
      <c r="K190" s="11">
        <v>113895</v>
      </c>
      <c r="L190" s="11">
        <v>50113</v>
      </c>
      <c r="M190" s="9">
        <v>164008</v>
      </c>
      <c r="N190" s="33">
        <f t="shared" si="137"/>
        <v>210074</v>
      </c>
      <c r="O190" s="112"/>
      <c r="P190" s="17"/>
      <c r="Q190" s="35"/>
    </row>
    <row r="191" spans="1:17" x14ac:dyDescent="0.25">
      <c r="A191" s="51" t="s">
        <v>98</v>
      </c>
      <c r="B191" s="6" t="s">
        <v>63</v>
      </c>
      <c r="C191" s="7" t="s">
        <v>101</v>
      </c>
      <c r="D191" s="8">
        <v>12</v>
      </c>
      <c r="E191" s="9">
        <v>4180</v>
      </c>
      <c r="F191" s="7">
        <v>0</v>
      </c>
      <c r="G191" s="11">
        <v>0</v>
      </c>
      <c r="H191" s="8">
        <v>12</v>
      </c>
      <c r="I191" s="9">
        <v>4180</v>
      </c>
      <c r="J191" s="10">
        <v>12</v>
      </c>
      <c r="K191" s="11">
        <v>13999</v>
      </c>
      <c r="L191" s="11">
        <v>6159</v>
      </c>
      <c r="M191" s="9">
        <v>20158</v>
      </c>
      <c r="N191" s="33">
        <f t="shared" si="137"/>
        <v>24338</v>
      </c>
      <c r="O191" s="112"/>
      <c r="P191" s="17"/>
      <c r="Q191" s="35"/>
    </row>
    <row r="192" spans="1:17" x14ac:dyDescent="0.25">
      <c r="A192" s="51" t="s">
        <v>98</v>
      </c>
      <c r="B192" s="6" t="s">
        <v>63</v>
      </c>
      <c r="C192" s="7" t="s">
        <v>102</v>
      </c>
      <c r="D192" s="8">
        <v>33</v>
      </c>
      <c r="E192" s="9">
        <v>17120</v>
      </c>
      <c r="F192" s="7">
        <v>0</v>
      </c>
      <c r="G192" s="11">
        <v>0</v>
      </c>
      <c r="H192" s="8">
        <v>33</v>
      </c>
      <c r="I192" s="9">
        <v>17120</v>
      </c>
      <c r="J192" s="10">
        <v>33</v>
      </c>
      <c r="K192" s="11">
        <v>39882</v>
      </c>
      <c r="L192" s="11">
        <v>17548</v>
      </c>
      <c r="M192" s="9">
        <v>57430</v>
      </c>
      <c r="N192" s="33">
        <f t="shared" si="137"/>
        <v>74550</v>
      </c>
      <c r="O192" s="112"/>
      <c r="P192" s="17"/>
      <c r="Q192" s="35"/>
    </row>
    <row r="193" spans="1:17" x14ac:dyDescent="0.25">
      <c r="A193" s="51" t="s">
        <v>98</v>
      </c>
      <c r="B193" s="6" t="s">
        <v>63</v>
      </c>
      <c r="C193" s="7" t="s">
        <v>103</v>
      </c>
      <c r="D193" s="8">
        <v>16</v>
      </c>
      <c r="E193" s="9">
        <v>8130</v>
      </c>
      <c r="F193" s="7">
        <v>1</v>
      </c>
      <c r="G193" s="11">
        <v>1872</v>
      </c>
      <c r="H193" s="8">
        <v>17</v>
      </c>
      <c r="I193" s="9">
        <v>10002</v>
      </c>
      <c r="J193" s="10">
        <v>16</v>
      </c>
      <c r="K193" s="11">
        <v>18954</v>
      </c>
      <c r="L193" s="11">
        <v>8339</v>
      </c>
      <c r="M193" s="9">
        <v>27293</v>
      </c>
      <c r="N193" s="33">
        <f t="shared" si="137"/>
        <v>37295</v>
      </c>
      <c r="O193" s="112"/>
      <c r="P193" s="17"/>
      <c r="Q193" s="35"/>
    </row>
    <row r="194" spans="1:17" x14ac:dyDescent="0.25">
      <c r="A194" s="51" t="s">
        <v>98</v>
      </c>
      <c r="B194" s="6" t="s">
        <v>63</v>
      </c>
      <c r="C194" s="7" t="s">
        <v>104</v>
      </c>
      <c r="D194" s="8">
        <v>97</v>
      </c>
      <c r="E194" s="9">
        <v>48320</v>
      </c>
      <c r="F194" s="7">
        <v>1</v>
      </c>
      <c r="G194" s="11">
        <v>1872</v>
      </c>
      <c r="H194" s="8">
        <v>98</v>
      </c>
      <c r="I194" s="9">
        <v>50192</v>
      </c>
      <c r="J194" s="10">
        <v>96</v>
      </c>
      <c r="K194" s="11">
        <v>115974</v>
      </c>
      <c r="L194" s="11">
        <v>51028</v>
      </c>
      <c r="M194" s="9">
        <v>167002</v>
      </c>
      <c r="N194" s="33">
        <f t="shared" si="137"/>
        <v>217194</v>
      </c>
      <c r="O194" s="112"/>
      <c r="P194" s="17"/>
      <c r="Q194" s="35"/>
    </row>
    <row r="195" spans="1:17" x14ac:dyDescent="0.25">
      <c r="A195" s="51" t="s">
        <v>98</v>
      </c>
      <c r="B195" s="6" t="s">
        <v>63</v>
      </c>
      <c r="C195" s="7" t="s">
        <v>105</v>
      </c>
      <c r="D195" s="8">
        <v>42</v>
      </c>
      <c r="E195" s="9">
        <v>22660</v>
      </c>
      <c r="F195" s="7">
        <v>0</v>
      </c>
      <c r="G195" s="11">
        <v>0</v>
      </c>
      <c r="H195" s="8">
        <v>42</v>
      </c>
      <c r="I195" s="9">
        <v>22660</v>
      </c>
      <c r="J195" s="10">
        <v>42</v>
      </c>
      <c r="K195" s="11">
        <v>50901</v>
      </c>
      <c r="L195" s="11">
        <v>22396</v>
      </c>
      <c r="M195" s="9">
        <v>73297</v>
      </c>
      <c r="N195" s="33">
        <f t="shared" si="137"/>
        <v>95957</v>
      </c>
      <c r="O195" s="112"/>
      <c r="P195" s="17"/>
      <c r="Q195" s="35"/>
    </row>
    <row r="196" spans="1:17" x14ac:dyDescent="0.25">
      <c r="A196" s="51" t="s">
        <v>98</v>
      </c>
      <c r="B196" s="6" t="s">
        <v>63</v>
      </c>
      <c r="C196" s="7" t="s">
        <v>106</v>
      </c>
      <c r="D196" s="8">
        <v>83</v>
      </c>
      <c r="E196" s="9">
        <v>37860</v>
      </c>
      <c r="F196" s="7">
        <v>6</v>
      </c>
      <c r="G196" s="11">
        <v>10740</v>
      </c>
      <c r="H196" s="8">
        <v>89</v>
      </c>
      <c r="I196" s="9">
        <v>48600</v>
      </c>
      <c r="J196" s="10">
        <v>82</v>
      </c>
      <c r="K196" s="11">
        <v>99411</v>
      </c>
      <c r="L196" s="11">
        <v>43741</v>
      </c>
      <c r="M196" s="9">
        <v>143152</v>
      </c>
      <c r="N196" s="33">
        <f t="shared" si="137"/>
        <v>191752</v>
      </c>
      <c r="O196" s="112"/>
      <c r="P196" s="17"/>
      <c r="Q196" s="35"/>
    </row>
    <row r="197" spans="1:17" x14ac:dyDescent="0.25">
      <c r="A197" s="51" t="s">
        <v>98</v>
      </c>
      <c r="B197" s="6" t="s">
        <v>63</v>
      </c>
      <c r="C197" s="7" t="s">
        <v>107</v>
      </c>
      <c r="D197" s="8">
        <v>38</v>
      </c>
      <c r="E197" s="9">
        <v>17250</v>
      </c>
      <c r="F197" s="7">
        <v>3</v>
      </c>
      <c r="G197" s="11">
        <v>4827</v>
      </c>
      <c r="H197" s="8">
        <v>41</v>
      </c>
      <c r="I197" s="9">
        <v>22077</v>
      </c>
      <c r="J197" s="10">
        <v>37</v>
      </c>
      <c r="K197" s="11">
        <v>46396</v>
      </c>
      <c r="L197" s="11">
        <v>20415</v>
      </c>
      <c r="M197" s="9">
        <v>66811</v>
      </c>
      <c r="N197" s="33">
        <f t="shared" ref="N197:N256" si="138">M197+I197</f>
        <v>88888</v>
      </c>
      <c r="O197" s="112"/>
      <c r="P197" s="17"/>
      <c r="Q197" s="35"/>
    </row>
    <row r="198" spans="1:17" x14ac:dyDescent="0.25">
      <c r="A198" s="51" t="s">
        <v>98</v>
      </c>
      <c r="B198" s="6" t="s">
        <v>63</v>
      </c>
      <c r="C198" s="7" t="s">
        <v>108</v>
      </c>
      <c r="D198" s="8">
        <v>57</v>
      </c>
      <c r="E198" s="9">
        <v>29500</v>
      </c>
      <c r="F198" s="7">
        <v>8</v>
      </c>
      <c r="G198" s="11">
        <v>15230</v>
      </c>
      <c r="H198" s="8">
        <v>65</v>
      </c>
      <c r="I198" s="9">
        <v>44730</v>
      </c>
      <c r="J198" s="10">
        <v>57</v>
      </c>
      <c r="K198" s="11">
        <v>69265</v>
      </c>
      <c r="L198" s="11">
        <v>30477</v>
      </c>
      <c r="M198" s="9">
        <v>99742</v>
      </c>
      <c r="N198" s="33">
        <f t="shared" si="138"/>
        <v>144472</v>
      </c>
      <c r="O198" s="112"/>
      <c r="P198" s="17"/>
      <c r="Q198" s="35"/>
    </row>
    <row r="199" spans="1:17" x14ac:dyDescent="0.25">
      <c r="A199" s="51" t="s">
        <v>98</v>
      </c>
      <c r="B199" s="6" t="s">
        <v>63</v>
      </c>
      <c r="C199" s="7" t="s">
        <v>109</v>
      </c>
      <c r="D199" s="8">
        <v>151</v>
      </c>
      <c r="E199" s="9">
        <v>68340</v>
      </c>
      <c r="F199" s="7">
        <v>1</v>
      </c>
      <c r="G199" s="11">
        <v>1699</v>
      </c>
      <c r="H199" s="8">
        <v>152</v>
      </c>
      <c r="I199" s="9">
        <v>70039</v>
      </c>
      <c r="J199" s="10">
        <v>150</v>
      </c>
      <c r="K199" s="11">
        <v>181913</v>
      </c>
      <c r="L199" s="11">
        <v>80041</v>
      </c>
      <c r="M199" s="9">
        <v>261954</v>
      </c>
      <c r="N199" s="33">
        <f t="shared" si="138"/>
        <v>331993</v>
      </c>
      <c r="O199" s="112"/>
      <c r="P199" s="17"/>
      <c r="Q199" s="35"/>
    </row>
    <row r="200" spans="1:17" x14ac:dyDescent="0.25">
      <c r="A200" s="51" t="s">
        <v>98</v>
      </c>
      <c r="B200" s="6" t="s">
        <v>63</v>
      </c>
      <c r="C200" s="7" t="s">
        <v>110</v>
      </c>
      <c r="D200" s="8">
        <v>49</v>
      </c>
      <c r="E200" s="9">
        <v>20300</v>
      </c>
      <c r="F200" s="7">
        <v>1</v>
      </c>
      <c r="G200" s="11">
        <v>1699</v>
      </c>
      <c r="H200" s="8">
        <v>50</v>
      </c>
      <c r="I200" s="9">
        <v>21999</v>
      </c>
      <c r="J200" s="10">
        <v>47</v>
      </c>
      <c r="K200" s="11">
        <v>56618</v>
      </c>
      <c r="L200" s="11">
        <v>24912</v>
      </c>
      <c r="M200" s="9">
        <v>81530</v>
      </c>
      <c r="N200" s="33">
        <f t="shared" si="138"/>
        <v>103529</v>
      </c>
      <c r="O200" s="112"/>
      <c r="P200" s="17"/>
      <c r="Q200" s="35"/>
    </row>
    <row r="201" spans="1:17" x14ac:dyDescent="0.25">
      <c r="A201" s="51" t="s">
        <v>98</v>
      </c>
      <c r="B201" s="6" t="s">
        <v>63</v>
      </c>
      <c r="C201" s="7" t="s">
        <v>111</v>
      </c>
      <c r="D201" s="8">
        <v>103</v>
      </c>
      <c r="E201" s="9">
        <v>42730</v>
      </c>
      <c r="F201" s="7">
        <v>1</v>
      </c>
      <c r="G201" s="11">
        <v>1699</v>
      </c>
      <c r="H201" s="8">
        <v>104</v>
      </c>
      <c r="I201" s="9">
        <v>44429</v>
      </c>
      <c r="J201" s="10">
        <v>102</v>
      </c>
      <c r="K201" s="11">
        <v>124879</v>
      </c>
      <c r="L201" s="11">
        <v>54946</v>
      </c>
      <c r="M201" s="9">
        <v>179825</v>
      </c>
      <c r="N201" s="33">
        <f t="shared" si="138"/>
        <v>224254</v>
      </c>
      <c r="O201" s="112"/>
      <c r="P201" s="17"/>
      <c r="Q201" s="35"/>
    </row>
    <row r="202" spans="1:17" x14ac:dyDescent="0.25">
      <c r="A202" s="51" t="s">
        <v>98</v>
      </c>
      <c r="B202" s="6" t="s">
        <v>63</v>
      </c>
      <c r="C202" s="7" t="s">
        <v>112</v>
      </c>
      <c r="D202" s="8">
        <v>26</v>
      </c>
      <c r="E202" s="9">
        <v>10720</v>
      </c>
      <c r="F202" s="7">
        <v>0</v>
      </c>
      <c r="G202" s="11">
        <v>0</v>
      </c>
      <c r="H202" s="8">
        <v>26</v>
      </c>
      <c r="I202" s="9">
        <v>10720</v>
      </c>
      <c r="J202" s="10">
        <v>26</v>
      </c>
      <c r="K202" s="11">
        <v>30908</v>
      </c>
      <c r="L202" s="11">
        <v>13599</v>
      </c>
      <c r="M202" s="9">
        <v>44507</v>
      </c>
      <c r="N202" s="33">
        <f t="shared" si="138"/>
        <v>55227</v>
      </c>
      <c r="O202" s="112"/>
      <c r="P202" s="17"/>
      <c r="Q202" s="35"/>
    </row>
    <row r="203" spans="1:17" x14ac:dyDescent="0.25">
      <c r="A203" s="51" t="s">
        <v>98</v>
      </c>
      <c r="B203" s="6" t="s">
        <v>63</v>
      </c>
      <c r="C203" s="7" t="s">
        <v>113</v>
      </c>
      <c r="D203" s="8">
        <v>113</v>
      </c>
      <c r="E203" s="9">
        <v>53810</v>
      </c>
      <c r="F203" s="7">
        <v>10</v>
      </c>
      <c r="G203" s="11">
        <v>17938</v>
      </c>
      <c r="H203" s="8">
        <v>123</v>
      </c>
      <c r="I203" s="9">
        <v>71748</v>
      </c>
      <c r="J203" s="10">
        <v>112</v>
      </c>
      <c r="K203" s="11">
        <v>136140</v>
      </c>
      <c r="L203" s="11">
        <v>59901</v>
      </c>
      <c r="M203" s="9">
        <v>196041</v>
      </c>
      <c r="N203" s="33">
        <f t="shared" si="138"/>
        <v>267789</v>
      </c>
      <c r="O203" s="112"/>
      <c r="P203" s="17"/>
      <c r="Q203" s="35"/>
    </row>
    <row r="204" spans="1:17" x14ac:dyDescent="0.25">
      <c r="A204" s="51" t="s">
        <v>98</v>
      </c>
      <c r="B204" s="6" t="s">
        <v>63</v>
      </c>
      <c r="C204" s="7" t="s">
        <v>114</v>
      </c>
      <c r="D204" s="8">
        <v>43</v>
      </c>
      <c r="E204" s="9">
        <v>25574</v>
      </c>
      <c r="F204" s="7">
        <v>0</v>
      </c>
      <c r="G204" s="11">
        <v>0</v>
      </c>
      <c r="H204" s="8">
        <v>43</v>
      </c>
      <c r="I204" s="9">
        <v>25574</v>
      </c>
      <c r="J204" s="10">
        <v>42</v>
      </c>
      <c r="K204" s="11">
        <v>50554</v>
      </c>
      <c r="L204" s="11">
        <v>22244</v>
      </c>
      <c r="M204" s="9">
        <v>72798</v>
      </c>
      <c r="N204" s="33">
        <f t="shared" si="138"/>
        <v>98372</v>
      </c>
      <c r="O204" s="112"/>
      <c r="P204" s="17"/>
      <c r="Q204" s="35"/>
    </row>
    <row r="205" spans="1:17" x14ac:dyDescent="0.25">
      <c r="A205" s="51" t="s">
        <v>98</v>
      </c>
      <c r="B205" s="6" t="s">
        <v>63</v>
      </c>
      <c r="C205" s="7" t="s">
        <v>115</v>
      </c>
      <c r="D205" s="8">
        <v>25</v>
      </c>
      <c r="E205" s="9">
        <v>12400</v>
      </c>
      <c r="F205" s="7">
        <v>0</v>
      </c>
      <c r="G205" s="11">
        <v>0</v>
      </c>
      <c r="H205" s="8">
        <v>25</v>
      </c>
      <c r="I205" s="9">
        <v>12400</v>
      </c>
      <c r="J205" s="10">
        <v>25</v>
      </c>
      <c r="K205" s="11">
        <v>29799</v>
      </c>
      <c r="L205" s="11">
        <v>13112</v>
      </c>
      <c r="M205" s="9">
        <v>42911</v>
      </c>
      <c r="N205" s="33">
        <f t="shared" si="138"/>
        <v>55311</v>
      </c>
      <c r="O205" s="112"/>
      <c r="P205" s="17"/>
      <c r="Q205" s="35"/>
    </row>
    <row r="206" spans="1:17" x14ac:dyDescent="0.25">
      <c r="A206" s="51" t="s">
        <v>98</v>
      </c>
      <c r="B206" s="6" t="s">
        <v>63</v>
      </c>
      <c r="C206" s="7" t="s">
        <v>116</v>
      </c>
      <c r="D206" s="8">
        <v>108</v>
      </c>
      <c r="E206" s="9">
        <v>43240</v>
      </c>
      <c r="F206" s="7">
        <v>1</v>
      </c>
      <c r="G206" s="11">
        <v>1872</v>
      </c>
      <c r="H206" s="8">
        <v>109</v>
      </c>
      <c r="I206" s="9">
        <v>45112</v>
      </c>
      <c r="J206" s="10">
        <v>108</v>
      </c>
      <c r="K206" s="11">
        <v>129799</v>
      </c>
      <c r="L206" s="11">
        <v>57111</v>
      </c>
      <c r="M206" s="9">
        <v>186910</v>
      </c>
      <c r="N206" s="33">
        <f t="shared" si="138"/>
        <v>232022</v>
      </c>
      <c r="O206" s="112"/>
      <c r="P206" s="17"/>
      <c r="Q206" s="35"/>
    </row>
    <row r="207" spans="1:17" x14ac:dyDescent="0.25">
      <c r="A207" s="51" t="s">
        <v>98</v>
      </c>
      <c r="B207" s="6" t="s">
        <v>63</v>
      </c>
      <c r="C207" s="7" t="s">
        <v>117</v>
      </c>
      <c r="D207" s="8">
        <v>84</v>
      </c>
      <c r="E207" s="9">
        <v>44604</v>
      </c>
      <c r="F207" s="7">
        <v>8</v>
      </c>
      <c r="G207" s="11">
        <v>14957</v>
      </c>
      <c r="H207" s="8">
        <v>92</v>
      </c>
      <c r="I207" s="9">
        <v>59561</v>
      </c>
      <c r="J207" s="10">
        <v>82</v>
      </c>
      <c r="K207" s="11">
        <v>98891</v>
      </c>
      <c r="L207" s="11">
        <v>43512</v>
      </c>
      <c r="M207" s="9">
        <v>142403</v>
      </c>
      <c r="N207" s="33">
        <f t="shared" si="138"/>
        <v>201964</v>
      </c>
      <c r="O207" s="112"/>
      <c r="P207" s="17"/>
      <c r="Q207" s="35"/>
    </row>
    <row r="208" spans="1:17" x14ac:dyDescent="0.25">
      <c r="A208" s="51" t="s">
        <v>98</v>
      </c>
      <c r="B208" s="6" t="s">
        <v>64</v>
      </c>
      <c r="C208" s="7" t="s">
        <v>118</v>
      </c>
      <c r="D208" s="8">
        <v>60</v>
      </c>
      <c r="E208" s="9">
        <v>27250</v>
      </c>
      <c r="F208" s="7">
        <v>0</v>
      </c>
      <c r="G208" s="11">
        <v>0</v>
      </c>
      <c r="H208" s="8">
        <v>60</v>
      </c>
      <c r="I208" s="9">
        <v>27250</v>
      </c>
      <c r="J208" s="10">
        <v>60</v>
      </c>
      <c r="K208" s="11">
        <v>71726</v>
      </c>
      <c r="L208" s="11">
        <v>31559</v>
      </c>
      <c r="M208" s="9">
        <v>103285</v>
      </c>
      <c r="N208" s="33">
        <f t="shared" si="138"/>
        <v>130535</v>
      </c>
      <c r="O208" s="112"/>
      <c r="P208" s="17"/>
      <c r="Q208" s="35"/>
    </row>
    <row r="209" spans="1:17" x14ac:dyDescent="0.25">
      <c r="A209" s="51" t="s">
        <v>98</v>
      </c>
      <c r="B209" s="6" t="s">
        <v>64</v>
      </c>
      <c r="C209" s="7" t="s">
        <v>119</v>
      </c>
      <c r="D209" s="8">
        <v>594</v>
      </c>
      <c r="E209" s="9">
        <v>233440</v>
      </c>
      <c r="F209" s="7">
        <v>18</v>
      </c>
      <c r="G209" s="11">
        <v>24490</v>
      </c>
      <c r="H209" s="8">
        <v>612</v>
      </c>
      <c r="I209" s="9">
        <v>257930</v>
      </c>
      <c r="J209" s="10">
        <v>477.67</v>
      </c>
      <c r="K209" s="11">
        <v>577685</v>
      </c>
      <c r="L209" s="11">
        <v>254181</v>
      </c>
      <c r="M209" s="9">
        <v>831866</v>
      </c>
      <c r="N209" s="33">
        <f t="shared" si="138"/>
        <v>1089796</v>
      </c>
      <c r="O209" s="112"/>
      <c r="P209" s="17"/>
      <c r="Q209" s="35"/>
    </row>
    <row r="210" spans="1:17" x14ac:dyDescent="0.25">
      <c r="A210" s="51" t="s">
        <v>98</v>
      </c>
      <c r="B210" s="6" t="s">
        <v>64</v>
      </c>
      <c r="C210" s="7" t="s">
        <v>120</v>
      </c>
      <c r="D210" s="8">
        <v>105</v>
      </c>
      <c r="E210" s="9">
        <v>40370</v>
      </c>
      <c r="F210" s="7">
        <v>2</v>
      </c>
      <c r="G210" s="11">
        <v>3744</v>
      </c>
      <c r="H210" s="8">
        <v>107</v>
      </c>
      <c r="I210" s="9">
        <v>44114</v>
      </c>
      <c r="J210" s="10">
        <v>84</v>
      </c>
      <c r="K210" s="11">
        <v>102321</v>
      </c>
      <c r="L210" s="11">
        <v>45022</v>
      </c>
      <c r="M210" s="9">
        <v>147343</v>
      </c>
      <c r="N210" s="33">
        <f t="shared" si="138"/>
        <v>191457</v>
      </c>
      <c r="O210" s="112"/>
      <c r="P210" s="17"/>
      <c r="Q210" s="35"/>
    </row>
    <row r="211" spans="1:17" x14ac:dyDescent="0.25">
      <c r="A211" s="51" t="s">
        <v>98</v>
      </c>
      <c r="B211" s="6" t="s">
        <v>64</v>
      </c>
      <c r="C211" s="7" t="s">
        <v>121</v>
      </c>
      <c r="D211" s="8">
        <v>232</v>
      </c>
      <c r="E211" s="9">
        <v>105014</v>
      </c>
      <c r="F211" s="7">
        <v>0</v>
      </c>
      <c r="G211" s="11">
        <v>0</v>
      </c>
      <c r="H211" s="8">
        <v>232</v>
      </c>
      <c r="I211" s="9">
        <v>105014</v>
      </c>
      <c r="J211" s="10">
        <v>219</v>
      </c>
      <c r="K211" s="11">
        <v>260845</v>
      </c>
      <c r="L211" s="11">
        <v>114772</v>
      </c>
      <c r="M211" s="9">
        <v>375617</v>
      </c>
      <c r="N211" s="33">
        <f t="shared" si="138"/>
        <v>480631</v>
      </c>
      <c r="O211" s="112"/>
      <c r="P211" s="17"/>
      <c r="Q211" s="35"/>
    </row>
    <row r="212" spans="1:17" x14ac:dyDescent="0.25">
      <c r="A212" s="51" t="s">
        <v>98</v>
      </c>
      <c r="B212" s="6" t="s">
        <v>122</v>
      </c>
      <c r="C212" s="15" t="s">
        <v>61</v>
      </c>
      <c r="D212" s="13"/>
      <c r="E212" s="14"/>
      <c r="F212" s="15">
        <v>0</v>
      </c>
      <c r="G212" s="16">
        <v>0</v>
      </c>
      <c r="H212" s="13"/>
      <c r="I212" s="14"/>
      <c r="J212" s="13"/>
      <c r="K212" s="16"/>
      <c r="L212" s="16"/>
      <c r="M212" s="14"/>
      <c r="N212" s="33">
        <f t="shared" si="138"/>
        <v>0</v>
      </c>
      <c r="O212" s="113"/>
      <c r="P212" s="17"/>
      <c r="Q212" s="35"/>
    </row>
    <row r="213" spans="1:17" x14ac:dyDescent="0.25">
      <c r="A213" s="51" t="s">
        <v>123</v>
      </c>
      <c r="B213" s="6" t="s">
        <v>19</v>
      </c>
      <c r="C213" s="7" t="s">
        <v>123</v>
      </c>
      <c r="D213" s="8">
        <v>405</v>
      </c>
      <c r="E213" s="9">
        <v>127605</v>
      </c>
      <c r="F213" s="7">
        <v>9</v>
      </c>
      <c r="G213" s="11">
        <v>14506</v>
      </c>
      <c r="H213" s="8">
        <v>414</v>
      </c>
      <c r="I213" s="9">
        <v>142111</v>
      </c>
      <c r="J213" s="10">
        <v>297</v>
      </c>
      <c r="K213" s="11">
        <v>361423</v>
      </c>
      <c r="L213" s="11">
        <v>122883</v>
      </c>
      <c r="M213" s="9">
        <v>484306</v>
      </c>
      <c r="N213" s="33">
        <f t="shared" si="138"/>
        <v>626417</v>
      </c>
      <c r="O213" s="111">
        <f>SUM(N213:N214)</f>
        <v>626417</v>
      </c>
      <c r="P213" s="17"/>
      <c r="Q213" s="35"/>
    </row>
    <row r="214" spans="1:17" x14ac:dyDescent="0.25">
      <c r="A214" s="51" t="s">
        <v>123</v>
      </c>
      <c r="B214" s="6" t="s">
        <v>19</v>
      </c>
      <c r="C214" s="15" t="s">
        <v>124</v>
      </c>
      <c r="D214" s="13"/>
      <c r="E214" s="14"/>
      <c r="F214" s="15">
        <v>0</v>
      </c>
      <c r="G214" s="16">
        <v>0</v>
      </c>
      <c r="H214" s="13"/>
      <c r="I214" s="14"/>
      <c r="J214" s="13"/>
      <c r="K214" s="16"/>
      <c r="L214" s="16"/>
      <c r="M214" s="14"/>
      <c r="N214" s="33">
        <f t="shared" si="138"/>
        <v>0</v>
      </c>
      <c r="O214" s="113"/>
      <c r="P214" s="17"/>
      <c r="Q214" s="35"/>
    </row>
    <row r="215" spans="1:17" x14ac:dyDescent="0.25">
      <c r="A215" s="52" t="s">
        <v>125</v>
      </c>
      <c r="B215" s="12" t="s">
        <v>126</v>
      </c>
      <c r="C215" s="7" t="s">
        <v>127</v>
      </c>
      <c r="D215" s="8">
        <v>82</v>
      </c>
      <c r="E215" s="9">
        <v>67817</v>
      </c>
      <c r="F215" s="7">
        <v>7</v>
      </c>
      <c r="G215" s="11">
        <v>16891</v>
      </c>
      <c r="H215" s="8">
        <v>89</v>
      </c>
      <c r="I215" s="9">
        <v>84708</v>
      </c>
      <c r="J215" s="10">
        <v>72</v>
      </c>
      <c r="K215" s="11">
        <v>119750</v>
      </c>
      <c r="L215" s="11">
        <v>13173</v>
      </c>
      <c r="M215" s="9">
        <v>132923</v>
      </c>
      <c r="N215" s="33">
        <f t="shared" si="138"/>
        <v>217631</v>
      </c>
      <c r="O215" s="64">
        <f>SUM(N215)</f>
        <v>217631</v>
      </c>
      <c r="P215" s="17"/>
      <c r="Q215" s="35"/>
    </row>
    <row r="216" spans="1:17" x14ac:dyDescent="0.25">
      <c r="A216" s="51" t="s">
        <v>128</v>
      </c>
      <c r="B216" s="6" t="s">
        <v>38</v>
      </c>
      <c r="C216" s="7" t="s">
        <v>129</v>
      </c>
      <c r="D216" s="8">
        <v>31</v>
      </c>
      <c r="E216" s="9">
        <v>22400</v>
      </c>
      <c r="F216" s="7">
        <v>0</v>
      </c>
      <c r="G216" s="11">
        <v>0</v>
      </c>
      <c r="H216" s="8">
        <v>31</v>
      </c>
      <c r="I216" s="9">
        <v>22400</v>
      </c>
      <c r="J216" s="10">
        <v>31</v>
      </c>
      <c r="K216" s="11">
        <v>60152</v>
      </c>
      <c r="L216" s="11">
        <v>33686</v>
      </c>
      <c r="M216" s="9">
        <v>93838</v>
      </c>
      <c r="N216" s="33">
        <f t="shared" si="138"/>
        <v>116238</v>
      </c>
      <c r="O216" s="111">
        <f>SUM(N216:N220)</f>
        <v>2568987</v>
      </c>
      <c r="P216" s="17"/>
      <c r="Q216" s="35"/>
    </row>
    <row r="217" spans="1:17" x14ac:dyDescent="0.25">
      <c r="A217" s="51" t="s">
        <v>128</v>
      </c>
      <c r="B217" s="6" t="s">
        <v>38</v>
      </c>
      <c r="C217" s="7" t="s">
        <v>130</v>
      </c>
      <c r="D217" s="8">
        <v>202</v>
      </c>
      <c r="E217" s="9">
        <v>119560</v>
      </c>
      <c r="F217" s="7">
        <v>3</v>
      </c>
      <c r="G217" s="11">
        <v>2457</v>
      </c>
      <c r="H217" s="8">
        <v>205</v>
      </c>
      <c r="I217" s="9">
        <v>122017</v>
      </c>
      <c r="J217" s="10">
        <v>161.33000000000001</v>
      </c>
      <c r="K217" s="11">
        <v>293647</v>
      </c>
      <c r="L217" s="11">
        <v>164443</v>
      </c>
      <c r="M217" s="9">
        <v>458090</v>
      </c>
      <c r="N217" s="33">
        <f t="shared" si="138"/>
        <v>580107</v>
      </c>
      <c r="O217" s="112"/>
      <c r="P217" s="17"/>
      <c r="Q217" s="35"/>
    </row>
    <row r="218" spans="1:17" x14ac:dyDescent="0.25">
      <c r="A218" s="51" t="s">
        <v>128</v>
      </c>
      <c r="B218" s="6" t="s">
        <v>38</v>
      </c>
      <c r="C218" s="7" t="s">
        <v>131</v>
      </c>
      <c r="D218" s="8">
        <v>124</v>
      </c>
      <c r="E218" s="9">
        <v>92550</v>
      </c>
      <c r="F218" s="7">
        <v>1</v>
      </c>
      <c r="G218" s="11">
        <v>2413</v>
      </c>
      <c r="H218" s="8">
        <v>125</v>
      </c>
      <c r="I218" s="9">
        <v>94963</v>
      </c>
      <c r="J218" s="10">
        <v>124</v>
      </c>
      <c r="K218" s="11">
        <v>225918</v>
      </c>
      <c r="L218" s="11">
        <v>126514</v>
      </c>
      <c r="M218" s="9">
        <v>352432</v>
      </c>
      <c r="N218" s="33">
        <f t="shared" si="138"/>
        <v>447395</v>
      </c>
      <c r="O218" s="112"/>
      <c r="P218" s="17"/>
      <c r="Q218" s="35"/>
    </row>
    <row r="219" spans="1:17" x14ac:dyDescent="0.25">
      <c r="A219" s="51" t="s">
        <v>128</v>
      </c>
      <c r="B219" s="6" t="s">
        <v>38</v>
      </c>
      <c r="C219" s="7" t="s">
        <v>132</v>
      </c>
      <c r="D219" s="8">
        <v>136</v>
      </c>
      <c r="E219" s="9">
        <v>68505</v>
      </c>
      <c r="F219" s="7">
        <v>1</v>
      </c>
      <c r="G219" s="11">
        <v>819</v>
      </c>
      <c r="H219" s="8">
        <v>137</v>
      </c>
      <c r="I219" s="9">
        <v>69324</v>
      </c>
      <c r="J219" s="10">
        <v>99</v>
      </c>
      <c r="K219" s="11">
        <v>181012</v>
      </c>
      <c r="L219" s="11">
        <v>101366</v>
      </c>
      <c r="M219" s="9">
        <v>282378</v>
      </c>
      <c r="N219" s="33">
        <f t="shared" si="138"/>
        <v>351702</v>
      </c>
      <c r="O219" s="112"/>
      <c r="P219" s="17"/>
      <c r="Q219" s="35"/>
    </row>
    <row r="220" spans="1:17" x14ac:dyDescent="0.25">
      <c r="A220" s="51" t="s">
        <v>128</v>
      </c>
      <c r="B220" s="6" t="s">
        <v>38</v>
      </c>
      <c r="C220" s="7" t="s">
        <v>133</v>
      </c>
      <c r="D220" s="8">
        <v>303</v>
      </c>
      <c r="E220" s="9">
        <v>209650</v>
      </c>
      <c r="F220" s="7">
        <v>5</v>
      </c>
      <c r="G220" s="11">
        <v>12869</v>
      </c>
      <c r="H220" s="8">
        <v>308</v>
      </c>
      <c r="I220" s="9">
        <v>222519</v>
      </c>
      <c r="J220" s="10">
        <v>299</v>
      </c>
      <c r="K220" s="11">
        <v>545530</v>
      </c>
      <c r="L220" s="11">
        <v>305496</v>
      </c>
      <c r="M220" s="9">
        <v>851026</v>
      </c>
      <c r="N220" s="33">
        <f t="shared" si="138"/>
        <v>1073545</v>
      </c>
      <c r="O220" s="113"/>
      <c r="P220" s="17"/>
      <c r="Q220" s="35"/>
    </row>
    <row r="221" spans="1:17" x14ac:dyDescent="0.25">
      <c r="A221" s="52" t="s">
        <v>134</v>
      </c>
      <c r="B221" s="12" t="s">
        <v>38</v>
      </c>
      <c r="C221" s="7" t="s">
        <v>134</v>
      </c>
      <c r="D221" s="8">
        <v>201</v>
      </c>
      <c r="E221" s="9">
        <v>113135</v>
      </c>
      <c r="F221" s="7">
        <v>3</v>
      </c>
      <c r="G221" s="11">
        <v>7820</v>
      </c>
      <c r="H221" s="8">
        <v>204</v>
      </c>
      <c r="I221" s="9">
        <v>120955</v>
      </c>
      <c r="J221" s="10">
        <v>159.66999999999999</v>
      </c>
      <c r="K221" s="11">
        <v>291337</v>
      </c>
      <c r="L221" s="11">
        <v>125275</v>
      </c>
      <c r="M221" s="9">
        <v>416612</v>
      </c>
      <c r="N221" s="33">
        <f t="shared" si="138"/>
        <v>537567</v>
      </c>
      <c r="O221" s="64">
        <f>SUM(N221)</f>
        <v>537567</v>
      </c>
      <c r="P221" s="17"/>
      <c r="Q221" s="35"/>
    </row>
    <row r="222" spans="1:17" x14ac:dyDescent="0.25">
      <c r="A222" s="51" t="s">
        <v>135</v>
      </c>
      <c r="B222" s="6" t="s">
        <v>15</v>
      </c>
      <c r="C222" s="7" t="s">
        <v>136</v>
      </c>
      <c r="D222" s="8">
        <v>320</v>
      </c>
      <c r="E222" s="9">
        <v>173670</v>
      </c>
      <c r="F222" s="7">
        <v>1</v>
      </c>
      <c r="G222" s="11">
        <v>1963</v>
      </c>
      <c r="H222" s="8">
        <v>321</v>
      </c>
      <c r="I222" s="9">
        <v>175633</v>
      </c>
      <c r="J222" s="10">
        <v>239</v>
      </c>
      <c r="K222" s="11">
        <v>425132</v>
      </c>
      <c r="L222" s="11">
        <v>144545</v>
      </c>
      <c r="M222" s="9">
        <v>569677</v>
      </c>
      <c r="N222" s="33">
        <f t="shared" si="138"/>
        <v>745310</v>
      </c>
      <c r="O222" s="111">
        <f>SUM(N222:N223)</f>
        <v>1010814</v>
      </c>
      <c r="P222" s="17"/>
      <c r="Q222" s="35"/>
    </row>
    <row r="223" spans="1:17" x14ac:dyDescent="0.25">
      <c r="A223" s="51" t="s">
        <v>135</v>
      </c>
      <c r="B223" s="6" t="s">
        <v>15</v>
      </c>
      <c r="C223" s="7" t="s">
        <v>137</v>
      </c>
      <c r="D223" s="8">
        <v>87</v>
      </c>
      <c r="E223" s="9">
        <v>59350</v>
      </c>
      <c r="F223" s="7">
        <v>0</v>
      </c>
      <c r="G223" s="11">
        <v>0</v>
      </c>
      <c r="H223" s="8">
        <v>87</v>
      </c>
      <c r="I223" s="9">
        <v>59350</v>
      </c>
      <c r="J223" s="10">
        <v>86</v>
      </c>
      <c r="K223" s="11">
        <v>153846</v>
      </c>
      <c r="L223" s="11">
        <v>52308</v>
      </c>
      <c r="M223" s="9">
        <v>206154</v>
      </c>
      <c r="N223" s="33">
        <f t="shared" si="138"/>
        <v>265504</v>
      </c>
      <c r="O223" s="113"/>
      <c r="P223" s="17"/>
      <c r="Q223" s="35"/>
    </row>
    <row r="224" spans="1:17" x14ac:dyDescent="0.25">
      <c r="A224" s="51" t="s">
        <v>138</v>
      </c>
      <c r="B224" s="6" t="s">
        <v>139</v>
      </c>
      <c r="C224" s="7" t="s">
        <v>140</v>
      </c>
      <c r="D224" s="8">
        <v>42</v>
      </c>
      <c r="E224" s="9">
        <v>22360</v>
      </c>
      <c r="F224" s="7">
        <v>2</v>
      </c>
      <c r="G224" s="11">
        <v>4203</v>
      </c>
      <c r="H224" s="8">
        <v>44</v>
      </c>
      <c r="I224" s="9">
        <v>26563</v>
      </c>
      <c r="J224" s="10">
        <v>35.67</v>
      </c>
      <c r="K224" s="11">
        <v>64310</v>
      </c>
      <c r="L224" s="11">
        <v>42445</v>
      </c>
      <c r="M224" s="9">
        <v>106755</v>
      </c>
      <c r="N224" s="33">
        <f t="shared" si="138"/>
        <v>133318</v>
      </c>
      <c r="O224" s="111">
        <f>SUM(N224:N234)</f>
        <v>972159</v>
      </c>
      <c r="P224" s="17"/>
      <c r="Q224" s="35"/>
    </row>
    <row r="225" spans="1:17" x14ac:dyDescent="0.25">
      <c r="A225" s="51" t="s">
        <v>138</v>
      </c>
      <c r="B225" s="6" t="s">
        <v>139</v>
      </c>
      <c r="C225" s="7" t="s">
        <v>141</v>
      </c>
      <c r="D225" s="8">
        <v>26</v>
      </c>
      <c r="E225" s="9">
        <v>15450</v>
      </c>
      <c r="F225" s="7">
        <v>0</v>
      </c>
      <c r="G225" s="11">
        <v>0</v>
      </c>
      <c r="H225" s="8">
        <v>26</v>
      </c>
      <c r="I225" s="9">
        <v>15450</v>
      </c>
      <c r="J225" s="10">
        <v>22</v>
      </c>
      <c r="K225" s="11">
        <v>39362</v>
      </c>
      <c r="L225" s="11">
        <v>25980</v>
      </c>
      <c r="M225" s="9">
        <v>65342</v>
      </c>
      <c r="N225" s="33">
        <f t="shared" si="138"/>
        <v>80792</v>
      </c>
      <c r="O225" s="112"/>
      <c r="P225" s="17"/>
      <c r="Q225" s="35"/>
    </row>
    <row r="226" spans="1:17" x14ac:dyDescent="0.25">
      <c r="A226" s="51" t="s">
        <v>138</v>
      </c>
      <c r="B226" s="6" t="s">
        <v>139</v>
      </c>
      <c r="C226" s="7" t="s">
        <v>142</v>
      </c>
      <c r="D226" s="8">
        <v>45</v>
      </c>
      <c r="E226" s="9">
        <v>30000</v>
      </c>
      <c r="F226" s="7">
        <v>1</v>
      </c>
      <c r="G226" s="11">
        <v>2690</v>
      </c>
      <c r="H226" s="8">
        <v>46</v>
      </c>
      <c r="I226" s="9">
        <v>32690</v>
      </c>
      <c r="J226" s="10">
        <v>44</v>
      </c>
      <c r="K226" s="11">
        <v>79834</v>
      </c>
      <c r="L226" s="11">
        <v>52690</v>
      </c>
      <c r="M226" s="9">
        <v>132524</v>
      </c>
      <c r="N226" s="33">
        <f t="shared" si="138"/>
        <v>165214</v>
      </c>
      <c r="O226" s="112"/>
      <c r="P226" s="17"/>
      <c r="Q226" s="35"/>
    </row>
    <row r="227" spans="1:17" x14ac:dyDescent="0.25">
      <c r="A227" s="51" t="s">
        <v>138</v>
      </c>
      <c r="B227" s="6" t="s">
        <v>139</v>
      </c>
      <c r="C227" s="7" t="s">
        <v>143</v>
      </c>
      <c r="D227" s="8">
        <v>10</v>
      </c>
      <c r="E227" s="9">
        <v>6750</v>
      </c>
      <c r="F227" s="7">
        <v>0</v>
      </c>
      <c r="G227" s="11">
        <v>0</v>
      </c>
      <c r="H227" s="8">
        <v>10</v>
      </c>
      <c r="I227" s="9">
        <v>6750</v>
      </c>
      <c r="J227" s="10">
        <v>10</v>
      </c>
      <c r="K227" s="11">
        <v>17186</v>
      </c>
      <c r="L227" s="11">
        <v>11343</v>
      </c>
      <c r="M227" s="9">
        <v>28529</v>
      </c>
      <c r="N227" s="33">
        <f t="shared" si="138"/>
        <v>35279</v>
      </c>
      <c r="O227" s="112"/>
      <c r="P227" s="17"/>
      <c r="Q227" s="35"/>
    </row>
    <row r="228" spans="1:17" x14ac:dyDescent="0.25">
      <c r="A228" s="51" t="s">
        <v>138</v>
      </c>
      <c r="B228" s="6" t="s">
        <v>139</v>
      </c>
      <c r="C228" s="7" t="s">
        <v>144</v>
      </c>
      <c r="D228" s="8">
        <v>35</v>
      </c>
      <c r="E228" s="9">
        <v>24000</v>
      </c>
      <c r="F228" s="7">
        <v>0</v>
      </c>
      <c r="G228" s="11">
        <v>0</v>
      </c>
      <c r="H228" s="8">
        <v>35</v>
      </c>
      <c r="I228" s="9">
        <v>24000</v>
      </c>
      <c r="J228" s="10">
        <v>35</v>
      </c>
      <c r="K228" s="11">
        <v>64865</v>
      </c>
      <c r="L228" s="11">
        <v>42811</v>
      </c>
      <c r="M228" s="9">
        <v>107676</v>
      </c>
      <c r="N228" s="33">
        <f t="shared" si="138"/>
        <v>131676</v>
      </c>
      <c r="O228" s="112"/>
      <c r="P228" s="17"/>
      <c r="Q228" s="35"/>
    </row>
    <row r="229" spans="1:17" x14ac:dyDescent="0.25">
      <c r="A229" s="51" t="s">
        <v>138</v>
      </c>
      <c r="B229" s="6" t="s">
        <v>139</v>
      </c>
      <c r="C229" s="7" t="s">
        <v>145</v>
      </c>
      <c r="D229" s="8">
        <v>77</v>
      </c>
      <c r="E229" s="9">
        <v>43405</v>
      </c>
      <c r="F229" s="7">
        <v>1</v>
      </c>
      <c r="G229" s="11">
        <v>2240</v>
      </c>
      <c r="H229" s="8">
        <v>78</v>
      </c>
      <c r="I229" s="9">
        <v>45645</v>
      </c>
      <c r="J229" s="10">
        <v>59</v>
      </c>
      <c r="K229" s="11">
        <v>106907</v>
      </c>
      <c r="L229" s="11">
        <v>70558</v>
      </c>
      <c r="M229" s="9">
        <v>177465</v>
      </c>
      <c r="N229" s="33">
        <f t="shared" si="138"/>
        <v>223110</v>
      </c>
      <c r="O229" s="112"/>
      <c r="P229" s="17"/>
      <c r="Q229" s="35"/>
    </row>
    <row r="230" spans="1:17" x14ac:dyDescent="0.25">
      <c r="A230" s="52" t="s">
        <v>138</v>
      </c>
      <c r="B230" s="12" t="s">
        <v>139</v>
      </c>
      <c r="C230" s="7" t="s">
        <v>146</v>
      </c>
      <c r="D230" s="8">
        <v>35</v>
      </c>
      <c r="E230" s="9">
        <v>27569</v>
      </c>
      <c r="F230" s="7">
        <v>0</v>
      </c>
      <c r="G230" s="11">
        <v>0</v>
      </c>
      <c r="H230" s="8">
        <v>35</v>
      </c>
      <c r="I230" s="9">
        <v>27569</v>
      </c>
      <c r="J230" s="10">
        <v>30.67</v>
      </c>
      <c r="K230" s="11">
        <v>54701</v>
      </c>
      <c r="L230" s="11">
        <v>36102</v>
      </c>
      <c r="M230" s="9">
        <v>90803</v>
      </c>
      <c r="N230" s="33">
        <f t="shared" si="138"/>
        <v>118372</v>
      </c>
      <c r="O230" s="112"/>
      <c r="P230" s="17"/>
      <c r="Q230" s="35"/>
    </row>
    <row r="231" spans="1:17" x14ac:dyDescent="0.25">
      <c r="A231" s="51" t="s">
        <v>138</v>
      </c>
      <c r="B231" s="6" t="s">
        <v>139</v>
      </c>
      <c r="C231" s="7" t="s">
        <v>147</v>
      </c>
      <c r="D231" s="8">
        <v>1</v>
      </c>
      <c r="E231" s="9">
        <v>1125</v>
      </c>
      <c r="F231" s="7">
        <v>0</v>
      </c>
      <c r="G231" s="11">
        <v>0</v>
      </c>
      <c r="H231" s="8">
        <v>1</v>
      </c>
      <c r="I231" s="9">
        <v>1125</v>
      </c>
      <c r="J231" s="10">
        <v>1</v>
      </c>
      <c r="K231" s="11">
        <v>1940</v>
      </c>
      <c r="L231" s="11">
        <v>1281</v>
      </c>
      <c r="M231" s="9">
        <v>3221</v>
      </c>
      <c r="N231" s="33">
        <f t="shared" si="138"/>
        <v>4346</v>
      </c>
      <c r="O231" s="112"/>
      <c r="P231" s="17"/>
      <c r="Q231" s="35"/>
    </row>
    <row r="232" spans="1:17" x14ac:dyDescent="0.25">
      <c r="A232" s="51" t="s">
        <v>138</v>
      </c>
      <c r="B232" s="6" t="s">
        <v>139</v>
      </c>
      <c r="C232" s="7" t="s">
        <v>148</v>
      </c>
      <c r="D232" s="8">
        <v>11</v>
      </c>
      <c r="E232" s="9">
        <v>8250</v>
      </c>
      <c r="F232" s="7">
        <v>0</v>
      </c>
      <c r="G232" s="11">
        <v>0</v>
      </c>
      <c r="H232" s="8">
        <v>11</v>
      </c>
      <c r="I232" s="9">
        <v>8250</v>
      </c>
      <c r="J232" s="10">
        <v>11</v>
      </c>
      <c r="K232" s="11">
        <v>20236</v>
      </c>
      <c r="L232" s="11">
        <v>13355</v>
      </c>
      <c r="M232" s="9">
        <v>33591</v>
      </c>
      <c r="N232" s="33">
        <f t="shared" si="138"/>
        <v>41841</v>
      </c>
      <c r="O232" s="112"/>
      <c r="P232" s="17"/>
      <c r="Q232" s="35"/>
    </row>
    <row r="233" spans="1:17" x14ac:dyDescent="0.25">
      <c r="A233" s="51" t="s">
        <v>138</v>
      </c>
      <c r="B233" s="6" t="s">
        <v>139</v>
      </c>
      <c r="C233" s="7" t="s">
        <v>149</v>
      </c>
      <c r="D233" s="8">
        <v>11</v>
      </c>
      <c r="E233" s="9">
        <v>6000</v>
      </c>
      <c r="F233" s="7">
        <v>0</v>
      </c>
      <c r="G233" s="11">
        <v>0</v>
      </c>
      <c r="H233" s="8">
        <v>11</v>
      </c>
      <c r="I233" s="9">
        <v>6000</v>
      </c>
      <c r="J233" s="10">
        <v>11</v>
      </c>
      <c r="K233" s="11">
        <v>19404</v>
      </c>
      <c r="L233" s="11">
        <v>12807</v>
      </c>
      <c r="M233" s="9">
        <v>32211</v>
      </c>
      <c r="N233" s="33">
        <f t="shared" si="138"/>
        <v>38211</v>
      </c>
      <c r="O233" s="112"/>
      <c r="P233" s="17"/>
      <c r="Q233" s="35"/>
    </row>
    <row r="234" spans="1:17" x14ac:dyDescent="0.25">
      <c r="A234" s="51" t="s">
        <v>138</v>
      </c>
      <c r="B234" s="6" t="s">
        <v>38</v>
      </c>
      <c r="C234" s="15" t="s">
        <v>61</v>
      </c>
      <c r="D234" s="13"/>
      <c r="E234" s="14"/>
      <c r="F234" s="15">
        <v>0</v>
      </c>
      <c r="G234" s="16">
        <v>0</v>
      </c>
      <c r="H234" s="13"/>
      <c r="I234" s="14"/>
      <c r="J234" s="13"/>
      <c r="K234" s="16"/>
      <c r="L234" s="16"/>
      <c r="M234" s="14"/>
      <c r="N234" s="33">
        <f t="shared" si="138"/>
        <v>0</v>
      </c>
      <c r="O234" s="113"/>
      <c r="P234" s="17"/>
      <c r="Q234" s="35"/>
    </row>
    <row r="235" spans="1:17" ht="31.5" x14ac:dyDescent="0.25">
      <c r="A235" s="51" t="s">
        <v>150</v>
      </c>
      <c r="B235" s="6" t="s">
        <v>139</v>
      </c>
      <c r="C235" s="7" t="s">
        <v>151</v>
      </c>
      <c r="D235" s="13"/>
      <c r="E235" s="14"/>
      <c r="F235" s="7">
        <v>0</v>
      </c>
      <c r="G235" s="11">
        <v>0</v>
      </c>
      <c r="H235" s="13"/>
      <c r="I235" s="14"/>
      <c r="J235" s="13"/>
      <c r="K235" s="16"/>
      <c r="L235" s="16"/>
      <c r="M235" s="14"/>
      <c r="N235" s="33">
        <f t="shared" si="138"/>
        <v>0</v>
      </c>
      <c r="O235" s="64">
        <f>SUM(N235)</f>
        <v>0</v>
      </c>
      <c r="P235" s="17"/>
      <c r="Q235" s="35"/>
    </row>
    <row r="236" spans="1:17" ht="31.5" x14ac:dyDescent="0.25">
      <c r="A236" s="51" t="s">
        <v>152</v>
      </c>
      <c r="B236" s="6" t="s">
        <v>139</v>
      </c>
      <c r="C236" s="7" t="s">
        <v>153</v>
      </c>
      <c r="D236" s="13"/>
      <c r="E236" s="14"/>
      <c r="F236" s="7">
        <v>0</v>
      </c>
      <c r="G236" s="11">
        <v>0</v>
      </c>
      <c r="H236" s="13"/>
      <c r="I236" s="14"/>
      <c r="J236" s="13"/>
      <c r="K236" s="16"/>
      <c r="L236" s="16"/>
      <c r="M236" s="14"/>
      <c r="N236" s="33">
        <f t="shared" si="138"/>
        <v>0</v>
      </c>
      <c r="O236" s="111">
        <f>SUM(N236:N237)</f>
        <v>0</v>
      </c>
      <c r="P236" s="17"/>
      <c r="Q236" s="35"/>
    </row>
    <row r="237" spans="1:17" ht="31.5" x14ac:dyDescent="0.25">
      <c r="A237" s="51" t="s">
        <v>152</v>
      </c>
      <c r="B237" s="6" t="s">
        <v>139</v>
      </c>
      <c r="C237" s="7" t="s">
        <v>152</v>
      </c>
      <c r="D237" s="13"/>
      <c r="E237" s="14"/>
      <c r="F237" s="7">
        <v>0</v>
      </c>
      <c r="G237" s="11">
        <v>0</v>
      </c>
      <c r="H237" s="13"/>
      <c r="I237" s="14"/>
      <c r="J237" s="13"/>
      <c r="K237" s="16"/>
      <c r="L237" s="16"/>
      <c r="M237" s="14"/>
      <c r="N237" s="33">
        <f t="shared" si="138"/>
        <v>0</v>
      </c>
      <c r="O237" s="113"/>
      <c r="P237" s="17"/>
      <c r="Q237" s="35"/>
    </row>
    <row r="238" spans="1:17" ht="31.5" x14ac:dyDescent="0.25">
      <c r="A238" s="51" t="s">
        <v>154</v>
      </c>
      <c r="B238" s="6" t="s">
        <v>51</v>
      </c>
      <c r="C238" s="7" t="s">
        <v>155</v>
      </c>
      <c r="D238" s="8">
        <v>573</v>
      </c>
      <c r="E238" s="9">
        <v>175360</v>
      </c>
      <c r="F238" s="7">
        <v>4</v>
      </c>
      <c r="G238" s="11">
        <v>10960</v>
      </c>
      <c r="H238" s="8">
        <v>577</v>
      </c>
      <c r="I238" s="9">
        <v>186320</v>
      </c>
      <c r="J238" s="10">
        <v>568</v>
      </c>
      <c r="K238" s="11">
        <v>1033402</v>
      </c>
      <c r="L238" s="11">
        <v>775051</v>
      </c>
      <c r="M238" s="9">
        <v>1808453</v>
      </c>
      <c r="N238" s="33">
        <f t="shared" si="138"/>
        <v>1994773</v>
      </c>
      <c r="O238" s="111">
        <f>SUM(N238:N241)</f>
        <v>8032682</v>
      </c>
      <c r="P238" s="17"/>
      <c r="Q238" s="35"/>
    </row>
    <row r="239" spans="1:17" ht="31.5" x14ac:dyDescent="0.25">
      <c r="A239" s="51" t="s">
        <v>154</v>
      </c>
      <c r="B239" s="6" t="s">
        <v>51</v>
      </c>
      <c r="C239" s="7" t="s">
        <v>156</v>
      </c>
      <c r="D239" s="8">
        <v>352</v>
      </c>
      <c r="E239" s="9">
        <v>223450</v>
      </c>
      <c r="F239" s="7">
        <v>3</v>
      </c>
      <c r="G239" s="11">
        <v>7666</v>
      </c>
      <c r="H239" s="8">
        <v>355</v>
      </c>
      <c r="I239" s="9">
        <v>231116</v>
      </c>
      <c r="J239" s="10">
        <v>350</v>
      </c>
      <c r="K239" s="11">
        <v>634511</v>
      </c>
      <c r="L239" s="11">
        <v>475883</v>
      </c>
      <c r="M239" s="9">
        <v>1110394</v>
      </c>
      <c r="N239" s="33">
        <f t="shared" si="138"/>
        <v>1341510</v>
      </c>
      <c r="O239" s="112"/>
      <c r="P239" s="17"/>
      <c r="Q239" s="35"/>
    </row>
    <row r="240" spans="1:17" ht="31.5" x14ac:dyDescent="0.25">
      <c r="A240" s="51" t="s">
        <v>154</v>
      </c>
      <c r="B240" s="6" t="s">
        <v>51</v>
      </c>
      <c r="C240" s="7" t="s">
        <v>157</v>
      </c>
      <c r="D240" s="8">
        <v>695</v>
      </c>
      <c r="E240" s="9">
        <v>407550</v>
      </c>
      <c r="F240" s="7">
        <v>0</v>
      </c>
      <c r="G240" s="11">
        <v>0</v>
      </c>
      <c r="H240" s="8">
        <v>695</v>
      </c>
      <c r="I240" s="9">
        <v>407550</v>
      </c>
      <c r="J240" s="10">
        <v>689</v>
      </c>
      <c r="K240" s="11">
        <v>1262092</v>
      </c>
      <c r="L240" s="11">
        <v>946568</v>
      </c>
      <c r="M240" s="9">
        <v>2208660</v>
      </c>
      <c r="N240" s="33">
        <f t="shared" si="138"/>
        <v>2616210</v>
      </c>
      <c r="O240" s="112"/>
      <c r="P240" s="17"/>
      <c r="Q240" s="35"/>
    </row>
    <row r="241" spans="1:17" ht="31.5" x14ac:dyDescent="0.25">
      <c r="A241" s="51" t="s">
        <v>154</v>
      </c>
      <c r="B241" s="6" t="s">
        <v>51</v>
      </c>
      <c r="C241" s="7" t="s">
        <v>158</v>
      </c>
      <c r="D241" s="8">
        <v>548</v>
      </c>
      <c r="E241" s="9">
        <v>343627</v>
      </c>
      <c r="F241" s="7">
        <v>3</v>
      </c>
      <c r="G241" s="11">
        <v>7666</v>
      </c>
      <c r="H241" s="8">
        <v>551</v>
      </c>
      <c r="I241" s="9">
        <v>351293</v>
      </c>
      <c r="J241" s="10">
        <v>542</v>
      </c>
      <c r="K241" s="11">
        <v>987941</v>
      </c>
      <c r="L241" s="11">
        <v>740955</v>
      </c>
      <c r="M241" s="9">
        <v>1728896</v>
      </c>
      <c r="N241" s="33">
        <f t="shared" si="138"/>
        <v>2080189</v>
      </c>
      <c r="O241" s="113"/>
      <c r="P241" s="17"/>
      <c r="Q241" s="35"/>
    </row>
    <row r="242" spans="1:17" x14ac:dyDescent="0.25">
      <c r="A242" s="51" t="s">
        <v>159</v>
      </c>
      <c r="B242" s="6" t="s">
        <v>51</v>
      </c>
      <c r="C242" s="7" t="s">
        <v>159</v>
      </c>
      <c r="D242" s="8">
        <v>51</v>
      </c>
      <c r="E242" s="9">
        <v>19600</v>
      </c>
      <c r="F242" s="7">
        <v>1</v>
      </c>
      <c r="G242" s="11">
        <v>2580</v>
      </c>
      <c r="H242" s="8">
        <v>52</v>
      </c>
      <c r="I242" s="9">
        <v>22180</v>
      </c>
      <c r="J242" s="10">
        <v>51</v>
      </c>
      <c r="K242" s="11">
        <v>95357</v>
      </c>
      <c r="L242" s="11">
        <v>80100</v>
      </c>
      <c r="M242" s="9">
        <v>175457</v>
      </c>
      <c r="N242" s="33">
        <f t="shared" si="138"/>
        <v>197637</v>
      </c>
      <c r="O242" s="111">
        <f>SUM(N242:N244)</f>
        <v>1029874</v>
      </c>
      <c r="P242" s="17"/>
      <c r="Q242" s="35"/>
    </row>
    <row r="243" spans="1:17" x14ac:dyDescent="0.25">
      <c r="A243" s="51" t="s">
        <v>159</v>
      </c>
      <c r="B243" s="6" t="s">
        <v>51</v>
      </c>
      <c r="C243" s="7" t="s">
        <v>160</v>
      </c>
      <c r="D243" s="8">
        <v>170</v>
      </c>
      <c r="E243" s="9">
        <v>88150</v>
      </c>
      <c r="F243" s="7">
        <v>1</v>
      </c>
      <c r="G243" s="11">
        <v>2740</v>
      </c>
      <c r="H243" s="8">
        <v>171</v>
      </c>
      <c r="I243" s="9">
        <v>90890</v>
      </c>
      <c r="J243" s="10">
        <v>169</v>
      </c>
      <c r="K243" s="11">
        <v>308246</v>
      </c>
      <c r="L243" s="11">
        <v>258927</v>
      </c>
      <c r="M243" s="9">
        <v>567173</v>
      </c>
      <c r="N243" s="33">
        <f t="shared" si="138"/>
        <v>658063</v>
      </c>
      <c r="O243" s="112"/>
      <c r="P243" s="17"/>
      <c r="Q243" s="35"/>
    </row>
    <row r="244" spans="1:17" x14ac:dyDescent="0.25">
      <c r="A244" s="51" t="s">
        <v>159</v>
      </c>
      <c r="B244" s="6" t="s">
        <v>51</v>
      </c>
      <c r="C244" s="7" t="s">
        <v>161</v>
      </c>
      <c r="D244" s="8">
        <v>46</v>
      </c>
      <c r="E244" s="9">
        <v>23200</v>
      </c>
      <c r="F244" s="7">
        <v>0</v>
      </c>
      <c r="G244" s="11">
        <v>0</v>
      </c>
      <c r="H244" s="8">
        <v>46</v>
      </c>
      <c r="I244" s="9">
        <v>23200</v>
      </c>
      <c r="J244" s="10">
        <v>46</v>
      </c>
      <c r="K244" s="11">
        <v>82051</v>
      </c>
      <c r="L244" s="11">
        <v>68923</v>
      </c>
      <c r="M244" s="9">
        <v>150974</v>
      </c>
      <c r="N244" s="33">
        <f t="shared" si="138"/>
        <v>174174</v>
      </c>
      <c r="O244" s="113"/>
      <c r="P244" s="17"/>
      <c r="Q244" s="35"/>
    </row>
    <row r="245" spans="1:17" x14ac:dyDescent="0.25">
      <c r="A245" s="51" t="s">
        <v>162</v>
      </c>
      <c r="B245" s="6" t="s">
        <v>56</v>
      </c>
      <c r="C245" s="7" t="s">
        <v>163</v>
      </c>
      <c r="D245" s="8">
        <v>29</v>
      </c>
      <c r="E245" s="9">
        <v>16500</v>
      </c>
      <c r="F245" s="7">
        <v>0</v>
      </c>
      <c r="G245" s="11">
        <v>0</v>
      </c>
      <c r="H245" s="8">
        <v>29</v>
      </c>
      <c r="I245" s="9">
        <v>16500</v>
      </c>
      <c r="J245" s="10">
        <v>29</v>
      </c>
      <c r="K245" s="11">
        <v>50728</v>
      </c>
      <c r="L245" s="11">
        <v>34494</v>
      </c>
      <c r="M245" s="9">
        <v>85222</v>
      </c>
      <c r="N245" s="33">
        <f t="shared" si="138"/>
        <v>101722</v>
      </c>
      <c r="O245" s="111">
        <f>SUM(N245:N249)</f>
        <v>772552</v>
      </c>
      <c r="P245" s="17"/>
      <c r="Q245" s="35"/>
    </row>
    <row r="246" spans="1:17" x14ac:dyDescent="0.25">
      <c r="A246" s="51" t="s">
        <v>162</v>
      </c>
      <c r="B246" s="6" t="s">
        <v>56</v>
      </c>
      <c r="C246" s="7" t="s">
        <v>164</v>
      </c>
      <c r="D246" s="8">
        <v>42</v>
      </c>
      <c r="E246" s="9">
        <v>27000</v>
      </c>
      <c r="F246" s="7">
        <v>0</v>
      </c>
      <c r="G246" s="11">
        <v>0</v>
      </c>
      <c r="H246" s="8">
        <v>42</v>
      </c>
      <c r="I246" s="9">
        <v>27000</v>
      </c>
      <c r="J246" s="10">
        <v>42</v>
      </c>
      <c r="K246" s="11">
        <v>77616</v>
      </c>
      <c r="L246" s="11">
        <v>52779</v>
      </c>
      <c r="M246" s="9">
        <v>130395</v>
      </c>
      <c r="N246" s="33">
        <f t="shared" si="138"/>
        <v>157395</v>
      </c>
      <c r="O246" s="112"/>
      <c r="P246" s="17"/>
      <c r="Q246" s="35"/>
    </row>
    <row r="247" spans="1:17" x14ac:dyDescent="0.25">
      <c r="A247" s="51" t="s">
        <v>162</v>
      </c>
      <c r="B247" s="6" t="s">
        <v>56</v>
      </c>
      <c r="C247" s="7" t="s">
        <v>165</v>
      </c>
      <c r="D247" s="8">
        <v>37</v>
      </c>
      <c r="E247" s="9">
        <v>24750</v>
      </c>
      <c r="F247" s="7">
        <v>0</v>
      </c>
      <c r="G247" s="11">
        <v>0</v>
      </c>
      <c r="H247" s="8">
        <v>37</v>
      </c>
      <c r="I247" s="9">
        <v>24750</v>
      </c>
      <c r="J247" s="10">
        <v>36</v>
      </c>
      <c r="K247" s="11">
        <v>64865</v>
      </c>
      <c r="L247" s="11">
        <v>44108</v>
      </c>
      <c r="M247" s="9">
        <v>108973</v>
      </c>
      <c r="N247" s="33">
        <f t="shared" si="138"/>
        <v>133723</v>
      </c>
      <c r="O247" s="112"/>
      <c r="P247" s="17"/>
      <c r="Q247" s="35"/>
    </row>
    <row r="248" spans="1:17" x14ac:dyDescent="0.25">
      <c r="A248" s="51" t="s">
        <v>162</v>
      </c>
      <c r="B248" s="6" t="s">
        <v>56</v>
      </c>
      <c r="C248" s="7" t="s">
        <v>166</v>
      </c>
      <c r="D248" s="8">
        <v>104</v>
      </c>
      <c r="E248" s="9">
        <v>65905</v>
      </c>
      <c r="F248" s="7">
        <v>1</v>
      </c>
      <c r="G248" s="11">
        <v>2413</v>
      </c>
      <c r="H248" s="8">
        <v>105</v>
      </c>
      <c r="I248" s="9">
        <v>68318</v>
      </c>
      <c r="J248" s="10">
        <v>94</v>
      </c>
      <c r="K248" s="11">
        <v>171864</v>
      </c>
      <c r="L248" s="11">
        <v>116868</v>
      </c>
      <c r="M248" s="9">
        <v>288732</v>
      </c>
      <c r="N248" s="33">
        <f t="shared" si="138"/>
        <v>357050</v>
      </c>
      <c r="O248" s="112"/>
      <c r="P248" s="17"/>
      <c r="Q248" s="35"/>
    </row>
    <row r="249" spans="1:17" x14ac:dyDescent="0.25">
      <c r="A249" s="51" t="s">
        <v>162</v>
      </c>
      <c r="B249" s="6" t="s">
        <v>56</v>
      </c>
      <c r="C249" s="7" t="s">
        <v>167</v>
      </c>
      <c r="D249" s="8">
        <v>6</v>
      </c>
      <c r="E249" s="9">
        <v>4500</v>
      </c>
      <c r="F249" s="7">
        <v>0</v>
      </c>
      <c r="G249" s="11">
        <v>0</v>
      </c>
      <c r="H249" s="8">
        <v>6</v>
      </c>
      <c r="I249" s="9">
        <v>4500</v>
      </c>
      <c r="J249" s="10">
        <v>6</v>
      </c>
      <c r="K249" s="11">
        <v>10811</v>
      </c>
      <c r="L249" s="11">
        <v>7351</v>
      </c>
      <c r="M249" s="9">
        <v>18162</v>
      </c>
      <c r="N249" s="33">
        <f t="shared" si="138"/>
        <v>22662</v>
      </c>
      <c r="O249" s="113"/>
      <c r="P249" s="17"/>
      <c r="Q249" s="35"/>
    </row>
    <row r="250" spans="1:17" x14ac:dyDescent="0.25">
      <c r="A250" s="52" t="s">
        <v>168</v>
      </c>
      <c r="B250" s="12" t="s">
        <v>126</v>
      </c>
      <c r="C250" s="7" t="s">
        <v>169</v>
      </c>
      <c r="D250" s="8">
        <v>104</v>
      </c>
      <c r="E250" s="9">
        <v>65520</v>
      </c>
      <c r="F250" s="7">
        <v>0</v>
      </c>
      <c r="G250" s="11">
        <v>0</v>
      </c>
      <c r="H250" s="8">
        <v>104</v>
      </c>
      <c r="I250" s="9">
        <v>65520</v>
      </c>
      <c r="J250" s="10">
        <v>103</v>
      </c>
      <c r="K250" s="11">
        <v>356895</v>
      </c>
      <c r="L250" s="11">
        <v>3569</v>
      </c>
      <c r="M250" s="9">
        <v>360464</v>
      </c>
      <c r="N250" s="33">
        <f t="shared" si="138"/>
        <v>425984</v>
      </c>
      <c r="O250" s="64">
        <f>SUM(N250)</f>
        <v>425984</v>
      </c>
      <c r="P250" s="17"/>
      <c r="Q250" s="35"/>
    </row>
    <row r="251" spans="1:17" x14ac:dyDescent="0.25">
      <c r="A251" s="51" t="s">
        <v>170</v>
      </c>
      <c r="B251" s="6" t="s">
        <v>26</v>
      </c>
      <c r="C251" s="7" t="s">
        <v>171</v>
      </c>
      <c r="D251" s="8">
        <v>23</v>
      </c>
      <c r="E251" s="9">
        <v>16060</v>
      </c>
      <c r="F251" s="7">
        <v>3</v>
      </c>
      <c r="G251" s="11">
        <v>13209</v>
      </c>
      <c r="H251" s="8">
        <v>26</v>
      </c>
      <c r="I251" s="9">
        <v>29269</v>
      </c>
      <c r="J251" s="10">
        <v>15</v>
      </c>
      <c r="K251" s="11">
        <v>55094</v>
      </c>
      <c r="L251" s="11"/>
      <c r="M251" s="9">
        <v>55094</v>
      </c>
      <c r="N251" s="33">
        <f t="shared" si="138"/>
        <v>84363</v>
      </c>
      <c r="O251" s="64">
        <f t="shared" ref="O251:O256" si="139">SUM(N251)</f>
        <v>84363</v>
      </c>
      <c r="P251" s="17"/>
      <c r="Q251" s="35"/>
    </row>
    <row r="252" spans="1:17" x14ac:dyDescent="0.25">
      <c r="A252" s="51" t="s">
        <v>172</v>
      </c>
      <c r="B252" s="6" t="s">
        <v>26</v>
      </c>
      <c r="C252" s="7" t="s">
        <v>173</v>
      </c>
      <c r="D252" s="8">
        <v>25</v>
      </c>
      <c r="E252" s="9">
        <v>18250</v>
      </c>
      <c r="F252" s="7">
        <v>0</v>
      </c>
      <c r="G252" s="11">
        <v>0</v>
      </c>
      <c r="H252" s="8">
        <v>25</v>
      </c>
      <c r="I252" s="9">
        <v>18250</v>
      </c>
      <c r="J252" s="10">
        <v>15</v>
      </c>
      <c r="K252" s="11">
        <v>55094</v>
      </c>
      <c r="L252" s="11"/>
      <c r="M252" s="9">
        <v>55094</v>
      </c>
      <c r="N252" s="33">
        <f t="shared" si="138"/>
        <v>73344</v>
      </c>
      <c r="O252" s="64">
        <f t="shared" si="139"/>
        <v>73344</v>
      </c>
      <c r="P252" s="17"/>
      <c r="Q252" s="35"/>
    </row>
    <row r="253" spans="1:17" x14ac:dyDescent="0.25">
      <c r="A253" s="52" t="s">
        <v>174</v>
      </c>
      <c r="B253" s="12" t="s">
        <v>126</v>
      </c>
      <c r="C253" s="7" t="s">
        <v>174</v>
      </c>
      <c r="D253" s="8">
        <f>770+46</f>
        <v>816</v>
      </c>
      <c r="E253" s="9">
        <f>2533850+692755</f>
        <v>3226605</v>
      </c>
      <c r="F253" s="7">
        <v>13</v>
      </c>
      <c r="G253" s="11">
        <v>89855</v>
      </c>
      <c r="H253" s="8">
        <v>829</v>
      </c>
      <c r="I253" s="9">
        <v>3316460</v>
      </c>
      <c r="J253" s="10">
        <v>482</v>
      </c>
      <c r="K253" s="11">
        <v>2839221</v>
      </c>
      <c r="L253" s="11">
        <v>425883</v>
      </c>
      <c r="M253" s="9">
        <v>3265104</v>
      </c>
      <c r="N253" s="33">
        <f t="shared" si="138"/>
        <v>6581564</v>
      </c>
      <c r="O253" s="64">
        <f t="shared" si="139"/>
        <v>6581564</v>
      </c>
      <c r="P253" s="17"/>
      <c r="Q253" s="35"/>
    </row>
    <row r="254" spans="1:17" x14ac:dyDescent="0.25">
      <c r="A254" s="52" t="s">
        <v>175</v>
      </c>
      <c r="B254" s="12" t="s">
        <v>56</v>
      </c>
      <c r="C254" s="7" t="s">
        <v>175</v>
      </c>
      <c r="D254" s="8">
        <v>337</v>
      </c>
      <c r="E254" s="9">
        <v>305465</v>
      </c>
      <c r="F254" s="7">
        <v>17</v>
      </c>
      <c r="G254" s="11">
        <v>118987</v>
      </c>
      <c r="H254" s="8">
        <v>354</v>
      </c>
      <c r="I254" s="9">
        <v>424452</v>
      </c>
      <c r="J254" s="10">
        <v>329</v>
      </c>
      <c r="K254" s="11">
        <v>1937975</v>
      </c>
      <c r="L254" s="11">
        <v>251936</v>
      </c>
      <c r="M254" s="9">
        <v>2189911</v>
      </c>
      <c r="N254" s="33">
        <f t="shared" si="138"/>
        <v>2614363</v>
      </c>
      <c r="O254" s="64">
        <f t="shared" si="139"/>
        <v>2614363</v>
      </c>
      <c r="P254" s="17"/>
      <c r="Q254" s="35"/>
    </row>
    <row r="255" spans="1:17" ht="16.5" thickBot="1" x14ac:dyDescent="0.3">
      <c r="A255" s="52"/>
      <c r="B255" s="12" t="s">
        <v>176</v>
      </c>
      <c r="C255" s="7" t="s">
        <v>177</v>
      </c>
      <c r="D255" s="13"/>
      <c r="E255" s="11"/>
      <c r="F255" s="7"/>
      <c r="G255" s="11"/>
      <c r="H255" s="8"/>
      <c r="I255" s="9"/>
      <c r="J255" s="10"/>
      <c r="K255" s="11"/>
      <c r="L255" s="11"/>
      <c r="M255" s="9"/>
      <c r="N255" s="33">
        <f t="shared" si="138"/>
        <v>0</v>
      </c>
      <c r="O255" s="65">
        <f t="shared" si="139"/>
        <v>0</v>
      </c>
      <c r="P255" s="17"/>
      <c r="Q255" s="35"/>
    </row>
    <row r="256" spans="1:17" ht="48" thickBot="1" x14ac:dyDescent="0.3">
      <c r="A256" s="52" t="s">
        <v>178</v>
      </c>
      <c r="B256" s="12" t="s">
        <v>177</v>
      </c>
      <c r="C256" s="15"/>
      <c r="D256" s="15"/>
      <c r="E256" s="16"/>
      <c r="F256" s="15"/>
      <c r="G256" s="16"/>
      <c r="H256" s="13"/>
      <c r="I256" s="14"/>
      <c r="J256" s="13">
        <v>1890</v>
      </c>
      <c r="K256" s="16"/>
      <c r="L256" s="16"/>
      <c r="M256" s="14"/>
      <c r="N256" s="33">
        <f t="shared" si="138"/>
        <v>0</v>
      </c>
      <c r="O256" s="66">
        <f t="shared" si="139"/>
        <v>0</v>
      </c>
      <c r="P256" s="17">
        <v>596133</v>
      </c>
      <c r="Q256" s="35">
        <v>2659492</v>
      </c>
    </row>
    <row r="257" spans="1:17" ht="16.5" thickBot="1" x14ac:dyDescent="0.3">
      <c r="A257" s="67" t="s">
        <v>180</v>
      </c>
      <c r="B257" s="68"/>
      <c r="C257" s="69"/>
      <c r="D257" s="70">
        <f t="shared" ref="D257:G257" si="140">SUM(D258:D382)</f>
        <v>2625</v>
      </c>
      <c r="E257" s="71">
        <f t="shared" si="140"/>
        <v>1209917</v>
      </c>
      <c r="F257" s="70">
        <f t="shared" si="140"/>
        <v>2647</v>
      </c>
      <c r="G257" s="71">
        <f t="shared" si="140"/>
        <v>4322135</v>
      </c>
      <c r="H257" s="70">
        <f>SUM(H258:H382)</f>
        <v>5272</v>
      </c>
      <c r="I257" s="71">
        <f t="shared" ref="I257:Q257" si="141">SUM(I258:I382)</f>
        <v>5532052</v>
      </c>
      <c r="J257" s="70">
        <f t="shared" si="141"/>
        <v>985.99000000000012</v>
      </c>
      <c r="K257" s="71">
        <f t="shared" si="141"/>
        <v>1356937</v>
      </c>
      <c r="L257" s="71">
        <f t="shared" si="141"/>
        <v>744994</v>
      </c>
      <c r="M257" s="71">
        <f t="shared" si="141"/>
        <v>2101931</v>
      </c>
      <c r="N257" s="72">
        <f t="shared" si="141"/>
        <v>7633983</v>
      </c>
      <c r="O257" s="73">
        <f>SUM(O258:O382)</f>
        <v>7633983</v>
      </c>
      <c r="P257" s="74">
        <f t="shared" si="141"/>
        <v>0</v>
      </c>
      <c r="Q257" s="75">
        <f t="shared" si="141"/>
        <v>333510</v>
      </c>
    </row>
    <row r="258" spans="1:17" x14ac:dyDescent="0.25">
      <c r="A258" s="51" t="s">
        <v>14</v>
      </c>
      <c r="B258" s="6" t="s">
        <v>15</v>
      </c>
      <c r="C258" s="7" t="s">
        <v>16</v>
      </c>
      <c r="D258" s="8">
        <v>23</v>
      </c>
      <c r="E258" s="9">
        <v>6690</v>
      </c>
      <c r="F258" s="8">
        <v>90</v>
      </c>
      <c r="G258" s="11">
        <v>111900</v>
      </c>
      <c r="H258" s="18">
        <v>113</v>
      </c>
      <c r="I258" s="11">
        <v>118590</v>
      </c>
      <c r="J258" s="19">
        <v>13.33</v>
      </c>
      <c r="K258" s="11">
        <v>9240</v>
      </c>
      <c r="L258" s="11">
        <v>1848</v>
      </c>
      <c r="M258" s="11">
        <v>11088</v>
      </c>
      <c r="N258" s="33">
        <f t="shared" ref="N258:N321" si="142">M258+I258</f>
        <v>129678</v>
      </c>
      <c r="O258" s="112">
        <f>SUM(N258:N260)</f>
        <v>519956</v>
      </c>
      <c r="P258" s="17"/>
      <c r="Q258" s="35"/>
    </row>
    <row r="259" spans="1:17" x14ac:dyDescent="0.25">
      <c r="A259" s="51" t="s">
        <v>14</v>
      </c>
      <c r="B259" s="6" t="s">
        <v>17</v>
      </c>
      <c r="C259" s="7" t="s">
        <v>18</v>
      </c>
      <c r="D259" s="8">
        <v>32</v>
      </c>
      <c r="E259" s="9">
        <v>21208</v>
      </c>
      <c r="F259" s="8">
        <v>122</v>
      </c>
      <c r="G259" s="11">
        <v>233862</v>
      </c>
      <c r="H259" s="18">
        <v>154</v>
      </c>
      <c r="I259" s="11">
        <v>255070</v>
      </c>
      <c r="J259" s="19">
        <v>4</v>
      </c>
      <c r="K259" s="11">
        <v>2772</v>
      </c>
      <c r="L259" s="11">
        <v>554</v>
      </c>
      <c r="M259" s="11">
        <v>3326</v>
      </c>
      <c r="N259" s="33">
        <f t="shared" si="142"/>
        <v>258396</v>
      </c>
      <c r="O259" s="112"/>
      <c r="P259" s="17"/>
      <c r="Q259" s="35"/>
    </row>
    <row r="260" spans="1:17" x14ac:dyDescent="0.25">
      <c r="A260" s="51" t="s">
        <v>14</v>
      </c>
      <c r="B260" s="6" t="s">
        <v>19</v>
      </c>
      <c r="C260" s="7" t="s">
        <v>20</v>
      </c>
      <c r="D260" s="8">
        <v>23</v>
      </c>
      <c r="E260" s="9">
        <v>12524</v>
      </c>
      <c r="F260" s="8">
        <v>57</v>
      </c>
      <c r="G260" s="11">
        <v>115200</v>
      </c>
      <c r="H260" s="18">
        <v>80</v>
      </c>
      <c r="I260" s="11">
        <v>127724</v>
      </c>
      <c r="J260" s="19">
        <v>5</v>
      </c>
      <c r="K260" s="11">
        <v>3465</v>
      </c>
      <c r="L260" s="11">
        <v>693</v>
      </c>
      <c r="M260" s="11">
        <v>4158</v>
      </c>
      <c r="N260" s="33">
        <f t="shared" si="142"/>
        <v>131882</v>
      </c>
      <c r="O260" s="113"/>
      <c r="P260" s="17"/>
      <c r="Q260" s="35"/>
    </row>
    <row r="261" spans="1:17" x14ac:dyDescent="0.25">
      <c r="A261" s="51" t="s">
        <v>21</v>
      </c>
      <c r="B261" s="6" t="s">
        <v>17</v>
      </c>
      <c r="C261" s="7" t="s">
        <v>22</v>
      </c>
      <c r="D261" s="8">
        <v>2</v>
      </c>
      <c r="E261" s="9">
        <v>340</v>
      </c>
      <c r="F261" s="8">
        <v>11</v>
      </c>
      <c r="G261" s="11">
        <v>16800</v>
      </c>
      <c r="H261" s="18">
        <v>13</v>
      </c>
      <c r="I261" s="11">
        <f>1600+15540</f>
        <v>17140</v>
      </c>
      <c r="J261" s="19">
        <v>0</v>
      </c>
      <c r="K261" s="11"/>
      <c r="L261" s="11"/>
      <c r="M261" s="11"/>
      <c r="N261" s="33">
        <f t="shared" si="142"/>
        <v>17140</v>
      </c>
      <c r="O261" s="111">
        <f>SUM(N261:N262)</f>
        <v>373635</v>
      </c>
      <c r="P261" s="17"/>
      <c r="Q261" s="35"/>
    </row>
    <row r="262" spans="1:17" x14ac:dyDescent="0.25">
      <c r="A262" s="51" t="s">
        <v>21</v>
      </c>
      <c r="B262" s="6" t="s">
        <v>17</v>
      </c>
      <c r="C262" s="7" t="s">
        <v>23</v>
      </c>
      <c r="D262" s="8">
        <v>68</v>
      </c>
      <c r="E262" s="9">
        <f>30764+340</f>
        <v>31104</v>
      </c>
      <c r="F262" s="8">
        <v>135</v>
      </c>
      <c r="G262" s="11">
        <v>294760</v>
      </c>
      <c r="H262" s="18">
        <v>203</v>
      </c>
      <c r="I262" s="11">
        <v>325864</v>
      </c>
      <c r="J262" s="19">
        <v>34</v>
      </c>
      <c r="K262" s="11">
        <v>23562</v>
      </c>
      <c r="L262" s="11">
        <v>7069</v>
      </c>
      <c r="M262" s="11">
        <v>30631</v>
      </c>
      <c r="N262" s="33">
        <f t="shared" si="142"/>
        <v>356495</v>
      </c>
      <c r="O262" s="113"/>
      <c r="P262" s="17"/>
      <c r="Q262" s="35"/>
    </row>
    <row r="263" spans="1:17" x14ac:dyDescent="0.25">
      <c r="A263" s="51" t="s">
        <v>24</v>
      </c>
      <c r="B263" s="6" t="s">
        <v>15</v>
      </c>
      <c r="C263" s="7" t="s">
        <v>24</v>
      </c>
      <c r="D263" s="8">
        <v>2</v>
      </c>
      <c r="E263" s="9">
        <v>840</v>
      </c>
      <c r="F263" s="8">
        <v>60</v>
      </c>
      <c r="G263" s="11">
        <v>66000</v>
      </c>
      <c r="H263" s="18">
        <v>62</v>
      </c>
      <c r="I263" s="11">
        <v>66840</v>
      </c>
      <c r="J263" s="19">
        <v>0.67</v>
      </c>
      <c r="K263" s="11">
        <v>462</v>
      </c>
      <c r="L263" s="11">
        <v>65</v>
      </c>
      <c r="M263" s="11">
        <v>527</v>
      </c>
      <c r="N263" s="33">
        <f t="shared" si="142"/>
        <v>67367</v>
      </c>
      <c r="O263" s="64">
        <f>SUM(N263)</f>
        <v>67367</v>
      </c>
      <c r="P263" s="17"/>
      <c r="Q263" s="35"/>
    </row>
    <row r="264" spans="1:17" x14ac:dyDescent="0.25">
      <c r="A264" s="51" t="s">
        <v>25</v>
      </c>
      <c r="B264" s="6" t="s">
        <v>26</v>
      </c>
      <c r="C264" s="7" t="s">
        <v>27</v>
      </c>
      <c r="D264" s="8">
        <v>10</v>
      </c>
      <c r="E264" s="9">
        <v>45180</v>
      </c>
      <c r="F264" s="8">
        <v>121</v>
      </c>
      <c r="G264" s="11">
        <v>168900</v>
      </c>
      <c r="H264" s="18">
        <v>131</v>
      </c>
      <c r="I264" s="11">
        <v>214080</v>
      </c>
      <c r="J264" s="19">
        <v>0</v>
      </c>
      <c r="K264" s="11"/>
      <c r="L264" s="11"/>
      <c r="M264" s="11"/>
      <c r="N264" s="33">
        <f t="shared" si="142"/>
        <v>214080</v>
      </c>
      <c r="O264" s="111">
        <f>SUM(N264:N273)</f>
        <v>1477681</v>
      </c>
      <c r="P264" s="17"/>
      <c r="Q264" s="35"/>
    </row>
    <row r="265" spans="1:17" x14ac:dyDescent="0.25">
      <c r="A265" s="51" t="s">
        <v>25</v>
      </c>
      <c r="B265" s="6" t="s">
        <v>26</v>
      </c>
      <c r="C265" s="7" t="s">
        <v>28</v>
      </c>
      <c r="D265" s="8"/>
      <c r="E265" s="9"/>
      <c r="F265" s="8">
        <v>0</v>
      </c>
      <c r="G265" s="11">
        <v>0</v>
      </c>
      <c r="H265" s="15"/>
      <c r="I265" s="16"/>
      <c r="J265" s="20"/>
      <c r="K265" s="16"/>
      <c r="L265" s="16"/>
      <c r="M265" s="16"/>
      <c r="N265" s="33">
        <f t="shared" si="142"/>
        <v>0</v>
      </c>
      <c r="O265" s="112"/>
      <c r="P265" s="17"/>
      <c r="Q265" s="35"/>
    </row>
    <row r="266" spans="1:17" x14ac:dyDescent="0.25">
      <c r="A266" s="51" t="s">
        <v>25</v>
      </c>
      <c r="B266" s="6" t="s">
        <v>26</v>
      </c>
      <c r="C266" s="7" t="s">
        <v>29</v>
      </c>
      <c r="D266" s="8"/>
      <c r="E266" s="9"/>
      <c r="F266" s="8">
        <v>0</v>
      </c>
      <c r="G266" s="11">
        <v>0</v>
      </c>
      <c r="H266" s="15"/>
      <c r="I266" s="16"/>
      <c r="J266" s="20"/>
      <c r="K266" s="16"/>
      <c r="L266" s="16"/>
      <c r="M266" s="16"/>
      <c r="N266" s="33">
        <f t="shared" si="142"/>
        <v>0</v>
      </c>
      <c r="O266" s="112"/>
      <c r="P266" s="17"/>
      <c r="Q266" s="35"/>
    </row>
    <row r="267" spans="1:17" x14ac:dyDescent="0.25">
      <c r="A267" s="51" t="s">
        <v>25</v>
      </c>
      <c r="B267" s="6" t="s">
        <v>26</v>
      </c>
      <c r="C267" s="7" t="s">
        <v>30</v>
      </c>
      <c r="D267" s="8"/>
      <c r="E267" s="9"/>
      <c r="F267" s="8">
        <v>0</v>
      </c>
      <c r="G267" s="11">
        <v>0</v>
      </c>
      <c r="H267" s="15"/>
      <c r="I267" s="16"/>
      <c r="J267" s="20"/>
      <c r="K267" s="16"/>
      <c r="L267" s="16"/>
      <c r="M267" s="16"/>
      <c r="N267" s="33">
        <f t="shared" si="142"/>
        <v>0</v>
      </c>
      <c r="O267" s="112"/>
      <c r="P267" s="17"/>
      <c r="Q267" s="35"/>
    </row>
    <row r="268" spans="1:17" x14ac:dyDescent="0.25">
      <c r="A268" s="51" t="s">
        <v>25</v>
      </c>
      <c r="B268" s="6" t="s">
        <v>26</v>
      </c>
      <c r="C268" s="7" t="s">
        <v>31</v>
      </c>
      <c r="D268" s="8">
        <v>16</v>
      </c>
      <c r="E268" s="9">
        <v>9943</v>
      </c>
      <c r="F268" s="8">
        <v>601</v>
      </c>
      <c r="G268" s="11">
        <v>915600</v>
      </c>
      <c r="H268" s="18">
        <v>617</v>
      </c>
      <c r="I268" s="11">
        <v>925543</v>
      </c>
      <c r="J268" s="19">
        <v>0</v>
      </c>
      <c r="K268" s="11"/>
      <c r="L268" s="11"/>
      <c r="M268" s="11"/>
      <c r="N268" s="33">
        <f t="shared" si="142"/>
        <v>925543</v>
      </c>
      <c r="O268" s="112"/>
      <c r="P268" s="17"/>
      <c r="Q268" s="35"/>
    </row>
    <row r="269" spans="1:17" x14ac:dyDescent="0.25">
      <c r="A269" s="51" t="s">
        <v>25</v>
      </c>
      <c r="B269" s="6" t="s">
        <v>26</v>
      </c>
      <c r="C269" s="7" t="s">
        <v>32</v>
      </c>
      <c r="D269" s="8"/>
      <c r="E269" s="9"/>
      <c r="F269" s="8">
        <v>0</v>
      </c>
      <c r="G269" s="11">
        <v>0</v>
      </c>
      <c r="H269" s="15"/>
      <c r="I269" s="16"/>
      <c r="J269" s="20"/>
      <c r="K269" s="16"/>
      <c r="L269" s="16"/>
      <c r="M269" s="16"/>
      <c r="N269" s="33">
        <f t="shared" si="142"/>
        <v>0</v>
      </c>
      <c r="O269" s="112"/>
      <c r="P269" s="17"/>
      <c r="Q269" s="35"/>
    </row>
    <row r="270" spans="1:17" x14ac:dyDescent="0.25">
      <c r="A270" s="51" t="s">
        <v>25</v>
      </c>
      <c r="B270" s="6" t="s">
        <v>26</v>
      </c>
      <c r="C270" s="7" t="s">
        <v>33</v>
      </c>
      <c r="D270" s="8">
        <v>4</v>
      </c>
      <c r="E270" s="9">
        <v>1455</v>
      </c>
      <c r="F270" s="8">
        <v>18</v>
      </c>
      <c r="G270" s="11">
        <v>26000</v>
      </c>
      <c r="H270" s="18">
        <v>22</v>
      </c>
      <c r="I270" s="11">
        <v>27455</v>
      </c>
      <c r="J270" s="19">
        <v>0</v>
      </c>
      <c r="K270" s="11"/>
      <c r="L270" s="11"/>
      <c r="M270" s="11"/>
      <c r="N270" s="33">
        <f t="shared" si="142"/>
        <v>27455</v>
      </c>
      <c r="O270" s="112"/>
      <c r="P270" s="17"/>
      <c r="Q270" s="35"/>
    </row>
    <row r="271" spans="1:17" x14ac:dyDescent="0.25">
      <c r="A271" s="51" t="s">
        <v>25</v>
      </c>
      <c r="B271" s="6" t="s">
        <v>26</v>
      </c>
      <c r="C271" s="7" t="s">
        <v>34</v>
      </c>
      <c r="D271" s="8">
        <v>15</v>
      </c>
      <c r="E271" s="9">
        <v>90946</v>
      </c>
      <c r="F271" s="8">
        <v>81</v>
      </c>
      <c r="G271" s="11">
        <v>149657</v>
      </c>
      <c r="H271" s="18">
        <v>96</v>
      </c>
      <c r="I271" s="11">
        <v>240603</v>
      </c>
      <c r="J271" s="19">
        <v>0</v>
      </c>
      <c r="K271" s="11"/>
      <c r="L271" s="11"/>
      <c r="M271" s="11"/>
      <c r="N271" s="33">
        <f t="shared" si="142"/>
        <v>240603</v>
      </c>
      <c r="O271" s="112"/>
      <c r="P271" s="17"/>
      <c r="Q271" s="35"/>
    </row>
    <row r="272" spans="1:17" x14ac:dyDescent="0.25">
      <c r="A272" s="51" t="s">
        <v>25</v>
      </c>
      <c r="B272" s="6" t="s">
        <v>35</v>
      </c>
      <c r="C272" s="7" t="s">
        <v>36</v>
      </c>
      <c r="D272" s="8"/>
      <c r="E272" s="9"/>
      <c r="F272" s="8">
        <v>5</v>
      </c>
      <c r="G272" s="11">
        <v>5000</v>
      </c>
      <c r="H272" s="18">
        <v>5</v>
      </c>
      <c r="I272" s="11">
        <v>5000</v>
      </c>
      <c r="J272" s="19">
        <v>0</v>
      </c>
      <c r="K272" s="11"/>
      <c r="L272" s="11"/>
      <c r="M272" s="11"/>
      <c r="N272" s="33">
        <f t="shared" si="142"/>
        <v>5000</v>
      </c>
      <c r="O272" s="112"/>
      <c r="P272" s="17"/>
      <c r="Q272" s="35"/>
    </row>
    <row r="273" spans="1:17" x14ac:dyDescent="0.25">
      <c r="A273" s="51" t="s">
        <v>25</v>
      </c>
      <c r="B273" s="6" t="s">
        <v>35</v>
      </c>
      <c r="C273" s="7" t="s">
        <v>25</v>
      </c>
      <c r="D273" s="8">
        <v>1</v>
      </c>
      <c r="E273" s="9">
        <v>0</v>
      </c>
      <c r="F273" s="8">
        <v>54</v>
      </c>
      <c r="G273" s="11">
        <v>65000</v>
      </c>
      <c r="H273" s="18">
        <v>55</v>
      </c>
      <c r="I273" s="11">
        <v>65000</v>
      </c>
      <c r="J273" s="19">
        <v>0</v>
      </c>
      <c r="K273" s="11"/>
      <c r="L273" s="11"/>
      <c r="M273" s="11"/>
      <c r="N273" s="33">
        <f t="shared" si="142"/>
        <v>65000</v>
      </c>
      <c r="O273" s="113"/>
      <c r="P273" s="17"/>
      <c r="Q273" s="35"/>
    </row>
    <row r="274" spans="1:17" x14ac:dyDescent="0.25">
      <c r="A274" s="51" t="s">
        <v>37</v>
      </c>
      <c r="B274" s="6" t="s">
        <v>38</v>
      </c>
      <c r="C274" s="7" t="s">
        <v>39</v>
      </c>
      <c r="D274" s="8">
        <v>1</v>
      </c>
      <c r="E274" s="9">
        <v>800</v>
      </c>
      <c r="F274" s="8">
        <v>0</v>
      </c>
      <c r="G274" s="11">
        <v>0</v>
      </c>
      <c r="H274" s="18">
        <v>1</v>
      </c>
      <c r="I274" s="11">
        <v>800</v>
      </c>
      <c r="J274" s="19">
        <v>0</v>
      </c>
      <c r="K274" s="11"/>
      <c r="L274" s="11"/>
      <c r="M274" s="11"/>
      <c r="N274" s="33">
        <f t="shared" si="142"/>
        <v>800</v>
      </c>
      <c r="O274" s="111">
        <f>SUM(N274:N291)</f>
        <v>57421</v>
      </c>
      <c r="P274" s="17"/>
      <c r="Q274" s="35"/>
    </row>
    <row r="275" spans="1:17" x14ac:dyDescent="0.25">
      <c r="A275" s="51" t="s">
        <v>37</v>
      </c>
      <c r="B275" s="6" t="s">
        <v>40</v>
      </c>
      <c r="C275" s="7" t="s">
        <v>41</v>
      </c>
      <c r="D275" s="8"/>
      <c r="E275" s="9"/>
      <c r="F275" s="8">
        <v>0</v>
      </c>
      <c r="G275" s="11">
        <v>0</v>
      </c>
      <c r="H275" s="15"/>
      <c r="I275" s="16"/>
      <c r="J275" s="20"/>
      <c r="K275" s="16"/>
      <c r="L275" s="16"/>
      <c r="M275" s="16"/>
      <c r="N275" s="33">
        <f t="shared" si="142"/>
        <v>0</v>
      </c>
      <c r="O275" s="112"/>
      <c r="P275" s="17"/>
      <c r="Q275" s="35"/>
    </row>
    <row r="276" spans="1:17" x14ac:dyDescent="0.25">
      <c r="A276" s="51" t="s">
        <v>37</v>
      </c>
      <c r="B276" s="6" t="s">
        <v>42</v>
      </c>
      <c r="C276" s="7" t="s">
        <v>43</v>
      </c>
      <c r="D276" s="8"/>
      <c r="E276" s="9"/>
      <c r="F276" s="8">
        <v>0</v>
      </c>
      <c r="G276" s="11">
        <v>0</v>
      </c>
      <c r="H276" s="15"/>
      <c r="I276" s="16"/>
      <c r="J276" s="20"/>
      <c r="K276" s="16"/>
      <c r="L276" s="16"/>
      <c r="M276" s="16"/>
      <c r="N276" s="33">
        <f t="shared" si="142"/>
        <v>0</v>
      </c>
      <c r="O276" s="112"/>
      <c r="P276" s="17"/>
      <c r="Q276" s="35"/>
    </row>
    <row r="277" spans="1:17" x14ac:dyDescent="0.25">
      <c r="A277" s="51" t="s">
        <v>37</v>
      </c>
      <c r="B277" s="6" t="s">
        <v>44</v>
      </c>
      <c r="C277" s="7" t="s">
        <v>45</v>
      </c>
      <c r="D277" s="8"/>
      <c r="E277" s="9"/>
      <c r="F277" s="8">
        <v>0</v>
      </c>
      <c r="G277" s="11">
        <v>0</v>
      </c>
      <c r="H277" s="15"/>
      <c r="I277" s="16"/>
      <c r="J277" s="20"/>
      <c r="K277" s="16"/>
      <c r="L277" s="16"/>
      <c r="M277" s="16"/>
      <c r="N277" s="33">
        <f t="shared" si="142"/>
        <v>0</v>
      </c>
      <c r="O277" s="112"/>
      <c r="P277" s="17"/>
      <c r="Q277" s="35"/>
    </row>
    <row r="278" spans="1:17" x14ac:dyDescent="0.25">
      <c r="A278" s="51" t="s">
        <v>37</v>
      </c>
      <c r="B278" s="6" t="s">
        <v>46</v>
      </c>
      <c r="C278" s="7" t="s">
        <v>47</v>
      </c>
      <c r="D278" s="8"/>
      <c r="E278" s="9"/>
      <c r="F278" s="8">
        <v>0</v>
      </c>
      <c r="G278" s="11">
        <v>0</v>
      </c>
      <c r="H278" s="15"/>
      <c r="I278" s="16"/>
      <c r="J278" s="20"/>
      <c r="K278" s="16"/>
      <c r="L278" s="16"/>
      <c r="M278" s="16"/>
      <c r="N278" s="33">
        <f t="shared" si="142"/>
        <v>0</v>
      </c>
      <c r="O278" s="112"/>
      <c r="P278" s="17"/>
      <c r="Q278" s="35"/>
    </row>
    <row r="279" spans="1:17" x14ac:dyDescent="0.25">
      <c r="A279" s="51" t="s">
        <v>37</v>
      </c>
      <c r="B279" s="6" t="s">
        <v>48</v>
      </c>
      <c r="C279" s="7" t="s">
        <v>49</v>
      </c>
      <c r="D279" s="8"/>
      <c r="E279" s="9"/>
      <c r="F279" s="8">
        <v>0</v>
      </c>
      <c r="G279" s="11">
        <v>0</v>
      </c>
      <c r="H279" s="15"/>
      <c r="I279" s="16"/>
      <c r="J279" s="20"/>
      <c r="K279" s="16"/>
      <c r="L279" s="16"/>
      <c r="M279" s="16"/>
      <c r="N279" s="33">
        <f t="shared" si="142"/>
        <v>0</v>
      </c>
      <c r="O279" s="112"/>
      <c r="P279" s="17"/>
      <c r="Q279" s="35"/>
    </row>
    <row r="280" spans="1:17" x14ac:dyDescent="0.25">
      <c r="A280" s="52" t="s">
        <v>37</v>
      </c>
      <c r="B280" s="12" t="s">
        <v>48</v>
      </c>
      <c r="C280" s="7" t="s">
        <v>50</v>
      </c>
      <c r="D280" s="8">
        <v>4</v>
      </c>
      <c r="E280" s="9">
        <v>400</v>
      </c>
      <c r="F280" s="8">
        <v>12</v>
      </c>
      <c r="G280" s="11">
        <v>6000</v>
      </c>
      <c r="H280" s="18">
        <v>16</v>
      </c>
      <c r="I280" s="11">
        <v>6400</v>
      </c>
      <c r="J280" s="19">
        <v>1</v>
      </c>
      <c r="K280" s="11">
        <v>866</v>
      </c>
      <c r="L280" s="11">
        <v>286</v>
      </c>
      <c r="M280" s="11">
        <v>1152</v>
      </c>
      <c r="N280" s="33">
        <f t="shared" si="142"/>
        <v>7552</v>
      </c>
      <c r="O280" s="112"/>
      <c r="P280" s="17"/>
      <c r="Q280" s="35"/>
    </row>
    <row r="281" spans="1:17" x14ac:dyDescent="0.25">
      <c r="A281" s="52" t="s">
        <v>37</v>
      </c>
      <c r="B281" s="12" t="s">
        <v>51</v>
      </c>
      <c r="C281" s="7" t="s">
        <v>52</v>
      </c>
      <c r="D281" s="8">
        <v>38</v>
      </c>
      <c r="E281" s="9">
        <v>6700</v>
      </c>
      <c r="F281" s="8">
        <v>9</v>
      </c>
      <c r="G281" s="11">
        <v>5500</v>
      </c>
      <c r="H281" s="18">
        <f>41+6</f>
        <v>47</v>
      </c>
      <c r="I281" s="11">
        <v>12200</v>
      </c>
      <c r="J281" s="19">
        <v>8</v>
      </c>
      <c r="K281" s="11">
        <v>6930</v>
      </c>
      <c r="L281" s="11">
        <v>2287</v>
      </c>
      <c r="M281" s="11">
        <v>9217</v>
      </c>
      <c r="N281" s="33">
        <f t="shared" si="142"/>
        <v>21417</v>
      </c>
      <c r="O281" s="112"/>
      <c r="P281" s="17"/>
      <c r="Q281" s="35"/>
    </row>
    <row r="282" spans="1:17" x14ac:dyDescent="0.25">
      <c r="A282" s="52" t="s">
        <v>37</v>
      </c>
      <c r="B282" s="12" t="s">
        <v>26</v>
      </c>
      <c r="C282" s="7" t="s">
        <v>53</v>
      </c>
      <c r="D282" s="8"/>
      <c r="E282" s="9"/>
      <c r="F282" s="8">
        <v>11</v>
      </c>
      <c r="G282" s="11">
        <v>15400</v>
      </c>
      <c r="H282" s="18">
        <v>11</v>
      </c>
      <c r="I282" s="11">
        <v>15400</v>
      </c>
      <c r="J282" s="19">
        <v>0</v>
      </c>
      <c r="K282" s="11"/>
      <c r="L282" s="11"/>
      <c r="M282" s="11"/>
      <c r="N282" s="33">
        <f t="shared" si="142"/>
        <v>15400</v>
      </c>
      <c r="O282" s="112"/>
      <c r="P282" s="17"/>
      <c r="Q282" s="35"/>
    </row>
    <row r="283" spans="1:17" x14ac:dyDescent="0.25">
      <c r="A283" s="52" t="s">
        <v>37</v>
      </c>
      <c r="B283" s="12" t="s">
        <v>26</v>
      </c>
      <c r="C283" s="7" t="s">
        <v>54</v>
      </c>
      <c r="D283" s="8"/>
      <c r="E283" s="9"/>
      <c r="F283" s="8">
        <v>3</v>
      </c>
      <c r="G283" s="11">
        <v>4500</v>
      </c>
      <c r="H283" s="18">
        <v>3</v>
      </c>
      <c r="I283" s="11">
        <v>4500</v>
      </c>
      <c r="J283" s="19">
        <v>0</v>
      </c>
      <c r="K283" s="11"/>
      <c r="L283" s="11"/>
      <c r="M283" s="11"/>
      <c r="N283" s="33">
        <f t="shared" si="142"/>
        <v>4500</v>
      </c>
      <c r="O283" s="112"/>
      <c r="P283" s="17"/>
      <c r="Q283" s="35"/>
    </row>
    <row r="284" spans="1:17" x14ac:dyDescent="0.25">
      <c r="A284" s="52" t="s">
        <v>37</v>
      </c>
      <c r="B284" s="12" t="s">
        <v>26</v>
      </c>
      <c r="C284" s="7" t="s">
        <v>55</v>
      </c>
      <c r="D284" s="8"/>
      <c r="E284" s="9"/>
      <c r="F284" s="8"/>
      <c r="G284" s="11"/>
      <c r="H284" s="15"/>
      <c r="I284" s="16"/>
      <c r="J284" s="20"/>
      <c r="K284" s="16"/>
      <c r="L284" s="16"/>
      <c r="M284" s="16"/>
      <c r="N284" s="33"/>
      <c r="O284" s="112"/>
      <c r="P284" s="17"/>
      <c r="Q284" s="35"/>
    </row>
    <row r="285" spans="1:17" x14ac:dyDescent="0.25">
      <c r="A285" s="52" t="s">
        <v>37</v>
      </c>
      <c r="B285" s="12" t="s">
        <v>56</v>
      </c>
      <c r="C285" s="7" t="s">
        <v>57</v>
      </c>
      <c r="D285" s="8"/>
      <c r="E285" s="9"/>
      <c r="F285" s="8">
        <v>0</v>
      </c>
      <c r="G285" s="11">
        <v>0</v>
      </c>
      <c r="H285" s="15"/>
      <c r="I285" s="16"/>
      <c r="J285" s="20"/>
      <c r="K285" s="16"/>
      <c r="L285" s="16"/>
      <c r="M285" s="16"/>
      <c r="N285" s="33">
        <f t="shared" si="142"/>
        <v>0</v>
      </c>
      <c r="O285" s="112"/>
      <c r="P285" s="17"/>
      <c r="Q285" s="35"/>
    </row>
    <row r="286" spans="1:17" x14ac:dyDescent="0.25">
      <c r="A286" s="52" t="s">
        <v>37</v>
      </c>
      <c r="B286" s="12" t="s">
        <v>58</v>
      </c>
      <c r="C286" s="7" t="s">
        <v>59</v>
      </c>
      <c r="D286" s="8">
        <v>7</v>
      </c>
      <c r="E286" s="9">
        <v>400</v>
      </c>
      <c r="F286" s="8">
        <v>11</v>
      </c>
      <c r="G286" s="11">
        <v>6200</v>
      </c>
      <c r="H286" s="18">
        <v>18</v>
      </c>
      <c r="I286" s="11">
        <v>6600</v>
      </c>
      <c r="J286" s="19">
        <v>1</v>
      </c>
      <c r="K286" s="11">
        <v>866</v>
      </c>
      <c r="L286" s="11">
        <v>286</v>
      </c>
      <c r="M286" s="11">
        <v>1152</v>
      </c>
      <c r="N286" s="33">
        <f t="shared" si="142"/>
        <v>7752</v>
      </c>
      <c r="O286" s="112"/>
      <c r="P286" s="17"/>
      <c r="Q286" s="35"/>
    </row>
    <row r="287" spans="1:17" x14ac:dyDescent="0.25">
      <c r="A287" s="52" t="s">
        <v>37</v>
      </c>
      <c r="B287" s="12" t="s">
        <v>60</v>
      </c>
      <c r="C287" s="7" t="s">
        <v>61</v>
      </c>
      <c r="D287" s="8"/>
      <c r="E287" s="9"/>
      <c r="F287" s="8">
        <v>0</v>
      </c>
      <c r="G287" s="11">
        <v>0</v>
      </c>
      <c r="H287" s="18"/>
      <c r="I287" s="11"/>
      <c r="J287" s="19"/>
      <c r="K287" s="11"/>
      <c r="L287" s="11"/>
      <c r="M287" s="11"/>
      <c r="N287" s="33">
        <f t="shared" si="142"/>
        <v>0</v>
      </c>
      <c r="O287" s="112"/>
      <c r="P287" s="17"/>
      <c r="Q287" s="35"/>
    </row>
    <row r="288" spans="1:17" x14ac:dyDescent="0.25">
      <c r="A288" s="52" t="s">
        <v>37</v>
      </c>
      <c r="B288" s="12" t="s">
        <v>62</v>
      </c>
      <c r="C288" s="7" t="s">
        <v>61</v>
      </c>
      <c r="D288" s="8"/>
      <c r="E288" s="9"/>
      <c r="F288" s="8">
        <v>0</v>
      </c>
      <c r="G288" s="11">
        <v>0</v>
      </c>
      <c r="H288" s="18"/>
      <c r="I288" s="11"/>
      <c r="J288" s="19"/>
      <c r="K288" s="11"/>
      <c r="L288" s="11"/>
      <c r="M288" s="11"/>
      <c r="N288" s="33">
        <f t="shared" si="142"/>
        <v>0</v>
      </c>
      <c r="O288" s="112"/>
      <c r="P288" s="17"/>
      <c r="Q288" s="35"/>
    </row>
    <row r="289" spans="1:17" x14ac:dyDescent="0.25">
      <c r="A289" s="52" t="s">
        <v>37</v>
      </c>
      <c r="B289" s="12" t="s">
        <v>35</v>
      </c>
      <c r="C289" s="7" t="s">
        <v>61</v>
      </c>
      <c r="D289" s="13"/>
      <c r="E289" s="14"/>
      <c r="F289" s="13">
        <v>0</v>
      </c>
      <c r="G289" s="11">
        <v>0</v>
      </c>
      <c r="H289" s="18"/>
      <c r="I289" s="11"/>
      <c r="J289" s="19"/>
      <c r="K289" s="11"/>
      <c r="L289" s="11"/>
      <c r="M289" s="11"/>
      <c r="N289" s="33">
        <f t="shared" si="142"/>
        <v>0</v>
      </c>
      <c r="O289" s="112"/>
      <c r="P289" s="17"/>
      <c r="Q289" s="35"/>
    </row>
    <row r="290" spans="1:17" x14ac:dyDescent="0.25">
      <c r="A290" s="52" t="s">
        <v>37</v>
      </c>
      <c r="B290" s="12" t="s">
        <v>63</v>
      </c>
      <c r="C290" s="7" t="s">
        <v>61</v>
      </c>
      <c r="D290" s="13"/>
      <c r="E290" s="14"/>
      <c r="F290" s="13">
        <v>0</v>
      </c>
      <c r="G290" s="11">
        <v>0</v>
      </c>
      <c r="H290" s="15"/>
      <c r="I290" s="16"/>
      <c r="J290" s="20"/>
      <c r="K290" s="16"/>
      <c r="L290" s="16"/>
      <c r="M290" s="16"/>
      <c r="N290" s="33">
        <f t="shared" si="142"/>
        <v>0</v>
      </c>
      <c r="O290" s="112"/>
      <c r="P290" s="17"/>
      <c r="Q290" s="35"/>
    </row>
    <row r="291" spans="1:17" x14ac:dyDescent="0.25">
      <c r="A291" s="52" t="s">
        <v>37</v>
      </c>
      <c r="B291" s="12" t="s">
        <v>64</v>
      </c>
      <c r="C291" s="7" t="s">
        <v>61</v>
      </c>
      <c r="D291" s="13"/>
      <c r="E291" s="14"/>
      <c r="F291" s="13">
        <v>0</v>
      </c>
      <c r="G291" s="11">
        <v>0</v>
      </c>
      <c r="H291" s="15"/>
      <c r="I291" s="16"/>
      <c r="J291" s="20"/>
      <c r="K291" s="16"/>
      <c r="L291" s="16"/>
      <c r="M291" s="16"/>
      <c r="N291" s="33">
        <f t="shared" si="142"/>
        <v>0</v>
      </c>
      <c r="O291" s="113"/>
      <c r="P291" s="17"/>
      <c r="Q291" s="35"/>
    </row>
    <row r="292" spans="1:17" x14ac:dyDescent="0.25">
      <c r="A292" s="51" t="s">
        <v>65</v>
      </c>
      <c r="B292" s="6" t="s">
        <v>66</v>
      </c>
      <c r="C292" s="7" t="s">
        <v>67</v>
      </c>
      <c r="D292" s="8">
        <v>29</v>
      </c>
      <c r="E292" s="9">
        <v>16800</v>
      </c>
      <c r="F292" s="8">
        <v>6</v>
      </c>
      <c r="G292" s="11">
        <v>9600</v>
      </c>
      <c r="H292" s="18">
        <v>35</v>
      </c>
      <c r="I292" s="11">
        <v>26400</v>
      </c>
      <c r="J292" s="19">
        <v>12</v>
      </c>
      <c r="K292" s="11">
        <v>15385</v>
      </c>
      <c r="L292" s="11">
        <v>7077</v>
      </c>
      <c r="M292" s="11">
        <v>22462</v>
      </c>
      <c r="N292" s="33">
        <f t="shared" si="142"/>
        <v>48862</v>
      </c>
      <c r="O292" s="111">
        <f>SUM(N292:N295)</f>
        <v>243727</v>
      </c>
      <c r="P292" s="17"/>
      <c r="Q292" s="35"/>
    </row>
    <row r="293" spans="1:17" x14ac:dyDescent="0.25">
      <c r="A293" s="51" t="s">
        <v>65</v>
      </c>
      <c r="B293" s="6" t="s">
        <v>66</v>
      </c>
      <c r="C293" s="7" t="s">
        <v>68</v>
      </c>
      <c r="D293" s="8">
        <v>1</v>
      </c>
      <c r="E293" s="9">
        <v>600</v>
      </c>
      <c r="F293" s="8">
        <v>2</v>
      </c>
      <c r="G293" s="11">
        <v>3200</v>
      </c>
      <c r="H293" s="18">
        <v>3</v>
      </c>
      <c r="I293" s="11">
        <v>3800</v>
      </c>
      <c r="J293" s="19">
        <v>1</v>
      </c>
      <c r="K293" s="11">
        <v>1282</v>
      </c>
      <c r="L293" s="11">
        <v>590</v>
      </c>
      <c r="M293" s="11">
        <v>1872</v>
      </c>
      <c r="N293" s="33">
        <f t="shared" si="142"/>
        <v>5672</v>
      </c>
      <c r="O293" s="112"/>
      <c r="P293" s="17"/>
      <c r="Q293" s="35"/>
    </row>
    <row r="294" spans="1:17" x14ac:dyDescent="0.25">
      <c r="A294" s="51" t="s">
        <v>65</v>
      </c>
      <c r="B294" s="6" t="s">
        <v>66</v>
      </c>
      <c r="C294" s="7" t="s">
        <v>69</v>
      </c>
      <c r="D294" s="8">
        <v>100</v>
      </c>
      <c r="E294" s="9">
        <v>54340</v>
      </c>
      <c r="F294" s="8">
        <v>30</v>
      </c>
      <c r="G294" s="11">
        <v>34400</v>
      </c>
      <c r="H294" s="18">
        <v>130</v>
      </c>
      <c r="I294" s="11">
        <v>88740</v>
      </c>
      <c r="J294" s="19">
        <v>53.67</v>
      </c>
      <c r="K294" s="11">
        <v>68803</v>
      </c>
      <c r="L294" s="11">
        <v>31650</v>
      </c>
      <c r="M294" s="11">
        <v>100453</v>
      </c>
      <c r="N294" s="33">
        <f t="shared" si="142"/>
        <v>189193</v>
      </c>
      <c r="O294" s="112"/>
      <c r="P294" s="17"/>
      <c r="Q294" s="35"/>
    </row>
    <row r="295" spans="1:17" x14ac:dyDescent="0.25">
      <c r="A295" s="51" t="s">
        <v>65</v>
      </c>
      <c r="B295" s="6" t="s">
        <v>66</v>
      </c>
      <c r="C295" s="7" t="s">
        <v>70</v>
      </c>
      <c r="D295" s="8"/>
      <c r="E295" s="9"/>
      <c r="F295" s="8">
        <v>0</v>
      </c>
      <c r="G295" s="11">
        <v>0</v>
      </c>
      <c r="H295" s="15"/>
      <c r="I295" s="16"/>
      <c r="J295" s="20"/>
      <c r="K295" s="16"/>
      <c r="L295" s="16"/>
      <c r="M295" s="16"/>
      <c r="N295" s="33">
        <f t="shared" si="142"/>
        <v>0</v>
      </c>
      <c r="O295" s="113"/>
      <c r="P295" s="17"/>
      <c r="Q295" s="35"/>
    </row>
    <row r="296" spans="1:17" x14ac:dyDescent="0.25">
      <c r="A296" s="51" t="s">
        <v>71</v>
      </c>
      <c r="B296" s="6" t="s">
        <v>72</v>
      </c>
      <c r="C296" s="7" t="s">
        <v>73</v>
      </c>
      <c r="D296" s="8">
        <v>22</v>
      </c>
      <c r="E296" s="9">
        <v>4200</v>
      </c>
      <c r="F296" s="8">
        <v>86</v>
      </c>
      <c r="G296" s="11">
        <v>129000</v>
      </c>
      <c r="H296" s="18">
        <v>108</v>
      </c>
      <c r="I296" s="11">
        <v>133200</v>
      </c>
      <c r="J296" s="19">
        <v>3.33</v>
      </c>
      <c r="K296" s="11">
        <v>4274</v>
      </c>
      <c r="L296" s="11">
        <v>982</v>
      </c>
      <c r="M296" s="11">
        <v>5256</v>
      </c>
      <c r="N296" s="33">
        <f t="shared" si="142"/>
        <v>138456</v>
      </c>
      <c r="O296" s="111">
        <f>SUM(N296:N299)</f>
        <v>280784</v>
      </c>
      <c r="P296" s="17"/>
      <c r="Q296" s="35"/>
    </row>
    <row r="297" spans="1:17" x14ac:dyDescent="0.25">
      <c r="A297" s="51" t="s">
        <v>71</v>
      </c>
      <c r="B297" s="6" t="s">
        <v>72</v>
      </c>
      <c r="C297" s="7" t="s">
        <v>74</v>
      </c>
      <c r="D297" s="8">
        <v>30</v>
      </c>
      <c r="E297" s="9">
        <v>5100</v>
      </c>
      <c r="F297" s="8">
        <v>95</v>
      </c>
      <c r="G297" s="11">
        <v>117380</v>
      </c>
      <c r="H297" s="18">
        <v>125</v>
      </c>
      <c r="I297" s="11">
        <v>122480</v>
      </c>
      <c r="J297" s="19">
        <v>3</v>
      </c>
      <c r="K297" s="11">
        <v>3846</v>
      </c>
      <c r="L297" s="11">
        <v>885</v>
      </c>
      <c r="M297" s="11">
        <v>4731</v>
      </c>
      <c r="N297" s="33">
        <f t="shared" si="142"/>
        <v>127211</v>
      </c>
      <c r="O297" s="112"/>
      <c r="P297" s="17"/>
      <c r="Q297" s="35"/>
    </row>
    <row r="298" spans="1:17" x14ac:dyDescent="0.25">
      <c r="A298" s="51" t="s">
        <v>71</v>
      </c>
      <c r="B298" s="6" t="s">
        <v>72</v>
      </c>
      <c r="C298" s="7" t="s">
        <v>75</v>
      </c>
      <c r="D298" s="8">
        <v>2</v>
      </c>
      <c r="E298" s="9">
        <v>0</v>
      </c>
      <c r="F298" s="8">
        <v>0</v>
      </c>
      <c r="G298" s="11">
        <v>0</v>
      </c>
      <c r="H298" s="18">
        <v>2</v>
      </c>
      <c r="I298" s="11">
        <v>0</v>
      </c>
      <c r="J298" s="19">
        <v>0.33</v>
      </c>
      <c r="K298" s="11">
        <v>427</v>
      </c>
      <c r="L298" s="11">
        <v>99</v>
      </c>
      <c r="M298" s="11">
        <v>526</v>
      </c>
      <c r="N298" s="33">
        <f t="shared" si="142"/>
        <v>526</v>
      </c>
      <c r="O298" s="112"/>
      <c r="P298" s="17"/>
      <c r="Q298" s="35"/>
    </row>
    <row r="299" spans="1:17" x14ac:dyDescent="0.25">
      <c r="A299" s="51" t="s">
        <v>71</v>
      </c>
      <c r="B299" s="12" t="s">
        <v>19</v>
      </c>
      <c r="C299" s="7" t="s">
        <v>76</v>
      </c>
      <c r="D299" s="8">
        <v>15</v>
      </c>
      <c r="E299" s="9">
        <v>4500</v>
      </c>
      <c r="F299" s="8">
        <v>6</v>
      </c>
      <c r="G299" s="11">
        <v>5360</v>
      </c>
      <c r="H299" s="18">
        <v>21</v>
      </c>
      <c r="I299" s="11">
        <v>9860</v>
      </c>
      <c r="J299" s="19">
        <v>3</v>
      </c>
      <c r="K299" s="11">
        <v>3846</v>
      </c>
      <c r="L299" s="11">
        <v>885</v>
      </c>
      <c r="M299" s="11">
        <v>4731</v>
      </c>
      <c r="N299" s="33">
        <f t="shared" si="142"/>
        <v>14591</v>
      </c>
      <c r="O299" s="113"/>
      <c r="P299" s="17"/>
      <c r="Q299" s="35"/>
    </row>
    <row r="300" spans="1:17" x14ac:dyDescent="0.25">
      <c r="A300" s="52" t="s">
        <v>77</v>
      </c>
      <c r="B300" s="12" t="s">
        <v>63</v>
      </c>
      <c r="C300" s="7" t="s">
        <v>78</v>
      </c>
      <c r="D300" s="8">
        <v>2</v>
      </c>
      <c r="E300" s="9">
        <v>15060</v>
      </c>
      <c r="F300" s="8">
        <v>9</v>
      </c>
      <c r="G300" s="11">
        <v>15060</v>
      </c>
      <c r="H300" s="18">
        <v>11</v>
      </c>
      <c r="I300" s="11">
        <v>30120</v>
      </c>
      <c r="J300" s="19">
        <v>0</v>
      </c>
      <c r="K300" s="11"/>
      <c r="L300" s="11"/>
      <c r="M300" s="11"/>
      <c r="N300" s="33">
        <f t="shared" si="142"/>
        <v>30120</v>
      </c>
      <c r="O300" s="111">
        <f>SUM(N300:N303)</f>
        <v>458327</v>
      </c>
      <c r="P300" s="17"/>
      <c r="Q300" s="35"/>
    </row>
    <row r="301" spans="1:17" x14ac:dyDescent="0.25">
      <c r="A301" s="51" t="s">
        <v>77</v>
      </c>
      <c r="B301" s="6" t="s">
        <v>19</v>
      </c>
      <c r="C301" s="7" t="s">
        <v>79</v>
      </c>
      <c r="D301" s="8">
        <v>48</v>
      </c>
      <c r="E301" s="9">
        <v>26453</v>
      </c>
      <c r="F301" s="8">
        <v>10</v>
      </c>
      <c r="G301" s="11">
        <v>16100</v>
      </c>
      <c r="H301" s="18">
        <v>58</v>
      </c>
      <c r="I301" s="11">
        <v>42553</v>
      </c>
      <c r="J301" s="19">
        <v>25</v>
      </c>
      <c r="K301" s="11">
        <v>32051</v>
      </c>
      <c r="L301" s="11">
        <v>7052</v>
      </c>
      <c r="M301" s="11">
        <v>39103</v>
      </c>
      <c r="N301" s="33">
        <f t="shared" si="142"/>
        <v>81656</v>
      </c>
      <c r="O301" s="112"/>
      <c r="P301" s="17"/>
      <c r="Q301" s="35"/>
    </row>
    <row r="302" spans="1:17" x14ac:dyDescent="0.25">
      <c r="A302" s="51" t="s">
        <v>77</v>
      </c>
      <c r="B302" s="6" t="s">
        <v>19</v>
      </c>
      <c r="C302" s="7" t="s">
        <v>80</v>
      </c>
      <c r="D302" s="8">
        <v>48</v>
      </c>
      <c r="E302" s="9">
        <v>22960</v>
      </c>
      <c r="F302" s="8">
        <v>44</v>
      </c>
      <c r="G302" s="11">
        <v>41100</v>
      </c>
      <c r="H302" s="18">
        <v>92</v>
      </c>
      <c r="I302" s="11">
        <v>64060</v>
      </c>
      <c r="J302" s="19">
        <v>27</v>
      </c>
      <c r="K302" s="11">
        <v>34615</v>
      </c>
      <c r="L302" s="11">
        <v>7616</v>
      </c>
      <c r="M302" s="11">
        <v>42231</v>
      </c>
      <c r="N302" s="33">
        <f t="shared" si="142"/>
        <v>106291</v>
      </c>
      <c r="O302" s="112"/>
      <c r="P302" s="17"/>
      <c r="Q302" s="35"/>
    </row>
    <row r="303" spans="1:17" x14ac:dyDescent="0.25">
      <c r="A303" s="52" t="s">
        <v>77</v>
      </c>
      <c r="B303" s="12" t="s">
        <v>81</v>
      </c>
      <c r="C303" s="7" t="s">
        <v>82</v>
      </c>
      <c r="D303" s="8">
        <v>19</v>
      </c>
      <c r="E303" s="9">
        <v>14583</v>
      </c>
      <c r="F303" s="8">
        <v>92</v>
      </c>
      <c r="G303" s="11">
        <v>211600</v>
      </c>
      <c r="H303" s="18">
        <v>111</v>
      </c>
      <c r="I303" s="11">
        <v>226183</v>
      </c>
      <c r="J303" s="19">
        <v>9</v>
      </c>
      <c r="K303" s="11">
        <v>11538</v>
      </c>
      <c r="L303" s="11">
        <v>2539</v>
      </c>
      <c r="M303" s="11">
        <v>14077</v>
      </c>
      <c r="N303" s="33">
        <f t="shared" si="142"/>
        <v>240260</v>
      </c>
      <c r="O303" s="113"/>
      <c r="P303" s="17"/>
      <c r="Q303" s="35"/>
    </row>
    <row r="304" spans="1:17" x14ac:dyDescent="0.25">
      <c r="A304" s="52" t="s">
        <v>83</v>
      </c>
      <c r="B304" s="12" t="s">
        <v>81</v>
      </c>
      <c r="C304" s="7" t="s">
        <v>83</v>
      </c>
      <c r="D304" s="8"/>
      <c r="E304" s="9"/>
      <c r="F304" s="8">
        <v>0</v>
      </c>
      <c r="G304" s="11">
        <v>0</v>
      </c>
      <c r="H304" s="15"/>
      <c r="I304" s="16"/>
      <c r="J304" s="20"/>
      <c r="K304" s="16"/>
      <c r="L304" s="16"/>
      <c r="M304" s="16"/>
      <c r="N304" s="33">
        <f t="shared" si="142"/>
        <v>0</v>
      </c>
      <c r="O304" s="64">
        <f>SUM(N304)</f>
        <v>0</v>
      </c>
      <c r="P304" s="17"/>
      <c r="Q304" s="35"/>
    </row>
    <row r="305" spans="1:17" x14ac:dyDescent="0.25">
      <c r="A305" s="52" t="s">
        <v>84</v>
      </c>
      <c r="B305" s="12" t="s">
        <v>19</v>
      </c>
      <c r="C305" s="7" t="s">
        <v>84</v>
      </c>
      <c r="D305" s="8">
        <v>123</v>
      </c>
      <c r="E305" s="9">
        <v>69776</v>
      </c>
      <c r="F305" s="8">
        <v>310</v>
      </c>
      <c r="G305" s="11">
        <v>764481</v>
      </c>
      <c r="H305" s="18">
        <v>433</v>
      </c>
      <c r="I305" s="11">
        <v>834257</v>
      </c>
      <c r="J305" s="19">
        <v>52</v>
      </c>
      <c r="K305" s="11">
        <v>66667</v>
      </c>
      <c r="L305" s="11">
        <v>22666</v>
      </c>
      <c r="M305" s="11">
        <v>89333</v>
      </c>
      <c r="N305" s="33">
        <f t="shared" si="142"/>
        <v>923590</v>
      </c>
      <c r="O305" s="64">
        <f>SUM(N305)</f>
        <v>923590</v>
      </c>
      <c r="P305" s="17"/>
      <c r="Q305" s="35"/>
    </row>
    <row r="306" spans="1:17" x14ac:dyDescent="0.25">
      <c r="A306" s="51" t="s">
        <v>85</v>
      </c>
      <c r="B306" s="6" t="s">
        <v>86</v>
      </c>
      <c r="C306" s="7" t="s">
        <v>87</v>
      </c>
      <c r="D306" s="8"/>
      <c r="E306" s="9"/>
      <c r="F306" s="8">
        <v>0</v>
      </c>
      <c r="G306" s="11">
        <v>0</v>
      </c>
      <c r="H306" s="15"/>
      <c r="I306" s="16"/>
      <c r="J306" s="20"/>
      <c r="K306" s="16"/>
      <c r="L306" s="16"/>
      <c r="M306" s="16"/>
      <c r="N306" s="33">
        <f t="shared" si="142"/>
        <v>0</v>
      </c>
      <c r="O306" s="111">
        <f>SUM(N306:N307)</f>
        <v>62989</v>
      </c>
      <c r="P306" s="17"/>
      <c r="Q306" s="35"/>
    </row>
    <row r="307" spans="1:17" x14ac:dyDescent="0.25">
      <c r="A307" s="51" t="s">
        <v>85</v>
      </c>
      <c r="B307" s="6" t="s">
        <v>86</v>
      </c>
      <c r="C307" s="7" t="s">
        <v>88</v>
      </c>
      <c r="D307" s="8">
        <v>11</v>
      </c>
      <c r="E307" s="9">
        <v>2512</v>
      </c>
      <c r="F307" s="8">
        <v>68</v>
      </c>
      <c r="G307" s="11">
        <v>54400</v>
      </c>
      <c r="H307" s="18">
        <v>79</v>
      </c>
      <c r="I307" s="11">
        <v>56912</v>
      </c>
      <c r="J307" s="19">
        <v>3</v>
      </c>
      <c r="K307" s="11">
        <v>3846</v>
      </c>
      <c r="L307" s="11">
        <v>2231</v>
      </c>
      <c r="M307" s="11">
        <v>6077</v>
      </c>
      <c r="N307" s="33">
        <f t="shared" si="142"/>
        <v>62989</v>
      </c>
      <c r="O307" s="113"/>
      <c r="P307" s="17"/>
      <c r="Q307" s="35"/>
    </row>
    <row r="308" spans="1:17" ht="31.5" x14ac:dyDescent="0.25">
      <c r="A308" s="52" t="s">
        <v>89</v>
      </c>
      <c r="B308" s="12" t="s">
        <v>35</v>
      </c>
      <c r="C308" s="15" t="s">
        <v>90</v>
      </c>
      <c r="D308" s="13"/>
      <c r="E308" s="14"/>
      <c r="F308" s="13">
        <v>41</v>
      </c>
      <c r="G308" s="16">
        <v>48400</v>
      </c>
      <c r="H308" s="18">
        <v>41</v>
      </c>
      <c r="I308" s="11">
        <v>48400</v>
      </c>
      <c r="J308" s="19">
        <v>0</v>
      </c>
      <c r="K308" s="11"/>
      <c r="L308" s="11"/>
      <c r="M308" s="11"/>
      <c r="N308" s="33">
        <f t="shared" si="142"/>
        <v>48400</v>
      </c>
      <c r="O308" s="64">
        <f>SUM(N308)</f>
        <v>48400</v>
      </c>
      <c r="P308" s="17"/>
      <c r="Q308" s="35"/>
    </row>
    <row r="309" spans="1:17" x14ac:dyDescent="0.25">
      <c r="A309" s="52" t="s">
        <v>91</v>
      </c>
      <c r="B309" s="12" t="s">
        <v>35</v>
      </c>
      <c r="C309" s="7" t="s">
        <v>91</v>
      </c>
      <c r="D309" s="8">
        <v>2</v>
      </c>
      <c r="E309" s="9"/>
      <c r="F309" s="8">
        <v>27</v>
      </c>
      <c r="G309" s="11">
        <v>35200</v>
      </c>
      <c r="H309" s="18">
        <v>29</v>
      </c>
      <c r="I309" s="11">
        <v>35200</v>
      </c>
      <c r="J309" s="19">
        <v>0</v>
      </c>
      <c r="K309" s="11"/>
      <c r="L309" s="11"/>
      <c r="M309" s="11"/>
      <c r="N309" s="33">
        <f t="shared" si="142"/>
        <v>35200</v>
      </c>
      <c r="O309" s="64">
        <f>SUM(N309)</f>
        <v>35200</v>
      </c>
      <c r="P309" s="17"/>
      <c r="Q309" s="35"/>
    </row>
    <row r="310" spans="1:17" x14ac:dyDescent="0.25">
      <c r="A310" s="52" t="s">
        <v>92</v>
      </c>
      <c r="B310" s="12" t="s">
        <v>66</v>
      </c>
      <c r="C310" s="7" t="s">
        <v>93</v>
      </c>
      <c r="D310" s="8">
        <v>7</v>
      </c>
      <c r="E310" s="9">
        <v>4180</v>
      </c>
      <c r="F310" s="8">
        <v>2</v>
      </c>
      <c r="G310" s="11">
        <v>3200</v>
      </c>
      <c r="H310" s="18">
        <v>9</v>
      </c>
      <c r="I310" s="11">
        <v>7380</v>
      </c>
      <c r="J310" s="19">
        <v>5</v>
      </c>
      <c r="K310" s="11">
        <v>6410</v>
      </c>
      <c r="L310" s="11">
        <v>1411</v>
      </c>
      <c r="M310" s="11">
        <v>7821</v>
      </c>
      <c r="N310" s="33">
        <f t="shared" si="142"/>
        <v>15201</v>
      </c>
      <c r="O310" s="111">
        <f>SUM(N310:N314)</f>
        <v>134037</v>
      </c>
      <c r="P310" s="17"/>
      <c r="Q310" s="35"/>
    </row>
    <row r="311" spans="1:17" x14ac:dyDescent="0.25">
      <c r="A311" s="52" t="s">
        <v>92</v>
      </c>
      <c r="B311" s="12" t="s">
        <v>66</v>
      </c>
      <c r="C311" s="7" t="s">
        <v>94</v>
      </c>
      <c r="D311" s="8"/>
      <c r="E311" s="9"/>
      <c r="F311" s="8">
        <v>0</v>
      </c>
      <c r="G311" s="11">
        <v>0</v>
      </c>
      <c r="H311" s="15"/>
      <c r="I311" s="16"/>
      <c r="J311" s="20"/>
      <c r="K311" s="16"/>
      <c r="L311" s="16"/>
      <c r="M311" s="16"/>
      <c r="N311" s="33">
        <f t="shared" si="142"/>
        <v>0</v>
      </c>
      <c r="O311" s="112"/>
      <c r="P311" s="17"/>
      <c r="Q311" s="35"/>
    </row>
    <row r="312" spans="1:17" x14ac:dyDescent="0.25">
      <c r="A312" s="52" t="s">
        <v>92</v>
      </c>
      <c r="B312" s="6" t="s">
        <v>63</v>
      </c>
      <c r="C312" s="7" t="s">
        <v>95</v>
      </c>
      <c r="D312" s="8">
        <v>4</v>
      </c>
      <c r="E312" s="9">
        <v>2760</v>
      </c>
      <c r="F312" s="8">
        <v>1</v>
      </c>
      <c r="G312" s="11">
        <v>1610</v>
      </c>
      <c r="H312" s="18">
        <v>5</v>
      </c>
      <c r="I312" s="11">
        <v>4370</v>
      </c>
      <c r="J312" s="19">
        <v>4</v>
      </c>
      <c r="K312" s="11">
        <v>5128</v>
      </c>
      <c r="L312" s="11">
        <v>1128</v>
      </c>
      <c r="M312" s="11">
        <v>6256</v>
      </c>
      <c r="N312" s="33">
        <f t="shared" si="142"/>
        <v>10626</v>
      </c>
      <c r="O312" s="112"/>
      <c r="P312" s="17"/>
      <c r="Q312" s="35"/>
    </row>
    <row r="313" spans="1:17" x14ac:dyDescent="0.25">
      <c r="A313" s="52" t="s">
        <v>92</v>
      </c>
      <c r="B313" s="6" t="s">
        <v>19</v>
      </c>
      <c r="C313" s="7" t="s">
        <v>96</v>
      </c>
      <c r="D313" s="8">
        <v>35</v>
      </c>
      <c r="E313" s="9">
        <v>14520</v>
      </c>
      <c r="F313" s="8">
        <v>1</v>
      </c>
      <c r="G313" s="11">
        <v>1670</v>
      </c>
      <c r="H313" s="18">
        <v>36</v>
      </c>
      <c r="I313" s="11">
        <v>16190</v>
      </c>
      <c r="J313" s="19">
        <v>14</v>
      </c>
      <c r="K313" s="11">
        <v>17949</v>
      </c>
      <c r="L313" s="11">
        <v>3948</v>
      </c>
      <c r="M313" s="11">
        <v>21897</v>
      </c>
      <c r="N313" s="33">
        <f t="shared" si="142"/>
        <v>38087</v>
      </c>
      <c r="O313" s="112"/>
      <c r="P313" s="17"/>
      <c r="Q313" s="35"/>
    </row>
    <row r="314" spans="1:17" x14ac:dyDescent="0.25">
      <c r="A314" s="52" t="s">
        <v>92</v>
      </c>
      <c r="B314" s="6" t="s">
        <v>19</v>
      </c>
      <c r="C314" s="7" t="s">
        <v>97</v>
      </c>
      <c r="D314" s="8">
        <v>44</v>
      </c>
      <c r="E314" s="9">
        <v>21000</v>
      </c>
      <c r="F314" s="8">
        <v>6</v>
      </c>
      <c r="G314" s="11">
        <v>10020</v>
      </c>
      <c r="H314" s="18">
        <v>50</v>
      </c>
      <c r="I314" s="11">
        <v>31020</v>
      </c>
      <c r="J314" s="19">
        <v>25</v>
      </c>
      <c r="K314" s="11">
        <v>32051</v>
      </c>
      <c r="L314" s="11">
        <v>7052</v>
      </c>
      <c r="M314" s="11">
        <v>39103</v>
      </c>
      <c r="N314" s="33">
        <f t="shared" si="142"/>
        <v>70123</v>
      </c>
      <c r="O314" s="113"/>
      <c r="P314" s="17"/>
      <c r="Q314" s="35"/>
    </row>
    <row r="315" spans="1:17" x14ac:dyDescent="0.25">
      <c r="A315" s="51" t="s">
        <v>98</v>
      </c>
      <c r="B315" s="6" t="s">
        <v>63</v>
      </c>
      <c r="C315" s="7" t="s">
        <v>99</v>
      </c>
      <c r="D315" s="8">
        <v>53</v>
      </c>
      <c r="E315" s="9">
        <v>27750</v>
      </c>
      <c r="F315" s="8">
        <v>21</v>
      </c>
      <c r="G315" s="11">
        <v>29550</v>
      </c>
      <c r="H315" s="18">
        <v>74</v>
      </c>
      <c r="I315" s="11">
        <v>57300</v>
      </c>
      <c r="J315" s="19">
        <v>20.329999999999998</v>
      </c>
      <c r="K315" s="11">
        <v>26068</v>
      </c>
      <c r="L315" s="11">
        <v>11470</v>
      </c>
      <c r="M315" s="11">
        <v>37538</v>
      </c>
      <c r="N315" s="33">
        <f t="shared" si="142"/>
        <v>94838</v>
      </c>
      <c r="O315" s="111">
        <f>SUM(N315:N338)</f>
        <v>438983</v>
      </c>
      <c r="P315" s="17"/>
      <c r="Q315" s="35"/>
    </row>
    <row r="316" spans="1:17" x14ac:dyDescent="0.25">
      <c r="A316" s="51" t="s">
        <v>98</v>
      </c>
      <c r="B316" s="6" t="s">
        <v>63</v>
      </c>
      <c r="C316" s="7" t="s">
        <v>100</v>
      </c>
      <c r="D316" s="8">
        <v>9</v>
      </c>
      <c r="E316" s="9">
        <v>4720</v>
      </c>
      <c r="F316" s="8">
        <v>2</v>
      </c>
      <c r="G316" s="11">
        <v>3220</v>
      </c>
      <c r="H316" s="18">
        <v>11</v>
      </c>
      <c r="I316" s="11">
        <v>7940</v>
      </c>
      <c r="J316" s="19">
        <v>9</v>
      </c>
      <c r="K316" s="11">
        <v>11538</v>
      </c>
      <c r="L316" s="11">
        <v>5077</v>
      </c>
      <c r="M316" s="11">
        <v>16615</v>
      </c>
      <c r="N316" s="33">
        <f t="shared" si="142"/>
        <v>24555</v>
      </c>
      <c r="O316" s="112"/>
      <c r="P316" s="17"/>
      <c r="Q316" s="35"/>
    </row>
    <row r="317" spans="1:17" x14ac:dyDescent="0.25">
      <c r="A317" s="51" t="s">
        <v>98</v>
      </c>
      <c r="B317" s="6" t="s">
        <v>63</v>
      </c>
      <c r="C317" s="7" t="s">
        <v>101</v>
      </c>
      <c r="D317" s="8"/>
      <c r="E317" s="9"/>
      <c r="F317" s="8">
        <v>0</v>
      </c>
      <c r="G317" s="11">
        <v>0</v>
      </c>
      <c r="H317" s="15"/>
      <c r="I317" s="16"/>
      <c r="J317" s="20"/>
      <c r="K317" s="16"/>
      <c r="L317" s="16"/>
      <c r="M317" s="16"/>
      <c r="N317" s="33">
        <f t="shared" si="142"/>
        <v>0</v>
      </c>
      <c r="O317" s="112"/>
      <c r="P317" s="17"/>
      <c r="Q317" s="35"/>
    </row>
    <row r="318" spans="1:17" x14ac:dyDescent="0.25">
      <c r="A318" s="51" t="s">
        <v>98</v>
      </c>
      <c r="B318" s="6" t="s">
        <v>63</v>
      </c>
      <c r="C318" s="7" t="s">
        <v>102</v>
      </c>
      <c r="D318" s="8"/>
      <c r="E318" s="9"/>
      <c r="F318" s="8">
        <v>0</v>
      </c>
      <c r="G318" s="11">
        <v>0</v>
      </c>
      <c r="H318" s="15"/>
      <c r="I318" s="16"/>
      <c r="J318" s="20"/>
      <c r="K318" s="16"/>
      <c r="L318" s="16"/>
      <c r="M318" s="16"/>
      <c r="N318" s="33">
        <f t="shared" si="142"/>
        <v>0</v>
      </c>
      <c r="O318" s="112"/>
      <c r="P318" s="17"/>
      <c r="Q318" s="35"/>
    </row>
    <row r="319" spans="1:17" x14ac:dyDescent="0.25">
      <c r="A319" s="51" t="s">
        <v>98</v>
      </c>
      <c r="B319" s="6" t="s">
        <v>63</v>
      </c>
      <c r="C319" s="7" t="s">
        <v>103</v>
      </c>
      <c r="D319" s="8">
        <v>5</v>
      </c>
      <c r="E319" s="9">
        <v>2310</v>
      </c>
      <c r="F319" s="8">
        <v>0</v>
      </c>
      <c r="G319" s="11">
        <v>0</v>
      </c>
      <c r="H319" s="18">
        <v>5</v>
      </c>
      <c r="I319" s="11">
        <v>2310</v>
      </c>
      <c r="J319" s="19">
        <v>4</v>
      </c>
      <c r="K319" s="11">
        <v>5128</v>
      </c>
      <c r="L319" s="11">
        <v>2257</v>
      </c>
      <c r="M319" s="11">
        <v>7385</v>
      </c>
      <c r="N319" s="33">
        <f t="shared" si="142"/>
        <v>9695</v>
      </c>
      <c r="O319" s="112"/>
      <c r="P319" s="17"/>
      <c r="Q319" s="35"/>
    </row>
    <row r="320" spans="1:17" x14ac:dyDescent="0.25">
      <c r="A320" s="51" t="s">
        <v>98</v>
      </c>
      <c r="B320" s="6" t="s">
        <v>63</v>
      </c>
      <c r="C320" s="7" t="s">
        <v>104</v>
      </c>
      <c r="D320" s="8">
        <v>3</v>
      </c>
      <c r="E320" s="9">
        <v>1770</v>
      </c>
      <c r="F320" s="8">
        <v>1</v>
      </c>
      <c r="G320" s="11">
        <v>1610</v>
      </c>
      <c r="H320" s="18">
        <v>4</v>
      </c>
      <c r="I320" s="11">
        <v>3380</v>
      </c>
      <c r="J320" s="19">
        <v>2</v>
      </c>
      <c r="K320" s="11">
        <v>2564</v>
      </c>
      <c r="L320" s="11">
        <v>1128</v>
      </c>
      <c r="M320" s="11">
        <v>3692</v>
      </c>
      <c r="N320" s="33">
        <f t="shared" si="142"/>
        <v>7072</v>
      </c>
      <c r="O320" s="112"/>
      <c r="P320" s="17"/>
      <c r="Q320" s="35"/>
    </row>
    <row r="321" spans="1:17" x14ac:dyDescent="0.25">
      <c r="A321" s="51" t="s">
        <v>98</v>
      </c>
      <c r="B321" s="6" t="s">
        <v>63</v>
      </c>
      <c r="C321" s="7" t="s">
        <v>105</v>
      </c>
      <c r="D321" s="8">
        <v>12</v>
      </c>
      <c r="E321" s="9">
        <v>6490</v>
      </c>
      <c r="F321" s="8">
        <v>1</v>
      </c>
      <c r="G321" s="11">
        <v>1610</v>
      </c>
      <c r="H321" s="18">
        <v>13</v>
      </c>
      <c r="I321" s="11">
        <v>8100</v>
      </c>
      <c r="J321" s="19">
        <v>7</v>
      </c>
      <c r="K321" s="11">
        <v>8974</v>
      </c>
      <c r="L321" s="11">
        <v>3949</v>
      </c>
      <c r="M321" s="11">
        <v>12923</v>
      </c>
      <c r="N321" s="33">
        <f t="shared" si="142"/>
        <v>21023</v>
      </c>
      <c r="O321" s="112"/>
      <c r="P321" s="17"/>
      <c r="Q321" s="35"/>
    </row>
    <row r="322" spans="1:17" x14ac:dyDescent="0.25">
      <c r="A322" s="51" t="s">
        <v>98</v>
      </c>
      <c r="B322" s="6" t="s">
        <v>63</v>
      </c>
      <c r="C322" s="7" t="s">
        <v>106</v>
      </c>
      <c r="D322" s="8"/>
      <c r="E322" s="9"/>
      <c r="F322" s="8">
        <v>0</v>
      </c>
      <c r="G322" s="11">
        <v>0</v>
      </c>
      <c r="H322" s="15"/>
      <c r="I322" s="16"/>
      <c r="J322" s="20"/>
      <c r="K322" s="16"/>
      <c r="L322" s="16"/>
      <c r="M322" s="16"/>
      <c r="N322" s="33">
        <f t="shared" ref="N322:N382" si="143">M322+I322</f>
        <v>0</v>
      </c>
      <c r="O322" s="112"/>
      <c r="P322" s="17"/>
      <c r="Q322" s="35"/>
    </row>
    <row r="323" spans="1:17" x14ac:dyDescent="0.25">
      <c r="A323" s="51" t="s">
        <v>98</v>
      </c>
      <c r="B323" s="6" t="s">
        <v>63</v>
      </c>
      <c r="C323" s="7" t="s">
        <v>107</v>
      </c>
      <c r="D323" s="8">
        <v>3</v>
      </c>
      <c r="E323" s="9">
        <v>1180</v>
      </c>
      <c r="F323" s="8">
        <v>0</v>
      </c>
      <c r="G323" s="11">
        <v>0</v>
      </c>
      <c r="H323" s="18">
        <v>3</v>
      </c>
      <c r="I323" s="11">
        <v>1180</v>
      </c>
      <c r="J323" s="19">
        <v>0</v>
      </c>
      <c r="K323" s="11"/>
      <c r="L323" s="11"/>
      <c r="M323" s="11"/>
      <c r="N323" s="33">
        <f t="shared" si="143"/>
        <v>1180</v>
      </c>
      <c r="O323" s="112"/>
      <c r="P323" s="17"/>
      <c r="Q323" s="35"/>
    </row>
    <row r="324" spans="1:17" x14ac:dyDescent="0.25">
      <c r="A324" s="51" t="s">
        <v>98</v>
      </c>
      <c r="B324" s="6" t="s">
        <v>63</v>
      </c>
      <c r="C324" s="7" t="s">
        <v>108</v>
      </c>
      <c r="D324" s="8">
        <v>5</v>
      </c>
      <c r="E324" s="9">
        <v>3450</v>
      </c>
      <c r="F324" s="8">
        <v>0</v>
      </c>
      <c r="G324" s="11">
        <v>0</v>
      </c>
      <c r="H324" s="18">
        <v>5</v>
      </c>
      <c r="I324" s="11">
        <v>3450</v>
      </c>
      <c r="J324" s="19">
        <v>5</v>
      </c>
      <c r="K324" s="11">
        <v>6410</v>
      </c>
      <c r="L324" s="11">
        <v>2821</v>
      </c>
      <c r="M324" s="11">
        <v>9231</v>
      </c>
      <c r="N324" s="33">
        <f t="shared" si="143"/>
        <v>12681</v>
      </c>
      <c r="O324" s="112"/>
      <c r="P324" s="17"/>
      <c r="Q324" s="35"/>
    </row>
    <row r="325" spans="1:17" x14ac:dyDescent="0.25">
      <c r="A325" s="51" t="s">
        <v>98</v>
      </c>
      <c r="B325" s="6" t="s">
        <v>63</v>
      </c>
      <c r="C325" s="7" t="s">
        <v>109</v>
      </c>
      <c r="D325" s="8">
        <v>15</v>
      </c>
      <c r="E325" s="9">
        <v>8850</v>
      </c>
      <c r="F325" s="8">
        <v>11</v>
      </c>
      <c r="G325" s="11">
        <v>17710</v>
      </c>
      <c r="H325" s="18">
        <v>26</v>
      </c>
      <c r="I325" s="11">
        <v>26560</v>
      </c>
      <c r="J325" s="19">
        <v>15</v>
      </c>
      <c r="K325" s="11">
        <v>19231</v>
      </c>
      <c r="L325" s="11">
        <v>8461</v>
      </c>
      <c r="M325" s="11">
        <v>27692</v>
      </c>
      <c r="N325" s="33">
        <f t="shared" si="143"/>
        <v>54252</v>
      </c>
      <c r="O325" s="112"/>
      <c r="P325" s="17"/>
      <c r="Q325" s="35"/>
    </row>
    <row r="326" spans="1:17" x14ac:dyDescent="0.25">
      <c r="A326" s="51" t="s">
        <v>98</v>
      </c>
      <c r="B326" s="6" t="s">
        <v>63</v>
      </c>
      <c r="C326" s="7" t="s">
        <v>110</v>
      </c>
      <c r="D326" s="8"/>
      <c r="E326" s="9"/>
      <c r="F326" s="8">
        <v>0</v>
      </c>
      <c r="G326" s="11">
        <v>0</v>
      </c>
      <c r="H326" s="15"/>
      <c r="I326" s="16"/>
      <c r="J326" s="20"/>
      <c r="K326" s="16"/>
      <c r="L326" s="16"/>
      <c r="M326" s="16"/>
      <c r="N326" s="33">
        <f t="shared" si="143"/>
        <v>0</v>
      </c>
      <c r="O326" s="112"/>
      <c r="P326" s="17"/>
      <c r="Q326" s="35"/>
    </row>
    <row r="327" spans="1:17" x14ac:dyDescent="0.25">
      <c r="A327" s="51" t="s">
        <v>98</v>
      </c>
      <c r="B327" s="6" t="s">
        <v>63</v>
      </c>
      <c r="C327" s="7" t="s">
        <v>111</v>
      </c>
      <c r="D327" s="8">
        <v>4</v>
      </c>
      <c r="E327" s="9">
        <v>2360</v>
      </c>
      <c r="F327" s="8">
        <v>0</v>
      </c>
      <c r="G327" s="11">
        <v>0</v>
      </c>
      <c r="H327" s="18">
        <v>4</v>
      </c>
      <c r="I327" s="11">
        <v>2360</v>
      </c>
      <c r="J327" s="19">
        <v>4</v>
      </c>
      <c r="K327" s="11">
        <v>5128</v>
      </c>
      <c r="L327" s="11">
        <v>2257</v>
      </c>
      <c r="M327" s="11">
        <v>7385</v>
      </c>
      <c r="N327" s="33">
        <f t="shared" si="143"/>
        <v>9745</v>
      </c>
      <c r="O327" s="112"/>
      <c r="P327" s="17"/>
      <c r="Q327" s="35"/>
    </row>
    <row r="328" spans="1:17" x14ac:dyDescent="0.25">
      <c r="A328" s="51" t="s">
        <v>98</v>
      </c>
      <c r="B328" s="6" t="s">
        <v>63</v>
      </c>
      <c r="C328" s="7" t="s">
        <v>112</v>
      </c>
      <c r="D328" s="8"/>
      <c r="E328" s="9"/>
      <c r="F328" s="8">
        <v>0</v>
      </c>
      <c r="G328" s="11">
        <v>0</v>
      </c>
      <c r="H328" s="15"/>
      <c r="I328" s="16"/>
      <c r="J328" s="20"/>
      <c r="K328" s="16"/>
      <c r="L328" s="16"/>
      <c r="M328" s="16"/>
      <c r="N328" s="33">
        <f t="shared" si="143"/>
        <v>0</v>
      </c>
      <c r="O328" s="112"/>
      <c r="P328" s="17"/>
      <c r="Q328" s="35"/>
    </row>
    <row r="329" spans="1:17" x14ac:dyDescent="0.25">
      <c r="A329" s="51" t="s">
        <v>98</v>
      </c>
      <c r="B329" s="6" t="s">
        <v>63</v>
      </c>
      <c r="C329" s="7" t="s">
        <v>113</v>
      </c>
      <c r="D329" s="8">
        <v>5</v>
      </c>
      <c r="E329" s="9">
        <v>2950</v>
      </c>
      <c r="F329" s="8">
        <v>1</v>
      </c>
      <c r="G329" s="11">
        <v>1610</v>
      </c>
      <c r="H329" s="18">
        <v>6</v>
      </c>
      <c r="I329" s="11">
        <v>4560</v>
      </c>
      <c r="J329" s="19">
        <v>0</v>
      </c>
      <c r="K329" s="11"/>
      <c r="L329" s="11"/>
      <c r="M329" s="11"/>
      <c r="N329" s="33">
        <f t="shared" si="143"/>
        <v>4560</v>
      </c>
      <c r="O329" s="112"/>
      <c r="P329" s="17"/>
      <c r="Q329" s="35"/>
    </row>
    <row r="330" spans="1:17" x14ac:dyDescent="0.25">
      <c r="A330" s="51" t="s">
        <v>98</v>
      </c>
      <c r="B330" s="6" t="s">
        <v>63</v>
      </c>
      <c r="C330" s="7" t="s">
        <v>114</v>
      </c>
      <c r="D330" s="8">
        <v>4</v>
      </c>
      <c r="E330" s="9">
        <v>2360</v>
      </c>
      <c r="F330" s="8">
        <v>0</v>
      </c>
      <c r="G330" s="11">
        <v>0</v>
      </c>
      <c r="H330" s="18">
        <v>4</v>
      </c>
      <c r="I330" s="11">
        <v>2360</v>
      </c>
      <c r="J330" s="19">
        <v>0</v>
      </c>
      <c r="K330" s="11"/>
      <c r="L330" s="11"/>
      <c r="M330" s="11"/>
      <c r="N330" s="33">
        <f t="shared" si="143"/>
        <v>2360</v>
      </c>
      <c r="O330" s="112"/>
      <c r="P330" s="17"/>
      <c r="Q330" s="35"/>
    </row>
    <row r="331" spans="1:17" x14ac:dyDescent="0.25">
      <c r="A331" s="51" t="s">
        <v>98</v>
      </c>
      <c r="B331" s="6" t="s">
        <v>63</v>
      </c>
      <c r="C331" s="7" t="s">
        <v>115</v>
      </c>
      <c r="D331" s="8">
        <v>3</v>
      </c>
      <c r="E331" s="9">
        <v>1770</v>
      </c>
      <c r="F331" s="8">
        <v>0</v>
      </c>
      <c r="G331" s="11">
        <v>0</v>
      </c>
      <c r="H331" s="18">
        <v>3</v>
      </c>
      <c r="I331" s="11">
        <v>1770</v>
      </c>
      <c r="J331" s="19">
        <v>2</v>
      </c>
      <c r="K331" s="11">
        <v>2564</v>
      </c>
      <c r="L331" s="11">
        <v>1128</v>
      </c>
      <c r="M331" s="11">
        <v>3692</v>
      </c>
      <c r="N331" s="33">
        <f t="shared" si="143"/>
        <v>5462</v>
      </c>
      <c r="O331" s="112"/>
      <c r="P331" s="17"/>
      <c r="Q331" s="35"/>
    </row>
    <row r="332" spans="1:17" x14ac:dyDescent="0.25">
      <c r="A332" s="51" t="s">
        <v>98</v>
      </c>
      <c r="B332" s="6" t="s">
        <v>63</v>
      </c>
      <c r="C332" s="7" t="s">
        <v>116</v>
      </c>
      <c r="D332" s="8">
        <v>14</v>
      </c>
      <c r="E332" s="9">
        <v>7080</v>
      </c>
      <c r="F332" s="8">
        <v>5</v>
      </c>
      <c r="G332" s="11">
        <v>8050</v>
      </c>
      <c r="H332" s="18">
        <v>19</v>
      </c>
      <c r="I332" s="11">
        <v>15130</v>
      </c>
      <c r="J332" s="19">
        <v>5</v>
      </c>
      <c r="K332" s="11">
        <v>6410</v>
      </c>
      <c r="L332" s="11">
        <v>2821</v>
      </c>
      <c r="M332" s="11">
        <v>9231</v>
      </c>
      <c r="N332" s="33">
        <f t="shared" si="143"/>
        <v>24361</v>
      </c>
      <c r="O332" s="112"/>
      <c r="P332" s="17"/>
      <c r="Q332" s="35"/>
    </row>
    <row r="333" spans="1:17" x14ac:dyDescent="0.25">
      <c r="A333" s="51" t="s">
        <v>98</v>
      </c>
      <c r="B333" s="6" t="s">
        <v>63</v>
      </c>
      <c r="C333" s="7" t="s">
        <v>117</v>
      </c>
      <c r="D333" s="8"/>
      <c r="E333" s="9"/>
      <c r="F333" s="8">
        <v>0</v>
      </c>
      <c r="G333" s="11">
        <v>0</v>
      </c>
      <c r="H333" s="15"/>
      <c r="I333" s="16"/>
      <c r="J333" s="20"/>
      <c r="K333" s="16"/>
      <c r="L333" s="16"/>
      <c r="M333" s="16"/>
      <c r="N333" s="33">
        <f t="shared" si="143"/>
        <v>0</v>
      </c>
      <c r="O333" s="112"/>
      <c r="P333" s="17"/>
      <c r="Q333" s="35"/>
    </row>
    <row r="334" spans="1:17" x14ac:dyDescent="0.25">
      <c r="A334" s="51" t="s">
        <v>98</v>
      </c>
      <c r="B334" s="6" t="s">
        <v>64</v>
      </c>
      <c r="C334" s="7" t="s">
        <v>118</v>
      </c>
      <c r="D334" s="8"/>
      <c r="E334" s="9"/>
      <c r="F334" s="8">
        <v>0</v>
      </c>
      <c r="G334" s="11">
        <v>0</v>
      </c>
      <c r="H334" s="15"/>
      <c r="I334" s="16"/>
      <c r="J334" s="20"/>
      <c r="K334" s="16"/>
      <c r="L334" s="16"/>
      <c r="M334" s="16"/>
      <c r="N334" s="33">
        <f t="shared" si="143"/>
        <v>0</v>
      </c>
      <c r="O334" s="112"/>
      <c r="P334" s="17"/>
      <c r="Q334" s="35"/>
    </row>
    <row r="335" spans="1:17" x14ac:dyDescent="0.25">
      <c r="A335" s="51" t="s">
        <v>98</v>
      </c>
      <c r="B335" s="6" t="s">
        <v>64</v>
      </c>
      <c r="C335" s="7" t="s">
        <v>119</v>
      </c>
      <c r="D335" s="8">
        <v>73</v>
      </c>
      <c r="E335" s="9">
        <v>36310</v>
      </c>
      <c r="F335" s="8">
        <v>23</v>
      </c>
      <c r="G335" s="11">
        <v>31400</v>
      </c>
      <c r="H335" s="18">
        <v>96</v>
      </c>
      <c r="I335" s="11">
        <v>67710</v>
      </c>
      <c r="J335" s="19">
        <v>48.33</v>
      </c>
      <c r="K335" s="11">
        <v>61966</v>
      </c>
      <c r="L335" s="11">
        <v>27265</v>
      </c>
      <c r="M335" s="11">
        <v>89231</v>
      </c>
      <c r="N335" s="33">
        <f t="shared" si="143"/>
        <v>156941</v>
      </c>
      <c r="O335" s="112"/>
      <c r="P335" s="17"/>
      <c r="Q335" s="35"/>
    </row>
    <row r="336" spans="1:17" x14ac:dyDescent="0.25">
      <c r="A336" s="51" t="s">
        <v>98</v>
      </c>
      <c r="B336" s="6" t="s">
        <v>64</v>
      </c>
      <c r="C336" s="7" t="s">
        <v>120</v>
      </c>
      <c r="D336" s="8">
        <v>8</v>
      </c>
      <c r="E336" s="9">
        <v>4720</v>
      </c>
      <c r="F336" s="8">
        <v>0</v>
      </c>
      <c r="G336" s="11">
        <v>0</v>
      </c>
      <c r="H336" s="18">
        <v>8</v>
      </c>
      <c r="I336" s="11">
        <v>4720</v>
      </c>
      <c r="J336" s="19">
        <v>3</v>
      </c>
      <c r="K336" s="11">
        <v>3846</v>
      </c>
      <c r="L336" s="11">
        <v>1692</v>
      </c>
      <c r="M336" s="11">
        <v>5538</v>
      </c>
      <c r="N336" s="33">
        <f t="shared" si="143"/>
        <v>10258</v>
      </c>
      <c r="O336" s="112"/>
      <c r="P336" s="17"/>
      <c r="Q336" s="35"/>
    </row>
    <row r="337" spans="1:17" x14ac:dyDescent="0.25">
      <c r="A337" s="51" t="s">
        <v>98</v>
      </c>
      <c r="B337" s="6" t="s">
        <v>64</v>
      </c>
      <c r="C337" s="7" t="s">
        <v>121</v>
      </c>
      <c r="D337" s="8"/>
      <c r="E337" s="9"/>
      <c r="F337" s="8">
        <v>0</v>
      </c>
      <c r="G337" s="11">
        <v>0</v>
      </c>
      <c r="H337" s="15"/>
      <c r="I337" s="16"/>
      <c r="J337" s="20"/>
      <c r="K337" s="16"/>
      <c r="L337" s="16"/>
      <c r="M337" s="16"/>
      <c r="N337" s="33">
        <f t="shared" si="143"/>
        <v>0</v>
      </c>
      <c r="O337" s="112"/>
      <c r="P337" s="17"/>
      <c r="Q337" s="35"/>
    </row>
    <row r="338" spans="1:17" x14ac:dyDescent="0.25">
      <c r="A338" s="51" t="s">
        <v>98</v>
      </c>
      <c r="B338" s="6" t="s">
        <v>122</v>
      </c>
      <c r="C338" s="15" t="s">
        <v>61</v>
      </c>
      <c r="D338" s="13"/>
      <c r="E338" s="14"/>
      <c r="F338" s="13">
        <v>0</v>
      </c>
      <c r="G338" s="16">
        <v>0</v>
      </c>
      <c r="H338" s="15"/>
      <c r="I338" s="16"/>
      <c r="J338" s="20"/>
      <c r="K338" s="16"/>
      <c r="L338" s="16"/>
      <c r="M338" s="16"/>
      <c r="N338" s="33">
        <f t="shared" si="143"/>
        <v>0</v>
      </c>
      <c r="O338" s="113"/>
      <c r="P338" s="17"/>
      <c r="Q338" s="35"/>
    </row>
    <row r="339" spans="1:17" x14ac:dyDescent="0.25">
      <c r="A339" s="51" t="s">
        <v>123</v>
      </c>
      <c r="B339" s="6" t="s">
        <v>19</v>
      </c>
      <c r="C339" s="7" t="s">
        <v>123</v>
      </c>
      <c r="D339" s="8">
        <v>29</v>
      </c>
      <c r="E339" s="9">
        <v>28320</v>
      </c>
      <c r="F339" s="8">
        <v>13</v>
      </c>
      <c r="G339" s="11">
        <v>15800</v>
      </c>
      <c r="H339" s="18">
        <v>42</v>
      </c>
      <c r="I339" s="11">
        <v>44120</v>
      </c>
      <c r="J339" s="19">
        <v>14</v>
      </c>
      <c r="K339" s="11">
        <v>17949</v>
      </c>
      <c r="L339" s="11">
        <v>6102</v>
      </c>
      <c r="M339" s="11">
        <v>24051</v>
      </c>
      <c r="N339" s="33">
        <f t="shared" si="143"/>
        <v>68171</v>
      </c>
      <c r="O339" s="111">
        <f>SUM(N339:N340)</f>
        <v>92461</v>
      </c>
      <c r="P339" s="17"/>
      <c r="Q339" s="35"/>
    </row>
    <row r="340" spans="1:17" x14ac:dyDescent="0.25">
      <c r="A340" s="51" t="s">
        <v>123</v>
      </c>
      <c r="B340" s="6" t="s">
        <v>19</v>
      </c>
      <c r="C340" s="15" t="s">
        <v>124</v>
      </c>
      <c r="D340" s="13">
        <v>16</v>
      </c>
      <c r="E340" s="14">
        <v>6120</v>
      </c>
      <c r="F340" s="13">
        <v>10</v>
      </c>
      <c r="G340" s="16">
        <v>8435</v>
      </c>
      <c r="H340" s="18">
        <v>26</v>
      </c>
      <c r="I340" s="11">
        <v>14555</v>
      </c>
      <c r="J340" s="19">
        <v>5.67</v>
      </c>
      <c r="K340" s="11">
        <v>7265</v>
      </c>
      <c r="L340" s="11">
        <v>2470</v>
      </c>
      <c r="M340" s="11">
        <v>9735</v>
      </c>
      <c r="N340" s="33">
        <f t="shared" si="143"/>
        <v>24290</v>
      </c>
      <c r="O340" s="113"/>
      <c r="P340" s="17"/>
      <c r="Q340" s="35"/>
    </row>
    <row r="341" spans="1:17" x14ac:dyDescent="0.25">
      <c r="A341" s="52" t="s">
        <v>125</v>
      </c>
      <c r="B341" s="12" t="s">
        <v>126</v>
      </c>
      <c r="C341" s="7" t="s">
        <v>127</v>
      </c>
      <c r="D341" s="8"/>
      <c r="E341" s="9"/>
      <c r="F341" s="8">
        <v>0</v>
      </c>
      <c r="G341" s="11">
        <v>0</v>
      </c>
      <c r="H341" s="15"/>
      <c r="I341" s="16"/>
      <c r="J341" s="20"/>
      <c r="K341" s="16"/>
      <c r="L341" s="16"/>
      <c r="M341" s="16"/>
      <c r="N341" s="33">
        <f t="shared" si="143"/>
        <v>0</v>
      </c>
      <c r="O341" s="64">
        <f>SUM(N341)</f>
        <v>0</v>
      </c>
      <c r="P341" s="17"/>
      <c r="Q341" s="35"/>
    </row>
    <row r="342" spans="1:17" x14ac:dyDescent="0.25">
      <c r="A342" s="51" t="s">
        <v>128</v>
      </c>
      <c r="B342" s="6" t="s">
        <v>38</v>
      </c>
      <c r="C342" s="7" t="s">
        <v>129</v>
      </c>
      <c r="D342" s="8">
        <v>13</v>
      </c>
      <c r="E342" s="9">
        <v>9600</v>
      </c>
      <c r="F342" s="8">
        <v>9</v>
      </c>
      <c r="G342" s="11">
        <v>16200</v>
      </c>
      <c r="H342" s="18">
        <v>22</v>
      </c>
      <c r="I342" s="11">
        <v>25800</v>
      </c>
      <c r="J342" s="19">
        <v>7</v>
      </c>
      <c r="K342" s="11">
        <v>13583</v>
      </c>
      <c r="L342" s="11">
        <v>7606</v>
      </c>
      <c r="M342" s="11">
        <v>21189</v>
      </c>
      <c r="N342" s="33">
        <f t="shared" si="143"/>
        <v>46989</v>
      </c>
      <c r="O342" s="111">
        <f>SUM(N342:N346)</f>
        <v>289726</v>
      </c>
      <c r="P342" s="17"/>
      <c r="Q342" s="35"/>
    </row>
    <row r="343" spans="1:17" x14ac:dyDescent="0.25">
      <c r="A343" s="51" t="s">
        <v>128</v>
      </c>
      <c r="B343" s="6" t="s">
        <v>38</v>
      </c>
      <c r="C343" s="7" t="s">
        <v>130</v>
      </c>
      <c r="D343" s="8">
        <v>26</v>
      </c>
      <c r="E343" s="9">
        <v>17600</v>
      </c>
      <c r="F343" s="8">
        <v>20</v>
      </c>
      <c r="G343" s="11">
        <v>35700</v>
      </c>
      <c r="H343" s="18">
        <v>46</v>
      </c>
      <c r="I343" s="11">
        <v>53300</v>
      </c>
      <c r="J343" s="19">
        <v>9</v>
      </c>
      <c r="K343" s="11">
        <v>17464</v>
      </c>
      <c r="L343" s="11">
        <v>9779</v>
      </c>
      <c r="M343" s="11">
        <v>27243</v>
      </c>
      <c r="N343" s="33">
        <f t="shared" si="143"/>
        <v>80543</v>
      </c>
      <c r="O343" s="112"/>
      <c r="P343" s="17"/>
      <c r="Q343" s="35"/>
    </row>
    <row r="344" spans="1:17" x14ac:dyDescent="0.25">
      <c r="A344" s="51" t="s">
        <v>128</v>
      </c>
      <c r="B344" s="6" t="s">
        <v>38</v>
      </c>
      <c r="C344" s="7" t="s">
        <v>131</v>
      </c>
      <c r="D344" s="8"/>
      <c r="E344" s="9"/>
      <c r="F344" s="8">
        <v>5</v>
      </c>
      <c r="G344" s="11">
        <v>6500</v>
      </c>
      <c r="H344" s="18">
        <v>5</v>
      </c>
      <c r="I344" s="11">
        <v>6500</v>
      </c>
      <c r="J344" s="19">
        <v>0</v>
      </c>
      <c r="K344" s="11"/>
      <c r="L344" s="11"/>
      <c r="M344" s="11"/>
      <c r="N344" s="33">
        <f t="shared" si="143"/>
        <v>6500</v>
      </c>
      <c r="O344" s="112"/>
      <c r="P344" s="17"/>
      <c r="Q344" s="35"/>
    </row>
    <row r="345" spans="1:17" x14ac:dyDescent="0.25">
      <c r="A345" s="51" t="s">
        <v>128</v>
      </c>
      <c r="B345" s="6" t="s">
        <v>38</v>
      </c>
      <c r="C345" s="7" t="s">
        <v>132</v>
      </c>
      <c r="D345" s="8">
        <v>3</v>
      </c>
      <c r="E345" s="9">
        <v>2400</v>
      </c>
      <c r="F345" s="8">
        <v>3</v>
      </c>
      <c r="G345" s="11">
        <v>4700</v>
      </c>
      <c r="H345" s="18">
        <v>6</v>
      </c>
      <c r="I345" s="11">
        <v>7100</v>
      </c>
      <c r="J345" s="19">
        <v>3</v>
      </c>
      <c r="K345" s="11">
        <v>5821</v>
      </c>
      <c r="L345" s="11">
        <v>3260</v>
      </c>
      <c r="M345" s="11">
        <v>9081</v>
      </c>
      <c r="N345" s="33">
        <f t="shared" si="143"/>
        <v>16181</v>
      </c>
      <c r="O345" s="112"/>
      <c r="P345" s="17"/>
      <c r="Q345" s="35"/>
    </row>
    <row r="346" spans="1:17" x14ac:dyDescent="0.25">
      <c r="A346" s="51" t="s">
        <v>128</v>
      </c>
      <c r="B346" s="6" t="s">
        <v>38</v>
      </c>
      <c r="C346" s="7" t="s">
        <v>133</v>
      </c>
      <c r="D346" s="8">
        <v>39</v>
      </c>
      <c r="E346" s="9">
        <v>30400</v>
      </c>
      <c r="F346" s="8">
        <v>31</v>
      </c>
      <c r="G346" s="11">
        <v>51600</v>
      </c>
      <c r="H346" s="18">
        <v>70</v>
      </c>
      <c r="I346" s="11">
        <v>82000</v>
      </c>
      <c r="J346" s="19">
        <v>19</v>
      </c>
      <c r="K346" s="11">
        <v>36868</v>
      </c>
      <c r="L346" s="11">
        <v>20645</v>
      </c>
      <c r="M346" s="11">
        <v>57513</v>
      </c>
      <c r="N346" s="33">
        <f t="shared" si="143"/>
        <v>139513</v>
      </c>
      <c r="O346" s="113"/>
      <c r="P346" s="17"/>
      <c r="Q346" s="35"/>
    </row>
    <row r="347" spans="1:17" x14ac:dyDescent="0.25">
      <c r="A347" s="52" t="s">
        <v>134</v>
      </c>
      <c r="B347" s="12" t="s">
        <v>38</v>
      </c>
      <c r="C347" s="7" t="s">
        <v>134</v>
      </c>
      <c r="D347" s="8">
        <v>32</v>
      </c>
      <c r="E347" s="9">
        <v>25600</v>
      </c>
      <c r="F347" s="8">
        <v>6</v>
      </c>
      <c r="G347" s="11">
        <v>10800</v>
      </c>
      <c r="H347" s="18">
        <v>38</v>
      </c>
      <c r="I347" s="11">
        <v>36400</v>
      </c>
      <c r="J347" s="19">
        <v>16</v>
      </c>
      <c r="K347" s="11">
        <v>31046</v>
      </c>
      <c r="L347" s="11">
        <v>13350</v>
      </c>
      <c r="M347" s="11">
        <v>44396</v>
      </c>
      <c r="N347" s="33">
        <f t="shared" si="143"/>
        <v>80796</v>
      </c>
      <c r="O347" s="64">
        <f>SUM(N347)</f>
        <v>80796</v>
      </c>
      <c r="P347" s="17"/>
      <c r="Q347" s="35"/>
    </row>
    <row r="348" spans="1:17" x14ac:dyDescent="0.25">
      <c r="A348" s="51" t="s">
        <v>135</v>
      </c>
      <c r="B348" s="6" t="s">
        <v>15</v>
      </c>
      <c r="C348" s="7" t="s">
        <v>136</v>
      </c>
      <c r="D348" s="8">
        <v>30</v>
      </c>
      <c r="E348" s="9">
        <v>20400</v>
      </c>
      <c r="F348" s="8">
        <v>19</v>
      </c>
      <c r="G348" s="11">
        <v>19100</v>
      </c>
      <c r="H348" s="18">
        <v>49</v>
      </c>
      <c r="I348" s="11">
        <v>39500</v>
      </c>
      <c r="J348" s="19">
        <v>23</v>
      </c>
      <c r="K348" s="11">
        <v>44629</v>
      </c>
      <c r="L348" s="11">
        <v>15174</v>
      </c>
      <c r="M348" s="11">
        <v>59803</v>
      </c>
      <c r="N348" s="33">
        <f t="shared" si="143"/>
        <v>99303</v>
      </c>
      <c r="O348" s="111">
        <f>SUM(N348:N349)</f>
        <v>138004</v>
      </c>
      <c r="P348" s="17"/>
      <c r="Q348" s="35"/>
    </row>
    <row r="349" spans="1:17" x14ac:dyDescent="0.25">
      <c r="A349" s="51" t="s">
        <v>135</v>
      </c>
      <c r="B349" s="6" t="s">
        <v>15</v>
      </c>
      <c r="C349" s="7" t="s">
        <v>137</v>
      </c>
      <c r="D349" s="8">
        <v>16</v>
      </c>
      <c r="E349" s="9">
        <v>12800</v>
      </c>
      <c r="F349" s="8">
        <v>7</v>
      </c>
      <c r="G349" s="11">
        <v>7700</v>
      </c>
      <c r="H349" s="18">
        <v>23</v>
      </c>
      <c r="I349" s="11">
        <v>20500</v>
      </c>
      <c r="J349" s="19">
        <v>7</v>
      </c>
      <c r="K349" s="11">
        <v>13583</v>
      </c>
      <c r="L349" s="11">
        <v>4618</v>
      </c>
      <c r="M349" s="11">
        <v>18201</v>
      </c>
      <c r="N349" s="33">
        <f t="shared" si="143"/>
        <v>38701</v>
      </c>
      <c r="O349" s="113"/>
      <c r="P349" s="17"/>
      <c r="Q349" s="35"/>
    </row>
    <row r="350" spans="1:17" x14ac:dyDescent="0.25">
      <c r="A350" s="51" t="s">
        <v>138</v>
      </c>
      <c r="B350" s="6" t="s">
        <v>139</v>
      </c>
      <c r="C350" s="7" t="s">
        <v>140</v>
      </c>
      <c r="D350" s="8">
        <v>17</v>
      </c>
      <c r="E350" s="9">
        <v>8100</v>
      </c>
      <c r="F350" s="8">
        <v>30</v>
      </c>
      <c r="G350" s="11">
        <v>27700</v>
      </c>
      <c r="H350" s="18">
        <v>47</v>
      </c>
      <c r="I350" s="11">
        <v>35800</v>
      </c>
      <c r="J350" s="19">
        <v>4</v>
      </c>
      <c r="K350" s="11">
        <v>7762</v>
      </c>
      <c r="L350" s="11">
        <v>5122</v>
      </c>
      <c r="M350" s="11">
        <v>12884</v>
      </c>
      <c r="N350" s="33">
        <f t="shared" si="143"/>
        <v>48684</v>
      </c>
      <c r="O350" s="111">
        <f>SUM(N350:N360)</f>
        <v>241643</v>
      </c>
      <c r="P350" s="17"/>
      <c r="Q350" s="35"/>
    </row>
    <row r="351" spans="1:17" x14ac:dyDescent="0.25">
      <c r="A351" s="51" t="s">
        <v>138</v>
      </c>
      <c r="B351" s="6" t="s">
        <v>139</v>
      </c>
      <c r="C351" s="7" t="s">
        <v>141</v>
      </c>
      <c r="D351" s="8">
        <v>12</v>
      </c>
      <c r="E351" s="9">
        <v>8100</v>
      </c>
      <c r="F351" s="8">
        <v>0</v>
      </c>
      <c r="G351" s="11">
        <v>0</v>
      </c>
      <c r="H351" s="18">
        <v>12</v>
      </c>
      <c r="I351" s="11">
        <v>8100</v>
      </c>
      <c r="J351" s="19">
        <v>6</v>
      </c>
      <c r="K351" s="11">
        <v>11642</v>
      </c>
      <c r="L351" s="11">
        <v>7684</v>
      </c>
      <c r="M351" s="11">
        <v>19326</v>
      </c>
      <c r="N351" s="33">
        <f t="shared" si="143"/>
        <v>27426</v>
      </c>
      <c r="O351" s="112"/>
      <c r="P351" s="17"/>
      <c r="Q351" s="35"/>
    </row>
    <row r="352" spans="1:17" x14ac:dyDescent="0.25">
      <c r="A352" s="51" t="s">
        <v>138</v>
      </c>
      <c r="B352" s="6" t="s">
        <v>139</v>
      </c>
      <c r="C352" s="7" t="s">
        <v>142</v>
      </c>
      <c r="D352" s="8"/>
      <c r="E352" s="9"/>
      <c r="F352" s="8">
        <v>0</v>
      </c>
      <c r="G352" s="11">
        <v>0</v>
      </c>
      <c r="H352" s="15"/>
      <c r="I352" s="16"/>
      <c r="J352" s="20"/>
      <c r="K352" s="16"/>
      <c r="L352" s="16"/>
      <c r="M352" s="16"/>
      <c r="N352" s="33">
        <f t="shared" si="143"/>
        <v>0</v>
      </c>
      <c r="O352" s="112"/>
      <c r="P352" s="17"/>
      <c r="Q352" s="35"/>
    </row>
    <row r="353" spans="1:17" x14ac:dyDescent="0.25">
      <c r="A353" s="51" t="s">
        <v>138</v>
      </c>
      <c r="B353" s="6" t="s">
        <v>139</v>
      </c>
      <c r="C353" s="7" t="s">
        <v>143</v>
      </c>
      <c r="D353" s="8">
        <v>2</v>
      </c>
      <c r="E353" s="9">
        <v>1500</v>
      </c>
      <c r="F353" s="8">
        <v>3</v>
      </c>
      <c r="G353" s="11">
        <v>4100</v>
      </c>
      <c r="H353" s="18">
        <v>5</v>
      </c>
      <c r="I353" s="11">
        <v>5600</v>
      </c>
      <c r="J353" s="19">
        <v>0</v>
      </c>
      <c r="K353" s="11"/>
      <c r="L353" s="11"/>
      <c r="M353" s="11"/>
      <c r="N353" s="33">
        <f t="shared" si="143"/>
        <v>5600</v>
      </c>
      <c r="O353" s="112"/>
      <c r="P353" s="17"/>
      <c r="Q353" s="35"/>
    </row>
    <row r="354" spans="1:17" x14ac:dyDescent="0.25">
      <c r="A354" s="51" t="s">
        <v>138</v>
      </c>
      <c r="B354" s="6" t="s">
        <v>139</v>
      </c>
      <c r="C354" s="7" t="s">
        <v>144</v>
      </c>
      <c r="D354" s="8">
        <v>14</v>
      </c>
      <c r="E354" s="9">
        <v>10500</v>
      </c>
      <c r="F354" s="8">
        <v>1</v>
      </c>
      <c r="G354" s="11">
        <v>1600</v>
      </c>
      <c r="H354" s="18">
        <v>15</v>
      </c>
      <c r="I354" s="11">
        <v>12100</v>
      </c>
      <c r="J354" s="19">
        <v>3</v>
      </c>
      <c r="K354" s="11">
        <v>5821</v>
      </c>
      <c r="L354" s="11">
        <v>3842</v>
      </c>
      <c r="M354" s="11">
        <v>9663</v>
      </c>
      <c r="N354" s="33">
        <f t="shared" si="143"/>
        <v>21763</v>
      </c>
      <c r="O354" s="112"/>
      <c r="P354" s="17"/>
      <c r="Q354" s="35"/>
    </row>
    <row r="355" spans="1:17" x14ac:dyDescent="0.25">
      <c r="A355" s="51" t="s">
        <v>138</v>
      </c>
      <c r="B355" s="6" t="s">
        <v>139</v>
      </c>
      <c r="C355" s="7" t="s">
        <v>145</v>
      </c>
      <c r="D355" s="8">
        <v>11</v>
      </c>
      <c r="E355" s="9">
        <v>6000</v>
      </c>
      <c r="F355" s="8">
        <v>43</v>
      </c>
      <c r="G355" s="11">
        <v>55900</v>
      </c>
      <c r="H355" s="18">
        <v>54</v>
      </c>
      <c r="I355" s="11">
        <v>61900</v>
      </c>
      <c r="J355" s="19">
        <v>9</v>
      </c>
      <c r="K355" s="11">
        <v>17464</v>
      </c>
      <c r="L355" s="11">
        <v>11526</v>
      </c>
      <c r="M355" s="11">
        <v>28990</v>
      </c>
      <c r="N355" s="33">
        <f t="shared" si="143"/>
        <v>90890</v>
      </c>
      <c r="O355" s="112"/>
      <c r="P355" s="17"/>
      <c r="Q355" s="35"/>
    </row>
    <row r="356" spans="1:17" x14ac:dyDescent="0.25">
      <c r="A356" s="52" t="s">
        <v>138</v>
      </c>
      <c r="B356" s="12" t="s">
        <v>139</v>
      </c>
      <c r="C356" s="7" t="s">
        <v>146</v>
      </c>
      <c r="D356" s="8">
        <v>14</v>
      </c>
      <c r="E356" s="9">
        <v>11704</v>
      </c>
      <c r="F356" s="8">
        <v>3</v>
      </c>
      <c r="G356" s="11">
        <v>4800</v>
      </c>
      <c r="H356" s="18">
        <v>17</v>
      </c>
      <c r="I356" s="11">
        <v>16504</v>
      </c>
      <c r="J356" s="19">
        <v>3</v>
      </c>
      <c r="K356" s="11">
        <v>5821</v>
      </c>
      <c r="L356" s="11">
        <v>3842</v>
      </c>
      <c r="M356" s="11">
        <v>9663</v>
      </c>
      <c r="N356" s="33">
        <f t="shared" si="143"/>
        <v>26167</v>
      </c>
      <c r="O356" s="112"/>
      <c r="P356" s="17"/>
      <c r="Q356" s="35"/>
    </row>
    <row r="357" spans="1:17" x14ac:dyDescent="0.25">
      <c r="A357" s="51" t="s">
        <v>138</v>
      </c>
      <c r="B357" s="6" t="s">
        <v>139</v>
      </c>
      <c r="C357" s="7" t="s">
        <v>147</v>
      </c>
      <c r="D357" s="8">
        <v>3</v>
      </c>
      <c r="E357" s="9">
        <v>4800</v>
      </c>
      <c r="F357" s="8">
        <v>2</v>
      </c>
      <c r="G357" s="11">
        <v>3200</v>
      </c>
      <c r="H357" s="18">
        <v>5</v>
      </c>
      <c r="I357" s="11">
        <v>8000</v>
      </c>
      <c r="J357" s="19">
        <v>3</v>
      </c>
      <c r="K357" s="11">
        <v>5821</v>
      </c>
      <c r="L357" s="11">
        <v>3842</v>
      </c>
      <c r="M357" s="11">
        <v>9663</v>
      </c>
      <c r="N357" s="33">
        <f t="shared" si="143"/>
        <v>17663</v>
      </c>
      <c r="O357" s="112"/>
      <c r="P357" s="17"/>
      <c r="Q357" s="35"/>
    </row>
    <row r="358" spans="1:17" x14ac:dyDescent="0.25">
      <c r="A358" s="51" t="s">
        <v>138</v>
      </c>
      <c r="B358" s="6" t="s">
        <v>139</v>
      </c>
      <c r="C358" s="7" t="s">
        <v>148</v>
      </c>
      <c r="D358" s="8"/>
      <c r="E358" s="9"/>
      <c r="F358" s="8">
        <v>0</v>
      </c>
      <c r="G358" s="11">
        <v>0</v>
      </c>
      <c r="H358" s="15"/>
      <c r="I358" s="16"/>
      <c r="J358" s="20"/>
      <c r="K358" s="16"/>
      <c r="L358" s="16"/>
      <c r="M358" s="16"/>
      <c r="N358" s="33">
        <f t="shared" si="143"/>
        <v>0</v>
      </c>
      <c r="O358" s="112"/>
      <c r="P358" s="17"/>
      <c r="Q358" s="35"/>
    </row>
    <row r="359" spans="1:17" x14ac:dyDescent="0.25">
      <c r="A359" s="51" t="s">
        <v>138</v>
      </c>
      <c r="B359" s="6" t="s">
        <v>139</v>
      </c>
      <c r="C359" s="7" t="s">
        <v>149</v>
      </c>
      <c r="D359" s="8">
        <v>1</v>
      </c>
      <c r="E359" s="9">
        <v>750</v>
      </c>
      <c r="F359" s="8">
        <v>3</v>
      </c>
      <c r="G359" s="11">
        <v>2700</v>
      </c>
      <c r="H359" s="18">
        <v>4</v>
      </c>
      <c r="I359" s="11">
        <v>3450</v>
      </c>
      <c r="J359" s="19">
        <v>0</v>
      </c>
      <c r="K359" s="11"/>
      <c r="L359" s="11"/>
      <c r="M359" s="11"/>
      <c r="N359" s="33">
        <f t="shared" si="143"/>
        <v>3450</v>
      </c>
      <c r="O359" s="112"/>
      <c r="P359" s="17"/>
      <c r="Q359" s="35"/>
    </row>
    <row r="360" spans="1:17" x14ac:dyDescent="0.25">
      <c r="A360" s="51" t="s">
        <v>138</v>
      </c>
      <c r="B360" s="6" t="s">
        <v>38</v>
      </c>
      <c r="C360" s="15" t="s">
        <v>61</v>
      </c>
      <c r="D360" s="13"/>
      <c r="E360" s="14"/>
      <c r="F360" s="13">
        <v>0</v>
      </c>
      <c r="G360" s="16">
        <v>0</v>
      </c>
      <c r="H360" s="15"/>
      <c r="I360" s="16"/>
      <c r="J360" s="20"/>
      <c r="K360" s="16"/>
      <c r="L360" s="16"/>
      <c r="M360" s="16"/>
      <c r="N360" s="33">
        <f t="shared" si="143"/>
        <v>0</v>
      </c>
      <c r="O360" s="113"/>
      <c r="P360" s="17"/>
      <c r="Q360" s="35"/>
    </row>
    <row r="361" spans="1:17" ht="31.5" x14ac:dyDescent="0.25">
      <c r="A361" s="51" t="s">
        <v>150</v>
      </c>
      <c r="B361" s="6" t="s">
        <v>139</v>
      </c>
      <c r="C361" s="7" t="s">
        <v>151</v>
      </c>
      <c r="D361" s="13"/>
      <c r="E361" s="14"/>
      <c r="F361" s="13">
        <v>0</v>
      </c>
      <c r="G361" s="11">
        <v>0</v>
      </c>
      <c r="H361" s="15"/>
      <c r="I361" s="16"/>
      <c r="J361" s="20"/>
      <c r="K361" s="16"/>
      <c r="L361" s="16"/>
      <c r="M361" s="16"/>
      <c r="N361" s="33">
        <f t="shared" si="143"/>
        <v>0</v>
      </c>
      <c r="O361" s="64">
        <f>SUM(N361)</f>
        <v>0</v>
      </c>
      <c r="P361" s="17"/>
      <c r="Q361" s="35"/>
    </row>
    <row r="362" spans="1:17" ht="31.5" x14ac:dyDescent="0.25">
      <c r="A362" s="51" t="s">
        <v>152</v>
      </c>
      <c r="B362" s="6" t="s">
        <v>139</v>
      </c>
      <c r="C362" s="7" t="s">
        <v>153</v>
      </c>
      <c r="D362" s="13">
        <v>1</v>
      </c>
      <c r="E362" s="14">
        <v>750</v>
      </c>
      <c r="F362" s="13">
        <v>20</v>
      </c>
      <c r="G362" s="11">
        <v>18300</v>
      </c>
      <c r="H362" s="18">
        <v>21</v>
      </c>
      <c r="I362" s="11">
        <v>19050</v>
      </c>
      <c r="J362" s="19">
        <v>1</v>
      </c>
      <c r="K362" s="11">
        <v>1940</v>
      </c>
      <c r="L362" s="11">
        <v>427</v>
      </c>
      <c r="M362" s="11">
        <v>2367</v>
      </c>
      <c r="N362" s="33">
        <f t="shared" si="143"/>
        <v>21417</v>
      </c>
      <c r="O362" s="111">
        <f>SUM(N362:N363)</f>
        <v>31619</v>
      </c>
      <c r="P362" s="17"/>
      <c r="Q362" s="35"/>
    </row>
    <row r="363" spans="1:17" ht="31.5" x14ac:dyDescent="0.25">
      <c r="A363" s="51" t="s">
        <v>152</v>
      </c>
      <c r="B363" s="6" t="s">
        <v>139</v>
      </c>
      <c r="C363" s="7" t="s">
        <v>152</v>
      </c>
      <c r="D363" s="13">
        <v>3</v>
      </c>
      <c r="E363" s="14">
        <v>1500</v>
      </c>
      <c r="F363" s="13">
        <v>1</v>
      </c>
      <c r="G363" s="11">
        <v>1600</v>
      </c>
      <c r="H363" s="18">
        <v>4</v>
      </c>
      <c r="I363" s="11">
        <v>3100</v>
      </c>
      <c r="J363" s="19">
        <v>3</v>
      </c>
      <c r="K363" s="11">
        <v>5821</v>
      </c>
      <c r="L363" s="11">
        <v>1281</v>
      </c>
      <c r="M363" s="11">
        <v>7102</v>
      </c>
      <c r="N363" s="33">
        <f t="shared" si="143"/>
        <v>10202</v>
      </c>
      <c r="O363" s="113"/>
      <c r="P363" s="17"/>
      <c r="Q363" s="35"/>
    </row>
    <row r="364" spans="1:17" ht="31.5" x14ac:dyDescent="0.25">
      <c r="A364" s="51" t="s">
        <v>154</v>
      </c>
      <c r="B364" s="6" t="s">
        <v>51</v>
      </c>
      <c r="C364" s="7" t="s">
        <v>155</v>
      </c>
      <c r="D364" s="8">
        <v>1026</v>
      </c>
      <c r="E364" s="9">
        <v>299930</v>
      </c>
      <c r="F364" s="8">
        <v>71</v>
      </c>
      <c r="G364" s="11">
        <v>156200</v>
      </c>
      <c r="H364" s="8">
        <v>1097</v>
      </c>
      <c r="I364" s="11">
        <v>456130</v>
      </c>
      <c r="J364" s="19">
        <v>245</v>
      </c>
      <c r="K364" s="11">
        <v>475398</v>
      </c>
      <c r="L364" s="11">
        <v>356549</v>
      </c>
      <c r="M364" s="11">
        <v>831947</v>
      </c>
      <c r="N364" s="33">
        <f t="shared" si="143"/>
        <v>1288077</v>
      </c>
      <c r="O364" s="111">
        <f>SUM(N364:N367)</f>
        <v>1337558</v>
      </c>
      <c r="P364" s="17"/>
      <c r="Q364" s="35"/>
    </row>
    <row r="365" spans="1:17" ht="31.5" x14ac:dyDescent="0.25">
      <c r="A365" s="51" t="s">
        <v>154</v>
      </c>
      <c r="B365" s="6" t="s">
        <v>51</v>
      </c>
      <c r="C365" s="7" t="s">
        <v>156</v>
      </c>
      <c r="D365" s="8">
        <v>130</v>
      </c>
      <c r="E365" s="9">
        <v>12320</v>
      </c>
      <c r="F365" s="8">
        <v>3</v>
      </c>
      <c r="G365" s="11">
        <v>6600</v>
      </c>
      <c r="H365" s="18">
        <v>133</v>
      </c>
      <c r="I365" s="11">
        <v>18920</v>
      </c>
      <c r="J365" s="19">
        <v>9</v>
      </c>
      <c r="K365" s="11">
        <v>17464</v>
      </c>
      <c r="L365" s="11">
        <v>13097</v>
      </c>
      <c r="M365" s="11">
        <v>30561</v>
      </c>
      <c r="N365" s="33">
        <f t="shared" si="143"/>
        <v>49481</v>
      </c>
      <c r="O365" s="112"/>
      <c r="P365" s="17"/>
      <c r="Q365" s="35"/>
    </row>
    <row r="366" spans="1:17" ht="31.5" x14ac:dyDescent="0.25">
      <c r="A366" s="51" t="s">
        <v>154</v>
      </c>
      <c r="B366" s="6" t="s">
        <v>51</v>
      </c>
      <c r="C366" s="7" t="s">
        <v>157</v>
      </c>
      <c r="D366" s="8"/>
      <c r="E366" s="9"/>
      <c r="F366" s="8">
        <v>0</v>
      </c>
      <c r="G366" s="11">
        <v>0</v>
      </c>
      <c r="H366" s="15"/>
      <c r="I366" s="16"/>
      <c r="J366" s="20"/>
      <c r="K366" s="16"/>
      <c r="L366" s="16"/>
      <c r="M366" s="16"/>
      <c r="N366" s="33">
        <f t="shared" si="143"/>
        <v>0</v>
      </c>
      <c r="O366" s="112"/>
      <c r="P366" s="17"/>
      <c r="Q366" s="35"/>
    </row>
    <row r="367" spans="1:17" ht="31.5" x14ac:dyDescent="0.25">
      <c r="A367" s="51" t="s">
        <v>154</v>
      </c>
      <c r="B367" s="6" t="s">
        <v>51</v>
      </c>
      <c r="C367" s="7" t="s">
        <v>158</v>
      </c>
      <c r="D367" s="8"/>
      <c r="E367" s="9"/>
      <c r="F367" s="8">
        <v>0</v>
      </c>
      <c r="G367" s="11">
        <v>0</v>
      </c>
      <c r="H367" s="15"/>
      <c r="I367" s="16"/>
      <c r="J367" s="20"/>
      <c r="K367" s="16"/>
      <c r="L367" s="16"/>
      <c r="M367" s="16"/>
      <c r="N367" s="33">
        <f t="shared" si="143"/>
        <v>0</v>
      </c>
      <c r="O367" s="113"/>
      <c r="P367" s="17"/>
      <c r="Q367" s="35"/>
    </row>
    <row r="368" spans="1:17" x14ac:dyDescent="0.25">
      <c r="A368" s="51" t="s">
        <v>159</v>
      </c>
      <c r="B368" s="6" t="s">
        <v>51</v>
      </c>
      <c r="C368" s="7" t="s">
        <v>159</v>
      </c>
      <c r="D368" s="8">
        <v>20</v>
      </c>
      <c r="E368" s="9">
        <v>6400</v>
      </c>
      <c r="F368" s="8">
        <v>8</v>
      </c>
      <c r="G368" s="11">
        <v>3360</v>
      </c>
      <c r="H368" s="18">
        <v>28</v>
      </c>
      <c r="I368" s="11">
        <v>9760</v>
      </c>
      <c r="J368" s="19">
        <v>4</v>
      </c>
      <c r="K368" s="11">
        <v>7762</v>
      </c>
      <c r="L368" s="11">
        <v>6519</v>
      </c>
      <c r="M368" s="11">
        <v>14281</v>
      </c>
      <c r="N368" s="33">
        <f t="shared" si="143"/>
        <v>24041</v>
      </c>
      <c r="O368" s="111">
        <f>SUM(N368:N370)</f>
        <v>122837</v>
      </c>
      <c r="P368" s="17"/>
      <c r="Q368" s="35"/>
    </row>
    <row r="369" spans="1:17" x14ac:dyDescent="0.25">
      <c r="A369" s="51" t="s">
        <v>159</v>
      </c>
      <c r="B369" s="6" t="s">
        <v>51</v>
      </c>
      <c r="C369" s="7" t="s">
        <v>160</v>
      </c>
      <c r="D369" s="8">
        <v>98</v>
      </c>
      <c r="E369" s="9">
        <v>19200</v>
      </c>
      <c r="F369" s="8">
        <v>7</v>
      </c>
      <c r="G369" s="11">
        <v>11760</v>
      </c>
      <c r="H369" s="18">
        <v>105</v>
      </c>
      <c r="I369" s="11">
        <v>30960</v>
      </c>
      <c r="J369" s="19">
        <v>19</v>
      </c>
      <c r="K369" s="11">
        <v>36868</v>
      </c>
      <c r="L369" s="11">
        <v>30968</v>
      </c>
      <c r="M369" s="11">
        <v>67836</v>
      </c>
      <c r="N369" s="33">
        <f t="shared" si="143"/>
        <v>98796</v>
      </c>
      <c r="O369" s="112"/>
      <c r="P369" s="17"/>
      <c r="Q369" s="35"/>
    </row>
    <row r="370" spans="1:17" x14ac:dyDescent="0.25">
      <c r="A370" s="51" t="s">
        <v>159</v>
      </c>
      <c r="B370" s="6" t="s">
        <v>51</v>
      </c>
      <c r="C370" s="7" t="s">
        <v>161</v>
      </c>
      <c r="D370" s="8"/>
      <c r="E370" s="9"/>
      <c r="F370" s="8">
        <v>0</v>
      </c>
      <c r="G370" s="11">
        <v>0</v>
      </c>
      <c r="H370" s="15"/>
      <c r="I370" s="16"/>
      <c r="J370" s="20"/>
      <c r="K370" s="16"/>
      <c r="L370" s="16"/>
      <c r="M370" s="16"/>
      <c r="N370" s="33">
        <f t="shared" si="143"/>
        <v>0</v>
      </c>
      <c r="O370" s="113"/>
      <c r="P370" s="17"/>
      <c r="Q370" s="35"/>
    </row>
    <row r="371" spans="1:17" x14ac:dyDescent="0.25">
      <c r="A371" s="51" t="s">
        <v>162</v>
      </c>
      <c r="B371" s="6" t="s">
        <v>56</v>
      </c>
      <c r="C371" s="7" t="s">
        <v>163</v>
      </c>
      <c r="D371" s="8">
        <v>31</v>
      </c>
      <c r="E371" s="9">
        <v>18750</v>
      </c>
      <c r="F371" s="8">
        <v>6</v>
      </c>
      <c r="G371" s="11">
        <v>10320</v>
      </c>
      <c r="H371" s="18">
        <v>37</v>
      </c>
      <c r="I371" s="11">
        <v>29070</v>
      </c>
      <c r="J371" s="19">
        <v>13</v>
      </c>
      <c r="K371" s="11">
        <v>25225</v>
      </c>
      <c r="L371" s="11">
        <v>17153</v>
      </c>
      <c r="M371" s="11">
        <v>42378</v>
      </c>
      <c r="N371" s="33">
        <f t="shared" si="143"/>
        <v>71448</v>
      </c>
      <c r="O371" s="111">
        <f>SUM(N371:N375)</f>
        <v>151242</v>
      </c>
      <c r="P371" s="17"/>
      <c r="Q371" s="35"/>
    </row>
    <row r="372" spans="1:17" x14ac:dyDescent="0.25">
      <c r="A372" s="51" t="s">
        <v>162</v>
      </c>
      <c r="B372" s="6" t="s">
        <v>56</v>
      </c>
      <c r="C372" s="7" t="s">
        <v>164</v>
      </c>
      <c r="D372" s="8">
        <v>20</v>
      </c>
      <c r="E372" s="9">
        <v>12750</v>
      </c>
      <c r="F372" s="8">
        <v>6</v>
      </c>
      <c r="G372" s="11">
        <v>6860</v>
      </c>
      <c r="H372" s="18">
        <v>26</v>
      </c>
      <c r="I372" s="11">
        <v>19610</v>
      </c>
      <c r="J372" s="19">
        <v>10</v>
      </c>
      <c r="K372" s="11">
        <v>19404</v>
      </c>
      <c r="L372" s="11">
        <v>13195</v>
      </c>
      <c r="M372" s="11">
        <v>32599</v>
      </c>
      <c r="N372" s="33">
        <f t="shared" si="143"/>
        <v>52209</v>
      </c>
      <c r="O372" s="112"/>
      <c r="P372" s="17"/>
      <c r="Q372" s="35"/>
    </row>
    <row r="373" spans="1:17" x14ac:dyDescent="0.25">
      <c r="A373" s="51" t="s">
        <v>162</v>
      </c>
      <c r="B373" s="6" t="s">
        <v>56</v>
      </c>
      <c r="C373" s="7" t="s">
        <v>165</v>
      </c>
      <c r="D373" s="8">
        <v>2</v>
      </c>
      <c r="E373" s="9">
        <v>1500</v>
      </c>
      <c r="F373" s="8">
        <v>0</v>
      </c>
      <c r="G373" s="11">
        <v>0</v>
      </c>
      <c r="H373" s="18">
        <v>2</v>
      </c>
      <c r="I373" s="11">
        <v>1500</v>
      </c>
      <c r="J373" s="19">
        <v>1</v>
      </c>
      <c r="K373" s="11">
        <v>1940</v>
      </c>
      <c r="L373" s="11">
        <v>1320</v>
      </c>
      <c r="M373" s="11">
        <v>3260</v>
      </c>
      <c r="N373" s="33">
        <f t="shared" si="143"/>
        <v>4760</v>
      </c>
      <c r="O373" s="112"/>
      <c r="P373" s="17"/>
      <c r="Q373" s="35"/>
    </row>
    <row r="374" spans="1:17" x14ac:dyDescent="0.25">
      <c r="A374" s="51" t="s">
        <v>162</v>
      </c>
      <c r="B374" s="6" t="s">
        <v>56</v>
      </c>
      <c r="C374" s="7" t="s">
        <v>166</v>
      </c>
      <c r="D374" s="8">
        <v>9</v>
      </c>
      <c r="E374" s="9">
        <v>3750</v>
      </c>
      <c r="F374" s="8">
        <v>0</v>
      </c>
      <c r="G374" s="11">
        <v>0</v>
      </c>
      <c r="H374" s="18">
        <v>9</v>
      </c>
      <c r="I374" s="11">
        <v>3750</v>
      </c>
      <c r="J374" s="19">
        <v>2</v>
      </c>
      <c r="K374" s="11">
        <v>3881</v>
      </c>
      <c r="L374" s="11">
        <v>2639</v>
      </c>
      <c r="M374" s="11">
        <v>6520</v>
      </c>
      <c r="N374" s="33">
        <f t="shared" si="143"/>
        <v>10270</v>
      </c>
      <c r="O374" s="112"/>
      <c r="P374" s="17"/>
      <c r="Q374" s="35"/>
    </row>
    <row r="375" spans="1:17" x14ac:dyDescent="0.25">
      <c r="A375" s="51" t="s">
        <v>162</v>
      </c>
      <c r="B375" s="6" t="s">
        <v>56</v>
      </c>
      <c r="C375" s="7" t="s">
        <v>167</v>
      </c>
      <c r="D375" s="8">
        <v>3</v>
      </c>
      <c r="E375" s="9">
        <v>6429</v>
      </c>
      <c r="F375" s="8">
        <v>2</v>
      </c>
      <c r="G375" s="11">
        <v>1780</v>
      </c>
      <c r="H375" s="18">
        <v>5</v>
      </c>
      <c r="I375" s="11">
        <v>8209</v>
      </c>
      <c r="J375" s="19">
        <v>1.33</v>
      </c>
      <c r="K375" s="11">
        <v>2587</v>
      </c>
      <c r="L375" s="11">
        <v>1759</v>
      </c>
      <c r="M375" s="11">
        <v>4346</v>
      </c>
      <c r="N375" s="33">
        <f t="shared" si="143"/>
        <v>12555</v>
      </c>
      <c r="O375" s="113"/>
      <c r="P375" s="17"/>
      <c r="Q375" s="35"/>
    </row>
    <row r="376" spans="1:17" x14ac:dyDescent="0.25">
      <c r="A376" s="52" t="s">
        <v>168</v>
      </c>
      <c r="B376" s="12" t="s">
        <v>126</v>
      </c>
      <c r="C376" s="7" t="s">
        <v>169</v>
      </c>
      <c r="D376" s="8"/>
      <c r="E376" s="9"/>
      <c r="F376" s="8">
        <v>0</v>
      </c>
      <c r="G376" s="11">
        <v>0</v>
      </c>
      <c r="H376" s="8"/>
      <c r="I376" s="9"/>
      <c r="J376" s="19"/>
      <c r="K376" s="11"/>
      <c r="L376" s="11"/>
      <c r="M376" s="9"/>
      <c r="N376" s="33">
        <f t="shared" si="143"/>
        <v>0</v>
      </c>
      <c r="O376" s="64">
        <f>SUM(N376)</f>
        <v>0</v>
      </c>
      <c r="P376" s="17"/>
      <c r="Q376" s="35"/>
    </row>
    <row r="377" spans="1:17" x14ac:dyDescent="0.25">
      <c r="A377" s="51" t="s">
        <v>170</v>
      </c>
      <c r="B377" s="6" t="s">
        <v>26</v>
      </c>
      <c r="C377" s="7" t="s">
        <v>171</v>
      </c>
      <c r="D377" s="8"/>
      <c r="E377" s="9"/>
      <c r="F377" s="8">
        <v>13</v>
      </c>
      <c r="G377" s="11">
        <v>26000</v>
      </c>
      <c r="H377" s="18">
        <v>13</v>
      </c>
      <c r="I377" s="11">
        <v>26000</v>
      </c>
      <c r="J377" s="19">
        <v>0</v>
      </c>
      <c r="K377" s="11"/>
      <c r="L377" s="11"/>
      <c r="M377" s="11"/>
      <c r="N377" s="33">
        <f t="shared" si="143"/>
        <v>26000</v>
      </c>
      <c r="O377" s="64">
        <f t="shared" ref="O377:O382" si="144">SUM(N377)</f>
        <v>26000</v>
      </c>
      <c r="P377" s="17"/>
      <c r="Q377" s="35"/>
    </row>
    <row r="378" spans="1:17" x14ac:dyDescent="0.25">
      <c r="A378" s="51" t="s">
        <v>172</v>
      </c>
      <c r="B378" s="6" t="s">
        <v>26</v>
      </c>
      <c r="C378" s="7" t="s">
        <v>173</v>
      </c>
      <c r="D378" s="8"/>
      <c r="E378" s="9"/>
      <c r="F378" s="8">
        <v>0</v>
      </c>
      <c r="G378" s="11">
        <v>0</v>
      </c>
      <c r="H378" s="13"/>
      <c r="I378" s="14"/>
      <c r="J378" s="20"/>
      <c r="K378" s="16"/>
      <c r="L378" s="16"/>
      <c r="M378" s="14"/>
      <c r="N378" s="33">
        <f t="shared" si="143"/>
        <v>0</v>
      </c>
      <c r="O378" s="64">
        <f t="shared" si="144"/>
        <v>0</v>
      </c>
      <c r="P378" s="17"/>
      <c r="Q378" s="35"/>
    </row>
    <row r="379" spans="1:17" x14ac:dyDescent="0.25">
      <c r="A379" s="52" t="s">
        <v>174</v>
      </c>
      <c r="B379" s="12" t="s">
        <v>126</v>
      </c>
      <c r="C379" s="7" t="s">
        <v>174</v>
      </c>
      <c r="D379" s="8"/>
      <c r="E379" s="9"/>
      <c r="F379" s="8">
        <v>0</v>
      </c>
      <c r="G379" s="11">
        <v>0</v>
      </c>
      <c r="H379" s="8"/>
      <c r="I379" s="9"/>
      <c r="J379" s="19"/>
      <c r="K379" s="11"/>
      <c r="L379" s="11"/>
      <c r="M379" s="9"/>
      <c r="N379" s="33">
        <f t="shared" si="143"/>
        <v>0</v>
      </c>
      <c r="O379" s="64">
        <f t="shared" si="144"/>
        <v>0</v>
      </c>
      <c r="P379" s="17"/>
      <c r="Q379" s="35"/>
    </row>
    <row r="380" spans="1:17" x14ac:dyDescent="0.25">
      <c r="A380" s="52" t="s">
        <v>175</v>
      </c>
      <c r="B380" s="12" t="s">
        <v>56</v>
      </c>
      <c r="C380" s="7" t="s">
        <v>175</v>
      </c>
      <c r="D380" s="8"/>
      <c r="E380" s="9"/>
      <c r="F380" s="8">
        <v>0</v>
      </c>
      <c r="G380" s="11">
        <v>0</v>
      </c>
      <c r="H380" s="8"/>
      <c r="I380" s="9"/>
      <c r="J380" s="19"/>
      <c r="K380" s="11"/>
      <c r="L380" s="11"/>
      <c r="M380" s="9"/>
      <c r="N380" s="33">
        <f t="shared" si="143"/>
        <v>0</v>
      </c>
      <c r="O380" s="64">
        <f t="shared" si="144"/>
        <v>0</v>
      </c>
      <c r="P380" s="17"/>
      <c r="Q380" s="35"/>
    </row>
    <row r="381" spans="1:17" ht="16.5" thickBot="1" x14ac:dyDescent="0.3">
      <c r="A381" s="52"/>
      <c r="B381" s="12" t="s">
        <v>176</v>
      </c>
      <c r="C381" s="7" t="s">
        <v>177</v>
      </c>
      <c r="D381" s="15"/>
      <c r="E381" s="11"/>
      <c r="F381" s="7"/>
      <c r="G381" s="11"/>
      <c r="H381" s="8"/>
      <c r="I381" s="9"/>
      <c r="J381" s="19"/>
      <c r="K381" s="11"/>
      <c r="L381" s="11"/>
      <c r="M381" s="9"/>
      <c r="N381" s="33">
        <f t="shared" si="143"/>
        <v>0</v>
      </c>
      <c r="O381" s="65">
        <f t="shared" si="144"/>
        <v>0</v>
      </c>
      <c r="P381" s="17"/>
      <c r="Q381" s="35"/>
    </row>
    <row r="382" spans="1:17" ht="48" thickBot="1" x14ac:dyDescent="0.3">
      <c r="A382" s="52" t="s">
        <v>178</v>
      </c>
      <c r="B382" s="12" t="s">
        <v>177</v>
      </c>
      <c r="C382" s="15"/>
      <c r="D382" s="15"/>
      <c r="E382" s="16"/>
      <c r="F382" s="15"/>
      <c r="G382" s="16"/>
      <c r="H382" s="8"/>
      <c r="I382" s="60"/>
      <c r="J382" s="9">
        <f>29+85</f>
        <v>114</v>
      </c>
      <c r="K382" s="60"/>
      <c r="L382" s="11"/>
      <c r="M382" s="11"/>
      <c r="N382" s="33">
        <f t="shared" si="143"/>
        <v>0</v>
      </c>
      <c r="O382" s="66">
        <f t="shared" si="144"/>
        <v>0</v>
      </c>
      <c r="P382" s="21"/>
      <c r="Q382" s="35">
        <f>186324+147186</f>
        <v>333510</v>
      </c>
    </row>
    <row r="383" spans="1:17" ht="16.5" thickBot="1" x14ac:dyDescent="0.3">
      <c r="A383" s="67" t="s">
        <v>181</v>
      </c>
      <c r="B383" s="68"/>
      <c r="C383" s="68"/>
      <c r="D383" s="70">
        <f t="shared" ref="D383:G383" si="145">SUM(D384:D508)</f>
        <v>1041</v>
      </c>
      <c r="E383" s="76">
        <f t="shared" si="145"/>
        <v>229195</v>
      </c>
      <c r="F383" s="70">
        <f t="shared" si="145"/>
        <v>135</v>
      </c>
      <c r="G383" s="76">
        <f t="shared" si="145"/>
        <v>421972</v>
      </c>
      <c r="H383" s="70">
        <f t="shared" ref="H383:Q383" si="146">SUM(H384:H508)</f>
        <v>1176</v>
      </c>
      <c r="I383" s="76">
        <f t="shared" si="146"/>
        <v>651167</v>
      </c>
      <c r="J383" s="70">
        <f t="shared" si="146"/>
        <v>1886.6966666666663</v>
      </c>
      <c r="K383" s="76">
        <f t="shared" si="146"/>
        <v>1754009</v>
      </c>
      <c r="L383" s="76">
        <f t="shared" si="146"/>
        <v>725054</v>
      </c>
      <c r="M383" s="76">
        <f t="shared" si="146"/>
        <v>2479063</v>
      </c>
      <c r="N383" s="77">
        <f t="shared" si="146"/>
        <v>3130230</v>
      </c>
      <c r="O383" s="73">
        <f>SUM(O384:O508)</f>
        <v>3130230</v>
      </c>
      <c r="P383" s="78">
        <f t="shared" si="146"/>
        <v>0</v>
      </c>
      <c r="Q383" s="79">
        <f t="shared" si="146"/>
        <v>1120225</v>
      </c>
    </row>
    <row r="384" spans="1:17" x14ac:dyDescent="0.25">
      <c r="A384" s="51" t="s">
        <v>14</v>
      </c>
      <c r="B384" s="6" t="s">
        <v>15</v>
      </c>
      <c r="C384" s="7" t="s">
        <v>16</v>
      </c>
      <c r="D384" s="18"/>
      <c r="E384" s="11"/>
      <c r="F384" s="18">
        <v>0</v>
      </c>
      <c r="G384" s="11">
        <v>0</v>
      </c>
      <c r="H384" s="18"/>
      <c r="I384" s="11"/>
      <c r="J384" s="8"/>
      <c r="K384" s="11"/>
      <c r="L384" s="11"/>
      <c r="M384" s="11">
        <f>SUM(K384:L384)</f>
        <v>0</v>
      </c>
      <c r="N384" s="33">
        <f t="shared" ref="N384:N447" si="147">M384+I384</f>
        <v>0</v>
      </c>
      <c r="O384" s="112">
        <f>SUM(N384:N386)</f>
        <v>42117</v>
      </c>
      <c r="P384" s="17"/>
      <c r="Q384" s="35"/>
    </row>
    <row r="385" spans="1:17" x14ac:dyDescent="0.25">
      <c r="A385" s="51" t="s">
        <v>14</v>
      </c>
      <c r="B385" s="6" t="s">
        <v>17</v>
      </c>
      <c r="C385" s="7" t="s">
        <v>18</v>
      </c>
      <c r="D385" s="18">
        <v>11</v>
      </c>
      <c r="E385" s="11">
        <v>924</v>
      </c>
      <c r="F385" s="18">
        <v>4</v>
      </c>
      <c r="G385" s="11">
        <v>6120</v>
      </c>
      <c r="H385" s="18">
        <v>15</v>
      </c>
      <c r="I385" s="11">
        <v>7044</v>
      </c>
      <c r="J385" s="8">
        <v>10</v>
      </c>
      <c r="K385" s="11">
        <v>6930</v>
      </c>
      <c r="L385" s="11">
        <v>1386</v>
      </c>
      <c r="M385" s="11">
        <f t="shared" ref="M385:M448" si="148">SUM(K385:L385)</f>
        <v>8316</v>
      </c>
      <c r="N385" s="33">
        <f t="shared" si="147"/>
        <v>15360</v>
      </c>
      <c r="O385" s="112"/>
      <c r="P385" s="17"/>
      <c r="Q385" s="35"/>
    </row>
    <row r="386" spans="1:17" x14ac:dyDescent="0.25">
      <c r="A386" s="51" t="s">
        <v>14</v>
      </c>
      <c r="B386" s="6" t="s">
        <v>19</v>
      </c>
      <c r="C386" s="7" t="s">
        <v>20</v>
      </c>
      <c r="D386" s="18">
        <v>6</v>
      </c>
      <c r="E386" s="11">
        <v>4434</v>
      </c>
      <c r="F386" s="18">
        <v>3</v>
      </c>
      <c r="G386" s="11">
        <v>9810</v>
      </c>
      <c r="H386" s="18">
        <v>9</v>
      </c>
      <c r="I386" s="11">
        <v>14244</v>
      </c>
      <c r="J386" s="8">
        <v>8</v>
      </c>
      <c r="K386" s="11">
        <v>10256</v>
      </c>
      <c r="L386" s="11">
        <v>2257</v>
      </c>
      <c r="M386" s="11">
        <f t="shared" si="148"/>
        <v>12513</v>
      </c>
      <c r="N386" s="33">
        <f t="shared" si="147"/>
        <v>26757</v>
      </c>
      <c r="O386" s="113"/>
      <c r="P386" s="17"/>
      <c r="Q386" s="35"/>
    </row>
    <row r="387" spans="1:17" x14ac:dyDescent="0.25">
      <c r="A387" s="51" t="s">
        <v>21</v>
      </c>
      <c r="B387" s="6" t="s">
        <v>17</v>
      </c>
      <c r="C387" s="7" t="s">
        <v>22</v>
      </c>
      <c r="D387" s="18">
        <v>35</v>
      </c>
      <c r="E387" s="11">
        <v>6930</v>
      </c>
      <c r="F387" s="18">
        <v>5</v>
      </c>
      <c r="G387" s="11">
        <v>7650</v>
      </c>
      <c r="H387" s="18">
        <v>40</v>
      </c>
      <c r="I387" s="11">
        <v>14580</v>
      </c>
      <c r="J387" s="8">
        <v>27.33</v>
      </c>
      <c r="K387" s="11">
        <v>18942</v>
      </c>
      <c r="L387" s="11">
        <v>5683</v>
      </c>
      <c r="M387" s="11">
        <f t="shared" si="148"/>
        <v>24625</v>
      </c>
      <c r="N387" s="33">
        <f t="shared" si="147"/>
        <v>39205</v>
      </c>
      <c r="O387" s="111">
        <f>SUM(N387:N388)</f>
        <v>39205</v>
      </c>
      <c r="P387" s="17"/>
      <c r="Q387" s="35"/>
    </row>
    <row r="388" spans="1:17" x14ac:dyDescent="0.25">
      <c r="A388" s="51" t="s">
        <v>21</v>
      </c>
      <c r="B388" s="6" t="s">
        <v>17</v>
      </c>
      <c r="C388" s="7" t="s">
        <v>23</v>
      </c>
      <c r="D388" s="29"/>
      <c r="E388" s="16"/>
      <c r="F388" s="29">
        <v>0</v>
      </c>
      <c r="G388" s="16">
        <v>0</v>
      </c>
      <c r="H388" s="29"/>
      <c r="I388" s="16"/>
      <c r="J388" s="22"/>
      <c r="K388" s="16"/>
      <c r="L388" s="16"/>
      <c r="M388" s="11">
        <f t="shared" si="148"/>
        <v>0</v>
      </c>
      <c r="N388" s="33">
        <f t="shared" si="147"/>
        <v>0</v>
      </c>
      <c r="O388" s="113"/>
      <c r="P388" s="17"/>
      <c r="Q388" s="35"/>
    </row>
    <row r="389" spans="1:17" x14ac:dyDescent="0.25">
      <c r="A389" s="51" t="s">
        <v>24</v>
      </c>
      <c r="B389" s="6" t="s">
        <v>15</v>
      </c>
      <c r="C389" s="7" t="s">
        <v>24</v>
      </c>
      <c r="D389" s="29"/>
      <c r="E389" s="16"/>
      <c r="F389" s="29">
        <v>0</v>
      </c>
      <c r="G389" s="16">
        <v>0</v>
      </c>
      <c r="H389" s="29"/>
      <c r="I389" s="16"/>
      <c r="J389" s="22"/>
      <c r="K389" s="16"/>
      <c r="L389" s="16"/>
      <c r="M389" s="11">
        <f t="shared" si="148"/>
        <v>0</v>
      </c>
      <c r="N389" s="33">
        <f t="shared" si="147"/>
        <v>0</v>
      </c>
      <c r="O389" s="64">
        <f>SUM(N389)</f>
        <v>0</v>
      </c>
      <c r="P389" s="17"/>
      <c r="Q389" s="35"/>
    </row>
    <row r="390" spans="1:17" x14ac:dyDescent="0.25">
      <c r="A390" s="51" t="s">
        <v>25</v>
      </c>
      <c r="B390" s="6" t="s">
        <v>26</v>
      </c>
      <c r="C390" s="7" t="s">
        <v>27</v>
      </c>
      <c r="D390" s="29"/>
      <c r="E390" s="16"/>
      <c r="F390" s="29">
        <v>0</v>
      </c>
      <c r="G390" s="16">
        <v>0</v>
      </c>
      <c r="H390" s="29"/>
      <c r="I390" s="16"/>
      <c r="J390" s="22"/>
      <c r="K390" s="16"/>
      <c r="L390" s="16"/>
      <c r="M390" s="11">
        <f t="shared" si="148"/>
        <v>0</v>
      </c>
      <c r="N390" s="33">
        <f t="shared" si="147"/>
        <v>0</v>
      </c>
      <c r="O390" s="111">
        <f>SUM(N390:N399)</f>
        <v>368107</v>
      </c>
      <c r="P390" s="17"/>
      <c r="Q390" s="35"/>
    </row>
    <row r="391" spans="1:17" x14ac:dyDescent="0.25">
      <c r="A391" s="51" t="s">
        <v>25</v>
      </c>
      <c r="B391" s="6" t="s">
        <v>26</v>
      </c>
      <c r="C391" s="7" t="s">
        <v>28</v>
      </c>
      <c r="D391" s="18">
        <v>3</v>
      </c>
      <c r="E391" s="11">
        <v>970</v>
      </c>
      <c r="F391" s="18">
        <v>1</v>
      </c>
      <c r="G391" s="11">
        <v>4140</v>
      </c>
      <c r="H391" s="18">
        <v>4</v>
      </c>
      <c r="I391" s="11">
        <v>5110</v>
      </c>
      <c r="J391" s="8">
        <v>4.67</v>
      </c>
      <c r="K391" s="11">
        <v>4043</v>
      </c>
      <c r="L391" s="11">
        <v>1455</v>
      </c>
      <c r="M391" s="11">
        <f t="shared" si="148"/>
        <v>5498</v>
      </c>
      <c r="N391" s="33">
        <f t="shared" si="147"/>
        <v>10608</v>
      </c>
      <c r="O391" s="112"/>
      <c r="P391" s="17"/>
      <c r="Q391" s="35"/>
    </row>
    <row r="392" spans="1:17" x14ac:dyDescent="0.25">
      <c r="A392" s="51" t="s">
        <v>25</v>
      </c>
      <c r="B392" s="6" t="s">
        <v>26</v>
      </c>
      <c r="C392" s="7" t="s">
        <v>29</v>
      </c>
      <c r="D392" s="18">
        <v>1</v>
      </c>
      <c r="E392" s="11">
        <v>970</v>
      </c>
      <c r="F392" s="18">
        <v>0</v>
      </c>
      <c r="G392" s="11">
        <v>0</v>
      </c>
      <c r="H392" s="18">
        <v>1</v>
      </c>
      <c r="I392" s="11">
        <v>970</v>
      </c>
      <c r="J392" s="8">
        <v>2</v>
      </c>
      <c r="K392" s="11">
        <v>1733</v>
      </c>
      <c r="L392" s="11">
        <v>623</v>
      </c>
      <c r="M392" s="11">
        <f t="shared" si="148"/>
        <v>2356</v>
      </c>
      <c r="N392" s="33">
        <f t="shared" si="147"/>
        <v>3326</v>
      </c>
      <c r="O392" s="112"/>
      <c r="P392" s="17"/>
      <c r="Q392" s="35"/>
    </row>
    <row r="393" spans="1:17" x14ac:dyDescent="0.25">
      <c r="A393" s="51" t="s">
        <v>25</v>
      </c>
      <c r="B393" s="6" t="s">
        <v>26</v>
      </c>
      <c r="C393" s="7" t="s">
        <v>30</v>
      </c>
      <c r="D393" s="29"/>
      <c r="E393" s="16"/>
      <c r="F393" s="29">
        <v>0</v>
      </c>
      <c r="G393" s="16">
        <v>0</v>
      </c>
      <c r="H393" s="29"/>
      <c r="I393" s="16"/>
      <c r="J393" s="22"/>
      <c r="K393" s="16"/>
      <c r="L393" s="16"/>
      <c r="M393" s="11">
        <f t="shared" si="148"/>
        <v>0</v>
      </c>
      <c r="N393" s="33">
        <f t="shared" si="147"/>
        <v>0</v>
      </c>
      <c r="O393" s="112"/>
      <c r="P393" s="17"/>
      <c r="Q393" s="35"/>
    </row>
    <row r="394" spans="1:17" x14ac:dyDescent="0.25">
      <c r="A394" s="51" t="s">
        <v>25</v>
      </c>
      <c r="B394" s="6" t="s">
        <v>26</v>
      </c>
      <c r="C394" s="7" t="s">
        <v>31</v>
      </c>
      <c r="D394" s="18">
        <v>7</v>
      </c>
      <c r="E394" s="11">
        <v>600</v>
      </c>
      <c r="F394" s="18">
        <v>2</v>
      </c>
      <c r="G394" s="11">
        <v>1530</v>
      </c>
      <c r="H394" s="18">
        <v>9</v>
      </c>
      <c r="I394" s="11">
        <v>2130</v>
      </c>
      <c r="J394" s="8">
        <v>9.33</v>
      </c>
      <c r="K394" s="11">
        <v>7993</v>
      </c>
      <c r="L394" s="11">
        <v>2637</v>
      </c>
      <c r="M394" s="11">
        <f t="shared" si="148"/>
        <v>10630</v>
      </c>
      <c r="N394" s="33">
        <f t="shared" si="147"/>
        <v>12760</v>
      </c>
      <c r="O394" s="112"/>
      <c r="P394" s="17"/>
      <c r="Q394" s="35"/>
    </row>
    <row r="395" spans="1:17" x14ac:dyDescent="0.25">
      <c r="A395" s="51" t="s">
        <v>25</v>
      </c>
      <c r="B395" s="6" t="s">
        <v>26</v>
      </c>
      <c r="C395" s="7" t="s">
        <v>32</v>
      </c>
      <c r="D395" s="18">
        <v>1</v>
      </c>
      <c r="E395" s="11">
        <v>970</v>
      </c>
      <c r="F395" s="18">
        <v>2</v>
      </c>
      <c r="G395" s="11">
        <v>8280</v>
      </c>
      <c r="H395" s="18">
        <v>3</v>
      </c>
      <c r="I395" s="11">
        <v>9250</v>
      </c>
      <c r="J395" s="8">
        <v>0.67</v>
      </c>
      <c r="K395" s="11">
        <v>578</v>
      </c>
      <c r="L395" s="11">
        <v>207</v>
      </c>
      <c r="M395" s="11">
        <f t="shared" si="148"/>
        <v>785</v>
      </c>
      <c r="N395" s="33">
        <f t="shared" si="147"/>
        <v>10035</v>
      </c>
      <c r="O395" s="112"/>
      <c r="P395" s="17"/>
      <c r="Q395" s="35"/>
    </row>
    <row r="396" spans="1:17" x14ac:dyDescent="0.25">
      <c r="A396" s="51" t="s">
        <v>25</v>
      </c>
      <c r="B396" s="6" t="s">
        <v>26</v>
      </c>
      <c r="C396" s="7" t="s">
        <v>33</v>
      </c>
      <c r="D396" s="18">
        <v>11</v>
      </c>
      <c r="E396" s="11">
        <v>970</v>
      </c>
      <c r="F396" s="18">
        <v>22</v>
      </c>
      <c r="G396" s="11">
        <v>91350</v>
      </c>
      <c r="H396" s="18">
        <v>33</v>
      </c>
      <c r="I396" s="11">
        <v>92320</v>
      </c>
      <c r="J396" s="8">
        <v>14.67</v>
      </c>
      <c r="K396" s="11">
        <f>9771+1733</f>
        <v>11504</v>
      </c>
      <c r="L396" s="11">
        <v>3518</v>
      </c>
      <c r="M396" s="11">
        <f t="shared" si="148"/>
        <v>15022</v>
      </c>
      <c r="N396" s="33">
        <f t="shared" si="147"/>
        <v>107342</v>
      </c>
      <c r="O396" s="112"/>
      <c r="P396" s="17"/>
      <c r="Q396" s="35"/>
    </row>
    <row r="397" spans="1:17" x14ac:dyDescent="0.25">
      <c r="A397" s="51" t="s">
        <v>25</v>
      </c>
      <c r="B397" s="6" t="s">
        <v>26</v>
      </c>
      <c r="C397" s="7" t="s">
        <v>34</v>
      </c>
      <c r="D397" s="18">
        <v>19</v>
      </c>
      <c r="E397" s="11">
        <v>1940</v>
      </c>
      <c r="F397" s="18">
        <v>42</v>
      </c>
      <c r="G397" s="11">
        <v>184320</v>
      </c>
      <c r="H397" s="18">
        <v>61</v>
      </c>
      <c r="I397" s="11">
        <v>186260</v>
      </c>
      <c r="J397" s="8">
        <v>20</v>
      </c>
      <c r="K397" s="11">
        <v>16124</v>
      </c>
      <c r="L397" s="11">
        <f>5804+623</f>
        <v>6427</v>
      </c>
      <c r="M397" s="11">
        <f t="shared" si="148"/>
        <v>22551</v>
      </c>
      <c r="N397" s="33">
        <f t="shared" si="147"/>
        <v>208811</v>
      </c>
      <c r="O397" s="112"/>
      <c r="P397" s="17"/>
      <c r="Q397" s="35"/>
    </row>
    <row r="398" spans="1:17" x14ac:dyDescent="0.25">
      <c r="A398" s="51" t="s">
        <v>25</v>
      </c>
      <c r="B398" s="6" t="s">
        <v>35</v>
      </c>
      <c r="C398" s="7" t="s">
        <v>36</v>
      </c>
      <c r="D398" s="29"/>
      <c r="E398" s="16"/>
      <c r="F398" s="29">
        <v>0</v>
      </c>
      <c r="G398" s="16">
        <v>0</v>
      </c>
      <c r="H398" s="29"/>
      <c r="I398" s="16"/>
      <c r="J398" s="22"/>
      <c r="K398" s="16"/>
      <c r="L398" s="16"/>
      <c r="M398" s="11">
        <f t="shared" si="148"/>
        <v>0</v>
      </c>
      <c r="N398" s="33">
        <f t="shared" si="147"/>
        <v>0</v>
      </c>
      <c r="O398" s="112"/>
      <c r="P398" s="17"/>
      <c r="Q398" s="35"/>
    </row>
    <row r="399" spans="1:17" x14ac:dyDescent="0.25">
      <c r="A399" s="51" t="s">
        <v>25</v>
      </c>
      <c r="B399" s="6" t="s">
        <v>35</v>
      </c>
      <c r="C399" s="7" t="s">
        <v>25</v>
      </c>
      <c r="D399" s="18">
        <v>14</v>
      </c>
      <c r="E399" s="11">
        <v>2910</v>
      </c>
      <c r="F399" s="18">
        <v>0</v>
      </c>
      <c r="G399" s="11">
        <v>0</v>
      </c>
      <c r="H399" s="18">
        <v>14</v>
      </c>
      <c r="I399" s="11">
        <v>2910</v>
      </c>
      <c r="J399" s="8">
        <v>10.67</v>
      </c>
      <c r="K399" s="11">
        <v>9055</v>
      </c>
      <c r="L399" s="11">
        <v>3260</v>
      </c>
      <c r="M399" s="11">
        <f t="shared" si="148"/>
        <v>12315</v>
      </c>
      <c r="N399" s="33">
        <f t="shared" si="147"/>
        <v>15225</v>
      </c>
      <c r="O399" s="113"/>
      <c r="P399" s="17"/>
      <c r="Q399" s="35"/>
    </row>
    <row r="400" spans="1:17" x14ac:dyDescent="0.25">
      <c r="A400" s="51" t="s">
        <v>37</v>
      </c>
      <c r="B400" s="6" t="s">
        <v>38</v>
      </c>
      <c r="C400" s="7" t="s">
        <v>39</v>
      </c>
      <c r="D400" s="18">
        <v>1</v>
      </c>
      <c r="E400" s="11">
        <v>600</v>
      </c>
      <c r="F400" s="18">
        <v>0</v>
      </c>
      <c r="G400" s="11">
        <v>0</v>
      </c>
      <c r="H400" s="18">
        <v>1</v>
      </c>
      <c r="I400" s="11">
        <v>600</v>
      </c>
      <c r="J400" s="8">
        <v>0.67</v>
      </c>
      <c r="K400" s="11">
        <v>578</v>
      </c>
      <c r="L400" s="11">
        <v>190</v>
      </c>
      <c r="M400" s="11">
        <f t="shared" si="148"/>
        <v>768</v>
      </c>
      <c r="N400" s="33">
        <f t="shared" si="147"/>
        <v>1368</v>
      </c>
      <c r="O400" s="111">
        <f>SUM(N400:N417)</f>
        <v>66895</v>
      </c>
      <c r="P400" s="17"/>
      <c r="Q400" s="35"/>
    </row>
    <row r="401" spans="1:17" x14ac:dyDescent="0.25">
      <c r="A401" s="51" t="s">
        <v>37</v>
      </c>
      <c r="B401" s="6" t="s">
        <v>40</v>
      </c>
      <c r="C401" s="7" t="s">
        <v>41</v>
      </c>
      <c r="D401" s="29"/>
      <c r="E401" s="16"/>
      <c r="F401" s="29">
        <v>0</v>
      </c>
      <c r="G401" s="16">
        <v>0</v>
      </c>
      <c r="H401" s="29"/>
      <c r="I401" s="16"/>
      <c r="J401" s="22"/>
      <c r="K401" s="16"/>
      <c r="L401" s="16"/>
      <c r="M401" s="11">
        <f t="shared" si="148"/>
        <v>0</v>
      </c>
      <c r="N401" s="33">
        <f t="shared" si="147"/>
        <v>0</v>
      </c>
      <c r="O401" s="112"/>
      <c r="P401" s="17"/>
      <c r="Q401" s="35"/>
    </row>
    <row r="402" spans="1:17" x14ac:dyDescent="0.25">
      <c r="A402" s="51" t="s">
        <v>37</v>
      </c>
      <c r="B402" s="6" t="s">
        <v>42</v>
      </c>
      <c r="C402" s="7" t="s">
        <v>43</v>
      </c>
      <c r="D402" s="29"/>
      <c r="E402" s="16"/>
      <c r="F402" s="29">
        <v>0</v>
      </c>
      <c r="G402" s="16">
        <v>0</v>
      </c>
      <c r="H402" s="29"/>
      <c r="I402" s="16"/>
      <c r="J402" s="22"/>
      <c r="K402" s="16"/>
      <c r="L402" s="16"/>
      <c r="M402" s="11">
        <f t="shared" si="148"/>
        <v>0</v>
      </c>
      <c r="N402" s="33">
        <f t="shared" si="147"/>
        <v>0</v>
      </c>
      <c r="O402" s="112"/>
      <c r="P402" s="17"/>
      <c r="Q402" s="35"/>
    </row>
    <row r="403" spans="1:17" x14ac:dyDescent="0.25">
      <c r="A403" s="51" t="s">
        <v>37</v>
      </c>
      <c r="B403" s="6" t="s">
        <v>44</v>
      </c>
      <c r="C403" s="7" t="s">
        <v>45</v>
      </c>
      <c r="D403" s="29"/>
      <c r="E403" s="16"/>
      <c r="F403" s="29">
        <v>0</v>
      </c>
      <c r="G403" s="16">
        <v>0</v>
      </c>
      <c r="H403" s="29"/>
      <c r="I403" s="16"/>
      <c r="J403" s="22"/>
      <c r="K403" s="16"/>
      <c r="L403" s="16"/>
      <c r="M403" s="11">
        <f t="shared" si="148"/>
        <v>0</v>
      </c>
      <c r="N403" s="33">
        <f t="shared" si="147"/>
        <v>0</v>
      </c>
      <c r="O403" s="112"/>
      <c r="P403" s="17"/>
      <c r="Q403" s="35"/>
    </row>
    <row r="404" spans="1:17" x14ac:dyDescent="0.25">
      <c r="A404" s="51" t="s">
        <v>37</v>
      </c>
      <c r="B404" s="6" t="s">
        <v>46</v>
      </c>
      <c r="C404" s="7" t="s">
        <v>47</v>
      </c>
      <c r="D404" s="29"/>
      <c r="E404" s="16"/>
      <c r="F404" s="29">
        <v>0</v>
      </c>
      <c r="G404" s="16">
        <v>0</v>
      </c>
      <c r="H404" s="29"/>
      <c r="I404" s="16"/>
      <c r="J404" s="22"/>
      <c r="K404" s="16"/>
      <c r="L404" s="16"/>
      <c r="M404" s="11">
        <f t="shared" si="148"/>
        <v>0</v>
      </c>
      <c r="N404" s="33">
        <f t="shared" si="147"/>
        <v>0</v>
      </c>
      <c r="O404" s="112"/>
      <c r="P404" s="17"/>
      <c r="Q404" s="35"/>
    </row>
    <row r="405" spans="1:17" x14ac:dyDescent="0.25">
      <c r="A405" s="51" t="s">
        <v>37</v>
      </c>
      <c r="B405" s="6" t="s">
        <v>48</v>
      </c>
      <c r="C405" s="7" t="s">
        <v>49</v>
      </c>
      <c r="D405" s="18">
        <v>2</v>
      </c>
      <c r="E405" s="11">
        <v>1200</v>
      </c>
      <c r="F405" s="18">
        <v>0</v>
      </c>
      <c r="G405" s="11">
        <v>0</v>
      </c>
      <c r="H405" s="18">
        <v>2</v>
      </c>
      <c r="I405" s="11">
        <v>1200</v>
      </c>
      <c r="J405" s="8">
        <v>1.33</v>
      </c>
      <c r="K405" s="11">
        <v>1155</v>
      </c>
      <c r="L405" s="11">
        <v>381</v>
      </c>
      <c r="M405" s="11">
        <f t="shared" si="148"/>
        <v>1536</v>
      </c>
      <c r="N405" s="33">
        <f t="shared" si="147"/>
        <v>2736</v>
      </c>
      <c r="O405" s="112"/>
      <c r="P405" s="17"/>
      <c r="Q405" s="35"/>
    </row>
    <row r="406" spans="1:17" x14ac:dyDescent="0.25">
      <c r="A406" s="52" t="s">
        <v>37</v>
      </c>
      <c r="B406" s="12" t="s">
        <v>48</v>
      </c>
      <c r="C406" s="7" t="s">
        <v>50</v>
      </c>
      <c r="D406" s="18">
        <v>1</v>
      </c>
      <c r="E406" s="11"/>
      <c r="F406" s="18">
        <v>0</v>
      </c>
      <c r="G406" s="11">
        <v>0</v>
      </c>
      <c r="H406" s="18">
        <v>1</v>
      </c>
      <c r="I406" s="11"/>
      <c r="J406" s="8">
        <v>2</v>
      </c>
      <c r="K406" s="11">
        <v>1733</v>
      </c>
      <c r="L406" s="11">
        <v>571</v>
      </c>
      <c r="M406" s="11">
        <f t="shared" si="148"/>
        <v>2304</v>
      </c>
      <c r="N406" s="33">
        <f t="shared" si="147"/>
        <v>2304</v>
      </c>
      <c r="O406" s="112"/>
      <c r="P406" s="17"/>
      <c r="Q406" s="35"/>
    </row>
    <row r="407" spans="1:17" x14ac:dyDescent="0.25">
      <c r="A407" s="52" t="s">
        <v>37</v>
      </c>
      <c r="B407" s="12" t="s">
        <v>51</v>
      </c>
      <c r="C407" s="7" t="s">
        <v>52</v>
      </c>
      <c r="D407" s="18">
        <v>4</v>
      </c>
      <c r="E407" s="11"/>
      <c r="F407" s="18">
        <v>0</v>
      </c>
      <c r="G407" s="11">
        <v>0</v>
      </c>
      <c r="H407" s="18">
        <v>4</v>
      </c>
      <c r="I407" s="11"/>
      <c r="J407" s="8">
        <v>2</v>
      </c>
      <c r="K407" s="11">
        <v>1455</v>
      </c>
      <c r="L407" s="11">
        <v>481</v>
      </c>
      <c r="M407" s="11">
        <f t="shared" si="148"/>
        <v>1936</v>
      </c>
      <c r="N407" s="33">
        <f t="shared" si="147"/>
        <v>1936</v>
      </c>
      <c r="O407" s="112"/>
      <c r="P407" s="17"/>
      <c r="Q407" s="35"/>
    </row>
    <row r="408" spans="1:17" x14ac:dyDescent="0.25">
      <c r="A408" s="52" t="s">
        <v>37</v>
      </c>
      <c r="B408" s="12" t="s">
        <v>26</v>
      </c>
      <c r="C408" s="7" t="s">
        <v>53</v>
      </c>
      <c r="D408" s="18">
        <v>8</v>
      </c>
      <c r="E408" s="11">
        <v>970</v>
      </c>
      <c r="F408" s="18">
        <v>0</v>
      </c>
      <c r="G408" s="11">
        <v>0</v>
      </c>
      <c r="H408" s="18">
        <v>8</v>
      </c>
      <c r="I408" s="11">
        <v>970</v>
      </c>
      <c r="J408" s="8">
        <v>10.67</v>
      </c>
      <c r="K408" s="11">
        <v>8593</v>
      </c>
      <c r="L408" s="11">
        <v>2836</v>
      </c>
      <c r="M408" s="11">
        <f t="shared" si="148"/>
        <v>11429</v>
      </c>
      <c r="N408" s="33">
        <f t="shared" si="147"/>
        <v>12399</v>
      </c>
      <c r="O408" s="112"/>
      <c r="P408" s="17"/>
      <c r="Q408" s="35"/>
    </row>
    <row r="409" spans="1:17" x14ac:dyDescent="0.25">
      <c r="A409" s="52" t="s">
        <v>37</v>
      </c>
      <c r="B409" s="12" t="s">
        <v>26</v>
      </c>
      <c r="C409" s="7" t="s">
        <v>54</v>
      </c>
      <c r="D409" s="18">
        <v>10</v>
      </c>
      <c r="E409" s="11">
        <v>1200</v>
      </c>
      <c r="F409" s="18">
        <v>0</v>
      </c>
      <c r="G409" s="11">
        <v>0</v>
      </c>
      <c r="H409" s="18">
        <v>10</v>
      </c>
      <c r="I409" s="11">
        <v>1200</v>
      </c>
      <c r="J409" s="8">
        <v>11.33</v>
      </c>
      <c r="K409" s="11">
        <v>8986</v>
      </c>
      <c r="L409" s="11">
        <v>2965</v>
      </c>
      <c r="M409" s="11">
        <f t="shared" si="148"/>
        <v>11951</v>
      </c>
      <c r="N409" s="33">
        <f t="shared" si="147"/>
        <v>13151</v>
      </c>
      <c r="O409" s="112"/>
      <c r="P409" s="17"/>
      <c r="Q409" s="35"/>
    </row>
    <row r="410" spans="1:17" x14ac:dyDescent="0.25">
      <c r="A410" s="52" t="s">
        <v>37</v>
      </c>
      <c r="B410" s="12" t="s">
        <v>26</v>
      </c>
      <c r="C410" s="7" t="s">
        <v>55</v>
      </c>
      <c r="D410" s="18">
        <v>9</v>
      </c>
      <c r="E410" s="11"/>
      <c r="F410" s="18">
        <v>2</v>
      </c>
      <c r="G410" s="11">
        <v>3060</v>
      </c>
      <c r="H410" s="18">
        <v>11</v>
      </c>
      <c r="I410" s="11">
        <v>3060</v>
      </c>
      <c r="J410" s="8">
        <v>0</v>
      </c>
      <c r="K410" s="11"/>
      <c r="L410" s="11"/>
      <c r="M410" s="11">
        <f t="shared" ref="M410" si="149">SUM(K410:L410)</f>
        <v>0</v>
      </c>
      <c r="N410" s="33">
        <f t="shared" si="147"/>
        <v>3060</v>
      </c>
      <c r="O410" s="112"/>
      <c r="P410" s="17"/>
      <c r="Q410" s="35"/>
    </row>
    <row r="411" spans="1:17" x14ac:dyDescent="0.25">
      <c r="A411" s="52" t="s">
        <v>37</v>
      </c>
      <c r="B411" s="12" t="s">
        <v>56</v>
      </c>
      <c r="C411" s="7" t="s">
        <v>57</v>
      </c>
      <c r="D411" s="29"/>
      <c r="E411" s="16"/>
      <c r="F411" s="29">
        <v>0</v>
      </c>
      <c r="G411" s="16">
        <v>0</v>
      </c>
      <c r="H411" s="29"/>
      <c r="I411" s="16"/>
      <c r="J411" s="22"/>
      <c r="K411" s="16"/>
      <c r="L411" s="16"/>
      <c r="M411" s="11">
        <f t="shared" si="148"/>
        <v>0</v>
      </c>
      <c r="N411" s="33">
        <f t="shared" si="147"/>
        <v>0</v>
      </c>
      <c r="O411" s="112"/>
      <c r="P411" s="17"/>
      <c r="Q411" s="35"/>
    </row>
    <row r="412" spans="1:17" x14ac:dyDescent="0.25">
      <c r="A412" s="52" t="s">
        <v>37</v>
      </c>
      <c r="B412" s="12" t="s">
        <v>58</v>
      </c>
      <c r="C412" s="7" t="s">
        <v>59</v>
      </c>
      <c r="D412" s="18">
        <v>4</v>
      </c>
      <c r="E412" s="11">
        <v>600</v>
      </c>
      <c r="F412" s="18">
        <v>0</v>
      </c>
      <c r="G412" s="11">
        <v>0</v>
      </c>
      <c r="H412" s="18">
        <v>4</v>
      </c>
      <c r="I412" s="11">
        <v>600</v>
      </c>
      <c r="J412" s="8">
        <v>5.33</v>
      </c>
      <c r="K412" s="11">
        <v>4250</v>
      </c>
      <c r="L412" s="11">
        <v>1403</v>
      </c>
      <c r="M412" s="11">
        <f t="shared" si="148"/>
        <v>5653</v>
      </c>
      <c r="N412" s="33">
        <f t="shared" si="147"/>
        <v>6253</v>
      </c>
      <c r="O412" s="112"/>
      <c r="P412" s="17"/>
      <c r="Q412" s="35"/>
    </row>
    <row r="413" spans="1:17" x14ac:dyDescent="0.25">
      <c r="A413" s="52" t="s">
        <v>37</v>
      </c>
      <c r="B413" s="12" t="s">
        <v>60</v>
      </c>
      <c r="C413" s="7" t="s">
        <v>61</v>
      </c>
      <c r="D413" s="18">
        <v>1</v>
      </c>
      <c r="E413" s="11"/>
      <c r="F413" s="18">
        <v>0</v>
      </c>
      <c r="G413" s="11">
        <v>0</v>
      </c>
      <c r="H413" s="18">
        <v>1</v>
      </c>
      <c r="I413" s="11"/>
      <c r="J413" s="8">
        <v>0</v>
      </c>
      <c r="K413" s="11"/>
      <c r="L413" s="11"/>
      <c r="M413" s="11">
        <f t="shared" si="148"/>
        <v>0</v>
      </c>
      <c r="N413" s="33">
        <f t="shared" si="147"/>
        <v>0</v>
      </c>
      <c r="O413" s="112"/>
      <c r="P413" s="17"/>
      <c r="Q413" s="35"/>
    </row>
    <row r="414" spans="1:17" x14ac:dyDescent="0.25">
      <c r="A414" s="52" t="s">
        <v>37</v>
      </c>
      <c r="B414" s="12" t="s">
        <v>62</v>
      </c>
      <c r="C414" s="7" t="s">
        <v>61</v>
      </c>
      <c r="D414" s="18"/>
      <c r="E414" s="11"/>
      <c r="F414" s="18"/>
      <c r="G414" s="11"/>
      <c r="H414" s="18"/>
      <c r="I414" s="11"/>
      <c r="J414" s="8"/>
      <c r="K414" s="11"/>
      <c r="L414" s="11"/>
      <c r="M414" s="11"/>
      <c r="N414" s="33"/>
      <c r="O414" s="112"/>
      <c r="P414" s="17"/>
      <c r="Q414" s="35"/>
    </row>
    <row r="415" spans="1:17" x14ac:dyDescent="0.25">
      <c r="A415" s="52" t="s">
        <v>37</v>
      </c>
      <c r="B415" s="12" t="s">
        <v>35</v>
      </c>
      <c r="C415" s="7" t="s">
        <v>61</v>
      </c>
      <c r="D415" s="18">
        <v>6</v>
      </c>
      <c r="E415" s="11">
        <v>2400</v>
      </c>
      <c r="F415" s="18">
        <v>0</v>
      </c>
      <c r="G415" s="11">
        <v>0</v>
      </c>
      <c r="H415" s="18">
        <v>6</v>
      </c>
      <c r="I415" s="11">
        <v>2400</v>
      </c>
      <c r="J415" s="8">
        <v>6.67</v>
      </c>
      <c r="K415" s="11">
        <v>5775</v>
      </c>
      <c r="L415" s="11">
        <v>1906</v>
      </c>
      <c r="M415" s="11">
        <f t="shared" si="148"/>
        <v>7681</v>
      </c>
      <c r="N415" s="33">
        <f t="shared" si="147"/>
        <v>10081</v>
      </c>
      <c r="O415" s="112"/>
      <c r="P415" s="17"/>
      <c r="Q415" s="35"/>
    </row>
    <row r="416" spans="1:17" x14ac:dyDescent="0.25">
      <c r="A416" s="52" t="s">
        <v>37</v>
      </c>
      <c r="B416" s="12" t="s">
        <v>63</v>
      </c>
      <c r="C416" s="7" t="s">
        <v>61</v>
      </c>
      <c r="D416" s="18">
        <v>3</v>
      </c>
      <c r="E416" s="11"/>
      <c r="F416" s="18">
        <v>5</v>
      </c>
      <c r="G416" s="11">
        <v>9180</v>
      </c>
      <c r="H416" s="18">
        <v>8</v>
      </c>
      <c r="I416" s="11">
        <v>9180</v>
      </c>
      <c r="J416" s="8">
        <v>0</v>
      </c>
      <c r="K416" s="11"/>
      <c r="L416" s="11"/>
      <c r="M416" s="11">
        <f t="shared" si="148"/>
        <v>0</v>
      </c>
      <c r="N416" s="33">
        <f t="shared" si="147"/>
        <v>9180</v>
      </c>
      <c r="O416" s="112"/>
      <c r="P416" s="17"/>
      <c r="Q416" s="35"/>
    </row>
    <row r="417" spans="1:17" x14ac:dyDescent="0.25">
      <c r="A417" s="52" t="s">
        <v>37</v>
      </c>
      <c r="B417" s="12" t="s">
        <v>64</v>
      </c>
      <c r="C417" s="7" t="s">
        <v>61</v>
      </c>
      <c r="D417" s="30">
        <v>7</v>
      </c>
      <c r="E417" s="11">
        <v>1600</v>
      </c>
      <c r="F417" s="30">
        <v>0</v>
      </c>
      <c r="G417" s="11">
        <v>0</v>
      </c>
      <c r="H417" s="30">
        <v>7</v>
      </c>
      <c r="I417" s="11">
        <v>1600</v>
      </c>
      <c r="J417" s="23">
        <v>2.67</v>
      </c>
      <c r="K417" s="11">
        <v>2125</v>
      </c>
      <c r="L417" s="11">
        <v>702</v>
      </c>
      <c r="M417" s="11">
        <f t="shared" si="148"/>
        <v>2827</v>
      </c>
      <c r="N417" s="33">
        <f t="shared" si="147"/>
        <v>4427</v>
      </c>
      <c r="O417" s="113"/>
      <c r="P417" s="17"/>
      <c r="Q417" s="35"/>
    </row>
    <row r="418" spans="1:17" x14ac:dyDescent="0.25">
      <c r="A418" s="51" t="s">
        <v>65</v>
      </c>
      <c r="B418" s="6" t="s">
        <v>66</v>
      </c>
      <c r="C418" s="7" t="s">
        <v>67</v>
      </c>
      <c r="D418" s="18">
        <v>17</v>
      </c>
      <c r="E418" s="11"/>
      <c r="F418" s="18">
        <v>0</v>
      </c>
      <c r="G418" s="11">
        <v>0</v>
      </c>
      <c r="H418" s="18">
        <v>17</v>
      </c>
      <c r="I418" s="11"/>
      <c r="J418" s="8">
        <v>23.33</v>
      </c>
      <c r="K418" s="11">
        <v>29337</v>
      </c>
      <c r="L418" s="11">
        <v>13495</v>
      </c>
      <c r="M418" s="11">
        <f t="shared" si="148"/>
        <v>42832</v>
      </c>
      <c r="N418" s="33">
        <f t="shared" si="147"/>
        <v>42832</v>
      </c>
      <c r="O418" s="111">
        <f>SUM(N418:N421)</f>
        <v>219072</v>
      </c>
      <c r="P418" s="17"/>
      <c r="Q418" s="35"/>
    </row>
    <row r="419" spans="1:17" x14ac:dyDescent="0.25">
      <c r="A419" s="51" t="s">
        <v>65</v>
      </c>
      <c r="B419" s="6" t="s">
        <v>66</v>
      </c>
      <c r="C419" s="7" t="s">
        <v>68</v>
      </c>
      <c r="D419" s="18">
        <v>3</v>
      </c>
      <c r="E419" s="11">
        <v>450</v>
      </c>
      <c r="F419" s="18">
        <v>0</v>
      </c>
      <c r="G419" s="11">
        <v>0</v>
      </c>
      <c r="H419" s="18">
        <v>3</v>
      </c>
      <c r="I419" s="11">
        <v>450</v>
      </c>
      <c r="J419" s="8">
        <v>4.67</v>
      </c>
      <c r="K419" s="11">
        <v>5983</v>
      </c>
      <c r="L419" s="11">
        <v>2752</v>
      </c>
      <c r="M419" s="11">
        <f t="shared" si="148"/>
        <v>8735</v>
      </c>
      <c r="N419" s="33">
        <f t="shared" si="147"/>
        <v>9185</v>
      </c>
      <c r="O419" s="112"/>
      <c r="P419" s="17"/>
      <c r="Q419" s="35"/>
    </row>
    <row r="420" spans="1:17" x14ac:dyDescent="0.25">
      <c r="A420" s="51" t="s">
        <v>65</v>
      </c>
      <c r="B420" s="6" t="s">
        <v>66</v>
      </c>
      <c r="C420" s="7" t="s">
        <v>69</v>
      </c>
      <c r="D420" s="18">
        <v>63</v>
      </c>
      <c r="E420" s="11">
        <v>3750</v>
      </c>
      <c r="F420" s="18">
        <v>3</v>
      </c>
      <c r="G420" s="11">
        <v>4590</v>
      </c>
      <c r="H420" s="18">
        <v>66</v>
      </c>
      <c r="I420" s="11">
        <v>8340</v>
      </c>
      <c r="J420" s="8">
        <v>88.67</v>
      </c>
      <c r="K420" s="11">
        <v>108709</v>
      </c>
      <c r="L420" s="11">
        <v>50006</v>
      </c>
      <c r="M420" s="11">
        <f t="shared" si="148"/>
        <v>158715</v>
      </c>
      <c r="N420" s="33">
        <f t="shared" si="147"/>
        <v>167055</v>
      </c>
      <c r="O420" s="112"/>
      <c r="P420" s="17"/>
      <c r="Q420" s="35"/>
    </row>
    <row r="421" spans="1:17" x14ac:dyDescent="0.25">
      <c r="A421" s="51" t="s">
        <v>65</v>
      </c>
      <c r="B421" s="6" t="s">
        <v>66</v>
      </c>
      <c r="C421" s="7" t="s">
        <v>70</v>
      </c>
      <c r="D421" s="29"/>
      <c r="E421" s="16"/>
      <c r="F421" s="29">
        <v>0</v>
      </c>
      <c r="G421" s="16">
        <v>0</v>
      </c>
      <c r="H421" s="29"/>
      <c r="I421" s="16"/>
      <c r="J421" s="22"/>
      <c r="K421" s="16"/>
      <c r="L421" s="16"/>
      <c r="M421" s="11">
        <f t="shared" si="148"/>
        <v>0</v>
      </c>
      <c r="N421" s="33">
        <f t="shared" si="147"/>
        <v>0</v>
      </c>
      <c r="O421" s="113"/>
      <c r="P421" s="17"/>
      <c r="Q421" s="35"/>
    </row>
    <row r="422" spans="1:17" x14ac:dyDescent="0.25">
      <c r="A422" s="51" t="s">
        <v>71</v>
      </c>
      <c r="B422" s="6" t="s">
        <v>72</v>
      </c>
      <c r="C422" s="7" t="s">
        <v>73</v>
      </c>
      <c r="D422" s="29"/>
      <c r="E422" s="16"/>
      <c r="F422" s="29">
        <v>0</v>
      </c>
      <c r="G422" s="16">
        <v>0</v>
      </c>
      <c r="H422" s="29"/>
      <c r="I422" s="16"/>
      <c r="J422" s="22"/>
      <c r="K422" s="16"/>
      <c r="L422" s="16"/>
      <c r="M422" s="11">
        <f t="shared" si="148"/>
        <v>0</v>
      </c>
      <c r="N422" s="33">
        <f t="shared" si="147"/>
        <v>0</v>
      </c>
      <c r="O422" s="111">
        <f>SUM(N422:N425)</f>
        <v>267752</v>
      </c>
      <c r="P422" s="17"/>
      <c r="Q422" s="35"/>
    </row>
    <row r="423" spans="1:17" x14ac:dyDescent="0.25">
      <c r="A423" s="51" t="s">
        <v>71</v>
      </c>
      <c r="B423" s="6" t="s">
        <v>72</v>
      </c>
      <c r="C423" s="7" t="s">
        <v>74</v>
      </c>
      <c r="D423" s="18">
        <v>82</v>
      </c>
      <c r="E423" s="11">
        <v>5912</v>
      </c>
      <c r="F423" s="18">
        <v>2</v>
      </c>
      <c r="G423" s="11">
        <v>3060</v>
      </c>
      <c r="H423" s="18">
        <v>84</v>
      </c>
      <c r="I423" s="11">
        <v>8972</v>
      </c>
      <c r="J423" s="8">
        <v>146.66999999999999</v>
      </c>
      <c r="K423" s="11">
        <v>177177</v>
      </c>
      <c r="L423" s="11">
        <v>40751</v>
      </c>
      <c r="M423" s="11">
        <f t="shared" si="148"/>
        <v>217928</v>
      </c>
      <c r="N423" s="33">
        <f t="shared" si="147"/>
        <v>226900</v>
      </c>
      <c r="O423" s="112"/>
      <c r="P423" s="17"/>
      <c r="Q423" s="35"/>
    </row>
    <row r="424" spans="1:17" x14ac:dyDescent="0.25">
      <c r="A424" s="51" t="s">
        <v>71</v>
      </c>
      <c r="B424" s="6" t="s">
        <v>72</v>
      </c>
      <c r="C424" s="7" t="s">
        <v>75</v>
      </c>
      <c r="D424" s="29"/>
      <c r="E424" s="16"/>
      <c r="F424" s="29">
        <v>0</v>
      </c>
      <c r="G424" s="16">
        <v>0</v>
      </c>
      <c r="H424" s="29"/>
      <c r="I424" s="16"/>
      <c r="J424" s="22"/>
      <c r="K424" s="16"/>
      <c r="L424" s="16"/>
      <c r="M424" s="11">
        <f t="shared" si="148"/>
        <v>0</v>
      </c>
      <c r="N424" s="33">
        <f t="shared" si="147"/>
        <v>0</v>
      </c>
      <c r="O424" s="112"/>
      <c r="P424" s="17"/>
      <c r="Q424" s="35"/>
    </row>
    <row r="425" spans="1:17" x14ac:dyDescent="0.25">
      <c r="A425" s="51" t="s">
        <v>71</v>
      </c>
      <c r="B425" s="12" t="s">
        <v>19</v>
      </c>
      <c r="C425" s="7" t="s">
        <v>76</v>
      </c>
      <c r="D425" s="18">
        <v>23</v>
      </c>
      <c r="E425" s="11">
        <v>5478</v>
      </c>
      <c r="F425" s="18">
        <v>0</v>
      </c>
      <c r="G425" s="11">
        <v>0</v>
      </c>
      <c r="H425" s="18">
        <v>23</v>
      </c>
      <c r="I425" s="11">
        <v>5478</v>
      </c>
      <c r="J425" s="8">
        <v>23.33</v>
      </c>
      <c r="K425" s="11">
        <v>28760</v>
      </c>
      <c r="L425" s="11">
        <v>6614</v>
      </c>
      <c r="M425" s="11">
        <f t="shared" si="148"/>
        <v>35374</v>
      </c>
      <c r="N425" s="33">
        <f t="shared" si="147"/>
        <v>40852</v>
      </c>
      <c r="O425" s="113"/>
      <c r="P425" s="17"/>
      <c r="Q425" s="35"/>
    </row>
    <row r="426" spans="1:17" x14ac:dyDescent="0.25">
      <c r="A426" s="52" t="s">
        <v>77</v>
      </c>
      <c r="B426" s="12" t="s">
        <v>63</v>
      </c>
      <c r="C426" s="7" t="s">
        <v>78</v>
      </c>
      <c r="D426" s="29"/>
      <c r="E426" s="16"/>
      <c r="F426" s="29">
        <v>0</v>
      </c>
      <c r="G426" s="16">
        <v>0</v>
      </c>
      <c r="H426" s="29"/>
      <c r="I426" s="16"/>
      <c r="J426" s="22"/>
      <c r="K426" s="16"/>
      <c r="L426" s="16"/>
      <c r="M426" s="11">
        <f t="shared" si="148"/>
        <v>0</v>
      </c>
      <c r="N426" s="33">
        <f t="shared" si="147"/>
        <v>0</v>
      </c>
      <c r="O426" s="111">
        <f>SUM(N426:N429)</f>
        <v>146450</v>
      </c>
      <c r="P426" s="17"/>
      <c r="Q426" s="35"/>
    </row>
    <row r="427" spans="1:17" x14ac:dyDescent="0.25">
      <c r="A427" s="51" t="s">
        <v>77</v>
      </c>
      <c r="B427" s="6" t="s">
        <v>19</v>
      </c>
      <c r="C427" s="7" t="s">
        <v>79</v>
      </c>
      <c r="D427" s="18">
        <v>4</v>
      </c>
      <c r="E427" s="11"/>
      <c r="F427" s="18">
        <v>0</v>
      </c>
      <c r="G427" s="11">
        <v>0</v>
      </c>
      <c r="H427" s="18">
        <v>4</v>
      </c>
      <c r="I427" s="11"/>
      <c r="J427" s="8">
        <v>6</v>
      </c>
      <c r="K427" s="11">
        <v>7692</v>
      </c>
      <c r="L427" s="11">
        <v>1693</v>
      </c>
      <c r="M427" s="11">
        <f t="shared" si="148"/>
        <v>9385</v>
      </c>
      <c r="N427" s="33">
        <f t="shared" si="147"/>
        <v>9385</v>
      </c>
      <c r="O427" s="112"/>
      <c r="P427" s="17"/>
      <c r="Q427" s="35"/>
    </row>
    <row r="428" spans="1:17" x14ac:dyDescent="0.25">
      <c r="A428" s="51" t="s">
        <v>77</v>
      </c>
      <c r="B428" s="6" t="s">
        <v>19</v>
      </c>
      <c r="C428" s="7" t="s">
        <v>80</v>
      </c>
      <c r="D428" s="18">
        <v>43</v>
      </c>
      <c r="E428" s="11">
        <v>22581</v>
      </c>
      <c r="F428" s="18">
        <v>6</v>
      </c>
      <c r="G428" s="11">
        <v>10710</v>
      </c>
      <c r="H428" s="18">
        <v>49</v>
      </c>
      <c r="I428" s="11">
        <v>33291</v>
      </c>
      <c r="J428" s="8">
        <v>56.67</v>
      </c>
      <c r="K428" s="11">
        <v>68607</v>
      </c>
      <c r="L428" s="11">
        <v>15094</v>
      </c>
      <c r="M428" s="11">
        <f t="shared" si="148"/>
        <v>83701</v>
      </c>
      <c r="N428" s="33">
        <f t="shared" si="147"/>
        <v>116992</v>
      </c>
      <c r="O428" s="112"/>
      <c r="P428" s="17"/>
      <c r="Q428" s="35"/>
    </row>
    <row r="429" spans="1:17" x14ac:dyDescent="0.25">
      <c r="A429" s="52" t="s">
        <v>77</v>
      </c>
      <c r="B429" s="12" t="s">
        <v>81</v>
      </c>
      <c r="C429" s="7" t="s">
        <v>82</v>
      </c>
      <c r="D429" s="18">
        <v>3</v>
      </c>
      <c r="E429" s="11">
        <v>10757</v>
      </c>
      <c r="F429" s="18">
        <v>2</v>
      </c>
      <c r="G429" s="11">
        <v>3060</v>
      </c>
      <c r="H429" s="18">
        <v>5</v>
      </c>
      <c r="I429" s="11">
        <v>13817</v>
      </c>
      <c r="J429" s="8">
        <v>4</v>
      </c>
      <c r="K429" s="11">
        <v>5128</v>
      </c>
      <c r="L429" s="11">
        <v>1128</v>
      </c>
      <c r="M429" s="11">
        <f t="shared" si="148"/>
        <v>6256</v>
      </c>
      <c r="N429" s="33">
        <f t="shared" si="147"/>
        <v>20073</v>
      </c>
      <c r="O429" s="113"/>
      <c r="P429" s="17"/>
      <c r="Q429" s="35"/>
    </row>
    <row r="430" spans="1:17" x14ac:dyDescent="0.25">
      <c r="A430" s="52" t="s">
        <v>83</v>
      </c>
      <c r="B430" s="12" t="s">
        <v>81</v>
      </c>
      <c r="C430" s="7" t="s">
        <v>83</v>
      </c>
      <c r="D430" s="18">
        <v>39</v>
      </c>
      <c r="E430" s="11">
        <v>21637</v>
      </c>
      <c r="F430" s="18">
        <v>3</v>
      </c>
      <c r="G430" s="11">
        <v>4590</v>
      </c>
      <c r="H430" s="18">
        <v>42</v>
      </c>
      <c r="I430" s="11">
        <v>26227</v>
      </c>
      <c r="J430" s="8">
        <v>39.33</v>
      </c>
      <c r="K430" s="11">
        <v>48117</v>
      </c>
      <c r="L430" s="11">
        <v>16841</v>
      </c>
      <c r="M430" s="11">
        <f t="shared" si="148"/>
        <v>64958</v>
      </c>
      <c r="N430" s="33">
        <f t="shared" si="147"/>
        <v>91185</v>
      </c>
      <c r="O430" s="64">
        <f>SUM(N430)</f>
        <v>91185</v>
      </c>
      <c r="P430" s="17"/>
      <c r="Q430" s="35"/>
    </row>
    <row r="431" spans="1:17" x14ac:dyDescent="0.25">
      <c r="A431" s="52" t="s">
        <v>84</v>
      </c>
      <c r="B431" s="12" t="s">
        <v>19</v>
      </c>
      <c r="C431" s="7" t="s">
        <v>84</v>
      </c>
      <c r="D431" s="18">
        <v>60</v>
      </c>
      <c r="E431" s="11">
        <v>20136</v>
      </c>
      <c r="F431" s="18">
        <v>4</v>
      </c>
      <c r="G431" s="11">
        <v>6120</v>
      </c>
      <c r="H431" s="18">
        <v>64</v>
      </c>
      <c r="I431" s="11">
        <v>26256</v>
      </c>
      <c r="J431" s="8">
        <v>68</v>
      </c>
      <c r="K431" s="11">
        <v>81520</v>
      </c>
      <c r="L431" s="11">
        <v>27717</v>
      </c>
      <c r="M431" s="11">
        <f t="shared" si="148"/>
        <v>109237</v>
      </c>
      <c r="N431" s="33">
        <f t="shared" si="147"/>
        <v>135493</v>
      </c>
      <c r="O431" s="64">
        <f>SUM(N431)</f>
        <v>135493</v>
      </c>
      <c r="P431" s="17"/>
      <c r="Q431" s="35"/>
    </row>
    <row r="432" spans="1:17" x14ac:dyDescent="0.25">
      <c r="A432" s="51" t="s">
        <v>85</v>
      </c>
      <c r="B432" s="6" t="s">
        <v>86</v>
      </c>
      <c r="C432" s="7" t="s">
        <v>87</v>
      </c>
      <c r="D432" s="29"/>
      <c r="E432" s="16"/>
      <c r="F432" s="29">
        <v>0</v>
      </c>
      <c r="G432" s="16">
        <v>0</v>
      </c>
      <c r="H432" s="29"/>
      <c r="I432" s="16"/>
      <c r="J432" s="22"/>
      <c r="K432" s="16"/>
      <c r="L432" s="16"/>
      <c r="M432" s="11">
        <f t="shared" si="148"/>
        <v>0</v>
      </c>
      <c r="N432" s="33">
        <f t="shared" si="147"/>
        <v>0</v>
      </c>
      <c r="O432" s="111">
        <f>SUM(N432:N433)</f>
        <v>98433</v>
      </c>
      <c r="P432" s="17"/>
      <c r="Q432" s="35"/>
    </row>
    <row r="433" spans="1:17" x14ac:dyDescent="0.25">
      <c r="A433" s="51" t="s">
        <v>85</v>
      </c>
      <c r="B433" s="6" t="s">
        <v>86</v>
      </c>
      <c r="C433" s="7" t="s">
        <v>88</v>
      </c>
      <c r="D433" s="18">
        <v>33</v>
      </c>
      <c r="E433" s="11">
        <v>8800</v>
      </c>
      <c r="F433" s="18">
        <v>2</v>
      </c>
      <c r="G433" s="11">
        <v>3060</v>
      </c>
      <c r="H433" s="18">
        <v>35</v>
      </c>
      <c r="I433" s="11">
        <v>11860</v>
      </c>
      <c r="J433" s="8">
        <v>44</v>
      </c>
      <c r="K433" s="11">
        <v>54793</v>
      </c>
      <c r="L433" s="11">
        <v>31780</v>
      </c>
      <c r="M433" s="11">
        <f t="shared" si="148"/>
        <v>86573</v>
      </c>
      <c r="N433" s="33">
        <f t="shared" si="147"/>
        <v>98433</v>
      </c>
      <c r="O433" s="113"/>
      <c r="P433" s="17"/>
      <c r="Q433" s="35"/>
    </row>
    <row r="434" spans="1:17" ht="31.5" x14ac:dyDescent="0.25">
      <c r="A434" s="52" t="s">
        <v>89</v>
      </c>
      <c r="B434" s="12" t="s">
        <v>35</v>
      </c>
      <c r="C434" s="15" t="s">
        <v>90</v>
      </c>
      <c r="D434" s="18">
        <v>2</v>
      </c>
      <c r="E434" s="11"/>
      <c r="F434" s="18">
        <v>0</v>
      </c>
      <c r="G434" s="11">
        <v>0</v>
      </c>
      <c r="H434" s="18">
        <v>2</v>
      </c>
      <c r="I434" s="11"/>
      <c r="J434" s="8">
        <v>4</v>
      </c>
      <c r="K434" s="11">
        <v>3465</v>
      </c>
      <c r="L434" s="11">
        <v>0</v>
      </c>
      <c r="M434" s="11">
        <f t="shared" si="148"/>
        <v>3465</v>
      </c>
      <c r="N434" s="33">
        <f t="shared" si="147"/>
        <v>3465</v>
      </c>
      <c r="O434" s="64">
        <f>SUM(N434)</f>
        <v>3465</v>
      </c>
      <c r="P434" s="17"/>
      <c r="Q434" s="35"/>
    </row>
    <row r="435" spans="1:17" x14ac:dyDescent="0.25">
      <c r="A435" s="52" t="s">
        <v>91</v>
      </c>
      <c r="B435" s="12" t="s">
        <v>35</v>
      </c>
      <c r="C435" s="7" t="s">
        <v>91</v>
      </c>
      <c r="D435" s="18">
        <v>9</v>
      </c>
      <c r="E435" s="11">
        <v>1478</v>
      </c>
      <c r="F435" s="18">
        <v>2</v>
      </c>
      <c r="G435" s="11">
        <v>3060</v>
      </c>
      <c r="H435" s="18">
        <v>11</v>
      </c>
      <c r="I435" s="11">
        <v>4538</v>
      </c>
      <c r="J435" s="8">
        <v>16.670000000000002</v>
      </c>
      <c r="K435" s="11">
        <v>20213</v>
      </c>
      <c r="L435" s="11">
        <v>3436</v>
      </c>
      <c r="M435" s="11">
        <f t="shared" si="148"/>
        <v>23649</v>
      </c>
      <c r="N435" s="33">
        <f t="shared" si="147"/>
        <v>28187</v>
      </c>
      <c r="O435" s="64">
        <f>SUM(N435)</f>
        <v>28187</v>
      </c>
      <c r="P435" s="17"/>
      <c r="Q435" s="35"/>
    </row>
    <row r="436" spans="1:17" x14ac:dyDescent="0.25">
      <c r="A436" s="52" t="s">
        <v>92</v>
      </c>
      <c r="B436" s="12" t="s">
        <v>66</v>
      </c>
      <c r="C436" s="7" t="s">
        <v>93</v>
      </c>
      <c r="D436" s="18">
        <v>14</v>
      </c>
      <c r="E436" s="11">
        <v>2000</v>
      </c>
      <c r="F436" s="18">
        <v>0</v>
      </c>
      <c r="G436" s="11">
        <v>0</v>
      </c>
      <c r="H436" s="18">
        <v>14</v>
      </c>
      <c r="I436" s="11">
        <v>2000</v>
      </c>
      <c r="J436" s="8">
        <v>11.33</v>
      </c>
      <c r="K436" s="11">
        <v>14183</v>
      </c>
      <c r="L436" s="11">
        <v>3121</v>
      </c>
      <c r="M436" s="11">
        <f t="shared" si="148"/>
        <v>17304</v>
      </c>
      <c r="N436" s="33">
        <f t="shared" si="147"/>
        <v>19304</v>
      </c>
      <c r="O436" s="111">
        <f>SUM(N436:N440)</f>
        <v>150884</v>
      </c>
      <c r="P436" s="17"/>
      <c r="Q436" s="35"/>
    </row>
    <row r="437" spans="1:17" x14ac:dyDescent="0.25">
      <c r="A437" s="52" t="s">
        <v>92</v>
      </c>
      <c r="B437" s="12" t="s">
        <v>66</v>
      </c>
      <c r="C437" s="7" t="s">
        <v>94</v>
      </c>
      <c r="D437" s="29"/>
      <c r="E437" s="16"/>
      <c r="F437" s="29">
        <v>0</v>
      </c>
      <c r="G437" s="16">
        <v>0</v>
      </c>
      <c r="H437" s="29"/>
      <c r="I437" s="16"/>
      <c r="J437" s="22"/>
      <c r="K437" s="16"/>
      <c r="L437" s="16"/>
      <c r="M437" s="11">
        <f t="shared" si="148"/>
        <v>0</v>
      </c>
      <c r="N437" s="33">
        <f t="shared" si="147"/>
        <v>0</v>
      </c>
      <c r="O437" s="112"/>
      <c r="P437" s="17"/>
      <c r="Q437" s="35"/>
    </row>
    <row r="438" spans="1:17" x14ac:dyDescent="0.25">
      <c r="A438" s="52" t="s">
        <v>92</v>
      </c>
      <c r="B438" s="6" t="s">
        <v>63</v>
      </c>
      <c r="C438" s="7" t="s">
        <v>95</v>
      </c>
      <c r="D438" s="29"/>
      <c r="E438" s="16"/>
      <c r="F438" s="29">
        <v>0</v>
      </c>
      <c r="G438" s="16">
        <v>0</v>
      </c>
      <c r="H438" s="29"/>
      <c r="I438" s="16"/>
      <c r="J438" s="22"/>
      <c r="K438" s="16"/>
      <c r="L438" s="16"/>
      <c r="M438" s="11">
        <f t="shared" si="148"/>
        <v>0</v>
      </c>
      <c r="N438" s="33">
        <f t="shared" si="147"/>
        <v>0</v>
      </c>
      <c r="O438" s="112"/>
      <c r="P438" s="17"/>
      <c r="Q438" s="35"/>
    </row>
    <row r="439" spans="1:17" x14ac:dyDescent="0.25">
      <c r="A439" s="52" t="s">
        <v>92</v>
      </c>
      <c r="B439" s="6" t="s">
        <v>19</v>
      </c>
      <c r="C439" s="7" t="s">
        <v>96</v>
      </c>
      <c r="D439" s="29">
        <v>26</v>
      </c>
      <c r="E439" s="16">
        <v>1478</v>
      </c>
      <c r="F439" s="29">
        <v>0</v>
      </c>
      <c r="G439" s="16">
        <v>0</v>
      </c>
      <c r="H439" s="29">
        <v>26</v>
      </c>
      <c r="I439" s="16">
        <v>1478</v>
      </c>
      <c r="J439" s="22">
        <v>60.67</v>
      </c>
      <c r="K439" s="16">
        <v>83760</v>
      </c>
      <c r="L439" s="16">
        <v>28418</v>
      </c>
      <c r="M439" s="11">
        <f t="shared" si="148"/>
        <v>112178</v>
      </c>
      <c r="N439" s="33">
        <f t="shared" si="147"/>
        <v>113656</v>
      </c>
      <c r="O439" s="112"/>
      <c r="P439" s="17"/>
      <c r="Q439" s="35"/>
    </row>
    <row r="440" spans="1:17" x14ac:dyDescent="0.25">
      <c r="A440" s="52" t="s">
        <v>92</v>
      </c>
      <c r="B440" s="6" t="s">
        <v>19</v>
      </c>
      <c r="C440" s="7" t="s">
        <v>97</v>
      </c>
      <c r="D440" s="18">
        <v>8</v>
      </c>
      <c r="E440" s="11"/>
      <c r="F440" s="18">
        <v>0</v>
      </c>
      <c r="G440" s="11">
        <v>0</v>
      </c>
      <c r="H440" s="18">
        <v>8</v>
      </c>
      <c r="I440" s="11"/>
      <c r="J440" s="8">
        <v>12</v>
      </c>
      <c r="K440" s="11">
        <v>14692</v>
      </c>
      <c r="L440" s="11">
        <v>3232</v>
      </c>
      <c r="M440" s="11">
        <f t="shared" si="148"/>
        <v>17924</v>
      </c>
      <c r="N440" s="33">
        <f t="shared" si="147"/>
        <v>17924</v>
      </c>
      <c r="O440" s="113"/>
      <c r="P440" s="17"/>
      <c r="Q440" s="35"/>
    </row>
    <row r="441" spans="1:17" x14ac:dyDescent="0.25">
      <c r="A441" s="51" t="s">
        <v>98</v>
      </c>
      <c r="B441" s="6" t="s">
        <v>63</v>
      </c>
      <c r="C441" s="7" t="s">
        <v>99</v>
      </c>
      <c r="D441" s="18">
        <v>6</v>
      </c>
      <c r="E441" s="11">
        <v>600</v>
      </c>
      <c r="F441" s="18">
        <v>0</v>
      </c>
      <c r="G441" s="11">
        <v>0</v>
      </c>
      <c r="H441" s="18">
        <v>6</v>
      </c>
      <c r="I441" s="11">
        <v>600</v>
      </c>
      <c r="J441" s="8">
        <v>0.67</v>
      </c>
      <c r="K441" s="11">
        <v>855</v>
      </c>
      <c r="L441" s="11">
        <v>376</v>
      </c>
      <c r="M441" s="11">
        <f t="shared" si="148"/>
        <v>1231</v>
      </c>
      <c r="N441" s="33">
        <f t="shared" si="147"/>
        <v>1831</v>
      </c>
      <c r="O441" s="111">
        <f>SUM(N441:N464)</f>
        <v>335963</v>
      </c>
      <c r="P441" s="17"/>
      <c r="Q441" s="35"/>
    </row>
    <row r="442" spans="1:17" x14ac:dyDescent="0.25">
      <c r="A442" s="51" t="s">
        <v>98</v>
      </c>
      <c r="B442" s="6" t="s">
        <v>63</v>
      </c>
      <c r="C442" s="7" t="s">
        <v>100</v>
      </c>
      <c r="D442" s="29"/>
      <c r="E442" s="16"/>
      <c r="F442" s="29">
        <v>0</v>
      </c>
      <c r="G442" s="16">
        <v>0</v>
      </c>
      <c r="H442" s="29"/>
      <c r="I442" s="16"/>
      <c r="J442" s="22"/>
      <c r="K442" s="16"/>
      <c r="L442" s="16"/>
      <c r="M442" s="11">
        <f t="shared" si="148"/>
        <v>0</v>
      </c>
      <c r="N442" s="33">
        <f t="shared" si="147"/>
        <v>0</v>
      </c>
      <c r="O442" s="112"/>
      <c r="P442" s="17"/>
      <c r="Q442" s="35"/>
    </row>
    <row r="443" spans="1:17" x14ac:dyDescent="0.25">
      <c r="A443" s="51" t="s">
        <v>98</v>
      </c>
      <c r="B443" s="6" t="s">
        <v>63</v>
      </c>
      <c r="C443" s="7" t="s">
        <v>101</v>
      </c>
      <c r="D443" s="29"/>
      <c r="E443" s="16"/>
      <c r="F443" s="29">
        <v>0</v>
      </c>
      <c r="G443" s="16">
        <v>0</v>
      </c>
      <c r="H443" s="29"/>
      <c r="I443" s="16"/>
      <c r="J443" s="22"/>
      <c r="K443" s="16"/>
      <c r="L443" s="16"/>
      <c r="M443" s="11">
        <f t="shared" si="148"/>
        <v>0</v>
      </c>
      <c r="N443" s="33">
        <f t="shared" si="147"/>
        <v>0</v>
      </c>
      <c r="O443" s="112"/>
      <c r="P443" s="17"/>
      <c r="Q443" s="35"/>
    </row>
    <row r="444" spans="1:17" x14ac:dyDescent="0.25">
      <c r="A444" s="51" t="s">
        <v>98</v>
      </c>
      <c r="B444" s="6" t="s">
        <v>63</v>
      </c>
      <c r="C444" s="7" t="s">
        <v>102</v>
      </c>
      <c r="D444" s="29"/>
      <c r="E444" s="16"/>
      <c r="F444" s="29">
        <v>0</v>
      </c>
      <c r="G444" s="16">
        <v>0</v>
      </c>
      <c r="H444" s="29"/>
      <c r="I444" s="16"/>
      <c r="J444" s="22"/>
      <c r="K444" s="16"/>
      <c r="L444" s="16"/>
      <c r="M444" s="11">
        <f t="shared" si="148"/>
        <v>0</v>
      </c>
      <c r="N444" s="33">
        <f t="shared" si="147"/>
        <v>0</v>
      </c>
      <c r="O444" s="112"/>
      <c r="P444" s="17"/>
      <c r="Q444" s="35"/>
    </row>
    <row r="445" spans="1:17" x14ac:dyDescent="0.25">
      <c r="A445" s="51" t="s">
        <v>98</v>
      </c>
      <c r="B445" s="6" t="s">
        <v>63</v>
      </c>
      <c r="C445" s="7" t="s">
        <v>103</v>
      </c>
      <c r="D445" s="18"/>
      <c r="E445" s="11"/>
      <c r="F445" s="18">
        <v>1</v>
      </c>
      <c r="G445" s="11">
        <v>1530</v>
      </c>
      <c r="H445" s="18">
        <v>1</v>
      </c>
      <c r="I445" s="11">
        <v>1530</v>
      </c>
      <c r="J445" s="8">
        <v>0</v>
      </c>
      <c r="K445" s="11"/>
      <c r="L445" s="11"/>
      <c r="M445" s="11">
        <f t="shared" si="148"/>
        <v>0</v>
      </c>
      <c r="N445" s="33">
        <f t="shared" si="147"/>
        <v>1530</v>
      </c>
      <c r="O445" s="112"/>
      <c r="P445" s="17"/>
      <c r="Q445" s="35"/>
    </row>
    <row r="446" spans="1:17" x14ac:dyDescent="0.25">
      <c r="A446" s="51" t="s">
        <v>98</v>
      </c>
      <c r="B446" s="6" t="s">
        <v>63</v>
      </c>
      <c r="C446" s="7" t="s">
        <v>104</v>
      </c>
      <c r="D446" s="29"/>
      <c r="E446" s="16"/>
      <c r="F446" s="29">
        <v>0</v>
      </c>
      <c r="G446" s="16">
        <v>0</v>
      </c>
      <c r="H446" s="29"/>
      <c r="I446" s="16"/>
      <c r="J446" s="22"/>
      <c r="K446" s="16"/>
      <c r="L446" s="16"/>
      <c r="M446" s="11">
        <f t="shared" si="148"/>
        <v>0</v>
      </c>
      <c r="N446" s="33">
        <f t="shared" si="147"/>
        <v>0</v>
      </c>
      <c r="O446" s="112"/>
      <c r="P446" s="17"/>
      <c r="Q446" s="35"/>
    </row>
    <row r="447" spans="1:17" x14ac:dyDescent="0.25">
      <c r="A447" s="51" t="s">
        <v>98</v>
      </c>
      <c r="B447" s="6" t="s">
        <v>63</v>
      </c>
      <c r="C447" s="7" t="s">
        <v>105</v>
      </c>
      <c r="D447" s="29"/>
      <c r="E447" s="16"/>
      <c r="F447" s="29">
        <v>0</v>
      </c>
      <c r="G447" s="16">
        <v>0</v>
      </c>
      <c r="H447" s="29"/>
      <c r="I447" s="16"/>
      <c r="J447" s="22"/>
      <c r="K447" s="16"/>
      <c r="L447" s="16"/>
      <c r="M447" s="11">
        <f t="shared" si="148"/>
        <v>0</v>
      </c>
      <c r="N447" s="33">
        <f t="shared" si="147"/>
        <v>0</v>
      </c>
      <c r="O447" s="112"/>
      <c r="P447" s="17"/>
      <c r="Q447" s="35"/>
    </row>
    <row r="448" spans="1:17" x14ac:dyDescent="0.25">
      <c r="A448" s="51" t="s">
        <v>98</v>
      </c>
      <c r="B448" s="6" t="s">
        <v>63</v>
      </c>
      <c r="C448" s="7" t="s">
        <v>106</v>
      </c>
      <c r="D448" s="29"/>
      <c r="E448" s="16"/>
      <c r="F448" s="29">
        <v>0</v>
      </c>
      <c r="G448" s="16">
        <v>0</v>
      </c>
      <c r="H448" s="29"/>
      <c r="I448" s="16"/>
      <c r="J448" s="22"/>
      <c r="K448" s="16"/>
      <c r="L448" s="16"/>
      <c r="M448" s="11">
        <f t="shared" si="148"/>
        <v>0</v>
      </c>
      <c r="N448" s="33">
        <f t="shared" ref="N448:N508" si="150">M448+I448</f>
        <v>0</v>
      </c>
      <c r="O448" s="112"/>
      <c r="P448" s="17"/>
      <c r="Q448" s="35"/>
    </row>
    <row r="449" spans="1:17" x14ac:dyDescent="0.25">
      <c r="A449" s="51" t="s">
        <v>98</v>
      </c>
      <c r="B449" s="6" t="s">
        <v>63</v>
      </c>
      <c r="C449" s="7" t="s">
        <v>107</v>
      </c>
      <c r="D449" s="29">
        <v>50</v>
      </c>
      <c r="E449" s="16">
        <v>4156</v>
      </c>
      <c r="F449" s="29">
        <v>7</v>
      </c>
      <c r="G449" s="16">
        <v>31483</v>
      </c>
      <c r="H449" s="29">
        <v>57</v>
      </c>
      <c r="I449" s="16">
        <v>35639</v>
      </c>
      <c r="J449" s="22">
        <v>68.66</v>
      </c>
      <c r="K449" s="16">
        <v>85493</v>
      </c>
      <c r="L449" s="16">
        <v>37617</v>
      </c>
      <c r="M449" s="11">
        <f t="shared" ref="M449:M508" si="151">SUM(K449:L449)</f>
        <v>123110</v>
      </c>
      <c r="N449" s="33">
        <f t="shared" si="150"/>
        <v>158749</v>
      </c>
      <c r="O449" s="112"/>
      <c r="P449" s="17"/>
      <c r="Q449" s="35"/>
    </row>
    <row r="450" spans="1:17" x14ac:dyDescent="0.25">
      <c r="A450" s="51" t="s">
        <v>98</v>
      </c>
      <c r="B450" s="6" t="s">
        <v>63</v>
      </c>
      <c r="C450" s="7" t="s">
        <v>108</v>
      </c>
      <c r="D450" s="29"/>
      <c r="E450" s="16"/>
      <c r="F450" s="29">
        <v>0</v>
      </c>
      <c r="G450" s="16">
        <v>0</v>
      </c>
      <c r="H450" s="29"/>
      <c r="I450" s="16"/>
      <c r="J450" s="22"/>
      <c r="K450" s="16"/>
      <c r="L450" s="16"/>
      <c r="M450" s="11">
        <f t="shared" si="151"/>
        <v>0</v>
      </c>
      <c r="N450" s="33">
        <f t="shared" si="150"/>
        <v>0</v>
      </c>
      <c r="O450" s="112"/>
      <c r="P450" s="17"/>
      <c r="Q450" s="35"/>
    </row>
    <row r="451" spans="1:17" x14ac:dyDescent="0.25">
      <c r="A451" s="51" t="s">
        <v>98</v>
      </c>
      <c r="B451" s="6" t="s">
        <v>63</v>
      </c>
      <c r="C451" s="7" t="s">
        <v>109</v>
      </c>
      <c r="D451" s="18">
        <v>7</v>
      </c>
      <c r="E451" s="11"/>
      <c r="F451" s="18">
        <v>1</v>
      </c>
      <c r="G451" s="11">
        <v>1530</v>
      </c>
      <c r="H451" s="18">
        <v>8</v>
      </c>
      <c r="I451" s="11">
        <v>1530</v>
      </c>
      <c r="J451" s="8">
        <v>6</v>
      </c>
      <c r="K451" s="11">
        <v>6999</v>
      </c>
      <c r="L451" s="11">
        <v>3080</v>
      </c>
      <c r="M451" s="11">
        <f t="shared" si="151"/>
        <v>10079</v>
      </c>
      <c r="N451" s="33">
        <f t="shared" si="150"/>
        <v>11609</v>
      </c>
      <c r="O451" s="112"/>
      <c r="P451" s="17"/>
      <c r="Q451" s="35"/>
    </row>
    <row r="452" spans="1:17" x14ac:dyDescent="0.25">
      <c r="A452" s="51" t="s">
        <v>98</v>
      </c>
      <c r="B452" s="6" t="s">
        <v>63</v>
      </c>
      <c r="C452" s="7" t="s">
        <v>110</v>
      </c>
      <c r="D452" s="29"/>
      <c r="E452" s="16"/>
      <c r="F452" s="29">
        <v>0</v>
      </c>
      <c r="G452" s="16">
        <v>0</v>
      </c>
      <c r="H452" s="29"/>
      <c r="I452" s="16"/>
      <c r="J452" s="22"/>
      <c r="K452" s="16"/>
      <c r="L452" s="16"/>
      <c r="M452" s="11">
        <f t="shared" si="151"/>
        <v>0</v>
      </c>
      <c r="N452" s="33">
        <f t="shared" si="150"/>
        <v>0</v>
      </c>
      <c r="O452" s="112"/>
      <c r="P452" s="17"/>
      <c r="Q452" s="35"/>
    </row>
    <row r="453" spans="1:17" x14ac:dyDescent="0.25">
      <c r="A453" s="51" t="s">
        <v>98</v>
      </c>
      <c r="B453" s="6" t="s">
        <v>63</v>
      </c>
      <c r="C453" s="7" t="s">
        <v>111</v>
      </c>
      <c r="D453" s="29"/>
      <c r="E453" s="16"/>
      <c r="F453" s="29">
        <v>0</v>
      </c>
      <c r="G453" s="16">
        <v>0</v>
      </c>
      <c r="H453" s="29"/>
      <c r="I453" s="16"/>
      <c r="J453" s="22"/>
      <c r="K453" s="16"/>
      <c r="L453" s="16"/>
      <c r="M453" s="11">
        <f t="shared" si="151"/>
        <v>0</v>
      </c>
      <c r="N453" s="33">
        <f t="shared" si="150"/>
        <v>0</v>
      </c>
      <c r="O453" s="112"/>
      <c r="P453" s="17"/>
      <c r="Q453" s="35"/>
    </row>
    <row r="454" spans="1:17" x14ac:dyDescent="0.25">
      <c r="A454" s="51" t="s">
        <v>98</v>
      </c>
      <c r="B454" s="6" t="s">
        <v>63</v>
      </c>
      <c r="C454" s="7" t="s">
        <v>112</v>
      </c>
      <c r="D454" s="29"/>
      <c r="E454" s="16"/>
      <c r="F454" s="29">
        <v>0</v>
      </c>
      <c r="G454" s="16">
        <v>0</v>
      </c>
      <c r="H454" s="29"/>
      <c r="I454" s="16"/>
      <c r="J454" s="22"/>
      <c r="K454" s="16"/>
      <c r="L454" s="16"/>
      <c r="M454" s="11">
        <f t="shared" si="151"/>
        <v>0</v>
      </c>
      <c r="N454" s="33">
        <f t="shared" si="150"/>
        <v>0</v>
      </c>
      <c r="O454" s="112"/>
      <c r="P454" s="17"/>
      <c r="Q454" s="35"/>
    </row>
    <row r="455" spans="1:17" x14ac:dyDescent="0.25">
      <c r="A455" s="51" t="s">
        <v>98</v>
      </c>
      <c r="B455" s="6" t="s">
        <v>63</v>
      </c>
      <c r="C455" s="7" t="s">
        <v>113</v>
      </c>
      <c r="D455" s="29"/>
      <c r="E455" s="16"/>
      <c r="F455" s="29">
        <v>0</v>
      </c>
      <c r="G455" s="16">
        <v>0</v>
      </c>
      <c r="H455" s="29"/>
      <c r="I455" s="16"/>
      <c r="J455" s="22"/>
      <c r="K455" s="16"/>
      <c r="L455" s="16"/>
      <c r="M455" s="11">
        <f t="shared" si="151"/>
        <v>0</v>
      </c>
      <c r="N455" s="33">
        <f t="shared" si="150"/>
        <v>0</v>
      </c>
      <c r="O455" s="112"/>
      <c r="P455" s="17"/>
      <c r="Q455" s="35"/>
    </row>
    <row r="456" spans="1:17" x14ac:dyDescent="0.25">
      <c r="A456" s="51" t="s">
        <v>98</v>
      </c>
      <c r="B456" s="6" t="s">
        <v>63</v>
      </c>
      <c r="C456" s="7" t="s">
        <v>114</v>
      </c>
      <c r="D456" s="18">
        <v>1</v>
      </c>
      <c r="E456" s="11"/>
      <c r="F456" s="18">
        <v>0</v>
      </c>
      <c r="G456" s="11">
        <v>0</v>
      </c>
      <c r="H456" s="18">
        <v>1</v>
      </c>
      <c r="I456" s="11"/>
      <c r="J456" s="8">
        <v>0</v>
      </c>
      <c r="K456" s="11"/>
      <c r="L456" s="11"/>
      <c r="M456" s="11">
        <f t="shared" si="151"/>
        <v>0</v>
      </c>
      <c r="N456" s="33">
        <f t="shared" si="150"/>
        <v>0</v>
      </c>
      <c r="O456" s="112"/>
      <c r="P456" s="17"/>
      <c r="Q456" s="35"/>
    </row>
    <row r="457" spans="1:17" x14ac:dyDescent="0.25">
      <c r="A457" s="51" t="s">
        <v>98</v>
      </c>
      <c r="B457" s="6" t="s">
        <v>63</v>
      </c>
      <c r="C457" s="7" t="s">
        <v>115</v>
      </c>
      <c r="D457" s="29"/>
      <c r="E457" s="16"/>
      <c r="F457" s="29">
        <v>0</v>
      </c>
      <c r="G457" s="16">
        <v>0</v>
      </c>
      <c r="H457" s="29"/>
      <c r="I457" s="16"/>
      <c r="J457" s="22"/>
      <c r="K457" s="16"/>
      <c r="L457" s="16"/>
      <c r="M457" s="11">
        <f t="shared" si="151"/>
        <v>0</v>
      </c>
      <c r="N457" s="33">
        <f t="shared" si="150"/>
        <v>0</v>
      </c>
      <c r="O457" s="112"/>
      <c r="P457" s="17"/>
      <c r="Q457" s="35"/>
    </row>
    <row r="458" spans="1:17" x14ac:dyDescent="0.25">
      <c r="A458" s="51" t="s">
        <v>98</v>
      </c>
      <c r="B458" s="6" t="s">
        <v>63</v>
      </c>
      <c r="C458" s="7" t="s">
        <v>116</v>
      </c>
      <c r="D458" s="29"/>
      <c r="E458" s="16"/>
      <c r="F458" s="29">
        <v>0</v>
      </c>
      <c r="G458" s="16">
        <v>0</v>
      </c>
      <c r="H458" s="29"/>
      <c r="I458" s="16"/>
      <c r="J458" s="22"/>
      <c r="K458" s="16"/>
      <c r="L458" s="16"/>
      <c r="M458" s="11">
        <f t="shared" si="151"/>
        <v>0</v>
      </c>
      <c r="N458" s="33">
        <f t="shared" si="150"/>
        <v>0</v>
      </c>
      <c r="O458" s="112"/>
      <c r="P458" s="17"/>
      <c r="Q458" s="35"/>
    </row>
    <row r="459" spans="1:17" x14ac:dyDescent="0.25">
      <c r="A459" s="51" t="s">
        <v>98</v>
      </c>
      <c r="B459" s="6" t="s">
        <v>63</v>
      </c>
      <c r="C459" s="7" t="s">
        <v>117</v>
      </c>
      <c r="D459" s="29"/>
      <c r="E459" s="16"/>
      <c r="F459" s="29">
        <v>0</v>
      </c>
      <c r="G459" s="16">
        <v>0</v>
      </c>
      <c r="H459" s="29"/>
      <c r="I459" s="16"/>
      <c r="J459" s="22"/>
      <c r="K459" s="16"/>
      <c r="L459" s="16"/>
      <c r="M459" s="11">
        <f t="shared" si="151"/>
        <v>0</v>
      </c>
      <c r="N459" s="33">
        <f t="shared" si="150"/>
        <v>0</v>
      </c>
      <c r="O459" s="112"/>
      <c r="P459" s="17"/>
      <c r="Q459" s="35"/>
    </row>
    <row r="460" spans="1:17" x14ac:dyDescent="0.25">
      <c r="A460" s="51" t="s">
        <v>98</v>
      </c>
      <c r="B460" s="6" t="s">
        <v>64</v>
      </c>
      <c r="C460" s="7" t="s">
        <v>118</v>
      </c>
      <c r="D460" s="29"/>
      <c r="E460" s="16"/>
      <c r="F460" s="29">
        <v>0</v>
      </c>
      <c r="G460" s="16">
        <v>0</v>
      </c>
      <c r="H460" s="29"/>
      <c r="I460" s="16"/>
      <c r="J460" s="22"/>
      <c r="K460" s="16"/>
      <c r="L460" s="16"/>
      <c r="M460" s="11">
        <f t="shared" si="151"/>
        <v>0</v>
      </c>
      <c r="N460" s="33">
        <f t="shared" si="150"/>
        <v>0</v>
      </c>
      <c r="O460" s="112"/>
      <c r="P460" s="17"/>
      <c r="Q460" s="35"/>
    </row>
    <row r="461" spans="1:17" x14ac:dyDescent="0.25">
      <c r="A461" s="51" t="s">
        <v>98</v>
      </c>
      <c r="B461" s="6" t="s">
        <v>64</v>
      </c>
      <c r="C461" s="7" t="s">
        <v>119</v>
      </c>
      <c r="D461" s="29">
        <v>30</v>
      </c>
      <c r="E461" s="16">
        <v>2956</v>
      </c>
      <c r="F461" s="29">
        <v>2</v>
      </c>
      <c r="G461" s="16">
        <v>3060</v>
      </c>
      <c r="H461" s="29">
        <v>32</v>
      </c>
      <c r="I461" s="16">
        <v>6016</v>
      </c>
      <c r="J461" s="22">
        <v>36</v>
      </c>
      <c r="K461" s="16">
        <v>46154</v>
      </c>
      <c r="L461" s="16">
        <v>20308</v>
      </c>
      <c r="M461" s="11">
        <f t="shared" si="151"/>
        <v>66462</v>
      </c>
      <c r="N461" s="33">
        <f t="shared" si="150"/>
        <v>72478</v>
      </c>
      <c r="O461" s="112"/>
      <c r="P461" s="17"/>
      <c r="Q461" s="35"/>
    </row>
    <row r="462" spans="1:17" x14ac:dyDescent="0.25">
      <c r="A462" s="51" t="s">
        <v>98</v>
      </c>
      <c r="B462" s="6" t="s">
        <v>64</v>
      </c>
      <c r="C462" s="7" t="s">
        <v>120</v>
      </c>
      <c r="D462" s="29">
        <v>1</v>
      </c>
      <c r="E462" s="16"/>
      <c r="F462" s="29">
        <v>1</v>
      </c>
      <c r="G462" s="16">
        <v>5379</v>
      </c>
      <c r="H462" s="29">
        <v>2</v>
      </c>
      <c r="I462" s="16">
        <v>5379</v>
      </c>
      <c r="J462" s="22">
        <v>0</v>
      </c>
      <c r="K462" s="16">
        <v>0</v>
      </c>
      <c r="L462" s="16">
        <v>0</v>
      </c>
      <c r="M462" s="11">
        <f t="shared" si="151"/>
        <v>0</v>
      </c>
      <c r="N462" s="33">
        <f t="shared" si="150"/>
        <v>5379</v>
      </c>
      <c r="O462" s="112"/>
      <c r="P462" s="17"/>
      <c r="Q462" s="35"/>
    </row>
    <row r="463" spans="1:17" x14ac:dyDescent="0.25">
      <c r="A463" s="51" t="s">
        <v>98</v>
      </c>
      <c r="B463" s="6" t="s">
        <v>64</v>
      </c>
      <c r="C463" s="7" t="s">
        <v>121</v>
      </c>
      <c r="D463" s="29">
        <v>8</v>
      </c>
      <c r="E463" s="16">
        <v>1000</v>
      </c>
      <c r="F463" s="29">
        <v>0</v>
      </c>
      <c r="G463" s="16">
        <v>0</v>
      </c>
      <c r="H463" s="29">
        <v>8</v>
      </c>
      <c r="I463" s="16">
        <v>1000</v>
      </c>
      <c r="J463" s="22">
        <v>49.34</v>
      </c>
      <c r="K463" s="16">
        <v>61400</v>
      </c>
      <c r="L463" s="16">
        <v>21987</v>
      </c>
      <c r="M463" s="11">
        <f t="shared" si="151"/>
        <v>83387</v>
      </c>
      <c r="N463" s="33">
        <f t="shared" si="150"/>
        <v>84387</v>
      </c>
      <c r="O463" s="112"/>
      <c r="P463" s="17"/>
      <c r="Q463" s="35"/>
    </row>
    <row r="464" spans="1:17" x14ac:dyDescent="0.25">
      <c r="A464" s="51" t="s">
        <v>98</v>
      </c>
      <c r="B464" s="6" t="s">
        <v>122</v>
      </c>
      <c r="C464" s="15" t="s">
        <v>61</v>
      </c>
      <c r="D464" s="18"/>
      <c r="E464" s="11"/>
      <c r="F464" s="18">
        <v>3</v>
      </c>
      <c r="G464" s="11">
        <v>0</v>
      </c>
      <c r="H464" s="18">
        <v>3</v>
      </c>
      <c r="I464" s="11"/>
      <c r="J464" s="8"/>
      <c r="K464" s="11"/>
      <c r="L464" s="11"/>
      <c r="M464" s="11"/>
      <c r="N464" s="33">
        <f t="shared" si="150"/>
        <v>0</v>
      </c>
      <c r="O464" s="113"/>
      <c r="P464" s="17"/>
      <c r="Q464" s="35"/>
    </row>
    <row r="465" spans="1:17" x14ac:dyDescent="0.25">
      <c r="A465" s="51" t="s">
        <v>123</v>
      </c>
      <c r="B465" s="6" t="s">
        <v>19</v>
      </c>
      <c r="C465" s="7" t="s">
        <v>123</v>
      </c>
      <c r="D465" s="18">
        <v>92</v>
      </c>
      <c r="E465" s="11">
        <v>34338</v>
      </c>
      <c r="F465" s="18">
        <v>1</v>
      </c>
      <c r="G465" s="11">
        <v>4590</v>
      </c>
      <c r="H465" s="18">
        <v>93</v>
      </c>
      <c r="I465" s="11">
        <v>38928</v>
      </c>
      <c r="J465" s="8">
        <v>98</v>
      </c>
      <c r="K465" s="11">
        <v>120559</v>
      </c>
      <c r="L465" s="11">
        <v>40990</v>
      </c>
      <c r="M465" s="11">
        <f t="shared" si="151"/>
        <v>161549</v>
      </c>
      <c r="N465" s="33">
        <f t="shared" si="150"/>
        <v>200477</v>
      </c>
      <c r="O465" s="111">
        <f>SUM(N465:N466)</f>
        <v>210305</v>
      </c>
      <c r="P465" s="17"/>
      <c r="Q465" s="35"/>
    </row>
    <row r="466" spans="1:17" x14ac:dyDescent="0.25">
      <c r="A466" s="51" t="s">
        <v>123</v>
      </c>
      <c r="B466" s="6" t="s">
        <v>19</v>
      </c>
      <c r="C466" s="15" t="s">
        <v>124</v>
      </c>
      <c r="D466" s="18">
        <v>2</v>
      </c>
      <c r="E466" s="11">
        <v>2956</v>
      </c>
      <c r="F466" s="18">
        <v>0</v>
      </c>
      <c r="G466" s="11">
        <v>0</v>
      </c>
      <c r="H466" s="18">
        <v>2</v>
      </c>
      <c r="I466" s="11">
        <v>2956</v>
      </c>
      <c r="J466" s="8">
        <v>4</v>
      </c>
      <c r="K466" s="11">
        <v>5128</v>
      </c>
      <c r="L466" s="11">
        <v>1744</v>
      </c>
      <c r="M466" s="11">
        <f t="shared" si="151"/>
        <v>6872</v>
      </c>
      <c r="N466" s="33">
        <f t="shared" si="150"/>
        <v>9828</v>
      </c>
      <c r="O466" s="113"/>
      <c r="P466" s="17"/>
      <c r="Q466" s="35"/>
    </row>
    <row r="467" spans="1:17" x14ac:dyDescent="0.25">
      <c r="A467" s="52" t="s">
        <v>125</v>
      </c>
      <c r="B467" s="12" t="s">
        <v>126</v>
      </c>
      <c r="C467" s="7" t="s">
        <v>127</v>
      </c>
      <c r="D467" s="29"/>
      <c r="E467" s="16"/>
      <c r="F467" s="29">
        <v>0</v>
      </c>
      <c r="G467" s="16">
        <v>0</v>
      </c>
      <c r="H467" s="29"/>
      <c r="I467" s="16"/>
      <c r="J467" s="22"/>
      <c r="K467" s="16"/>
      <c r="L467" s="16"/>
      <c r="M467" s="11">
        <f t="shared" si="151"/>
        <v>0</v>
      </c>
      <c r="N467" s="33">
        <f t="shared" si="150"/>
        <v>0</v>
      </c>
      <c r="O467" s="64">
        <f>SUM(N467)</f>
        <v>0</v>
      </c>
      <c r="P467" s="17"/>
      <c r="Q467" s="35"/>
    </row>
    <row r="468" spans="1:17" x14ac:dyDescent="0.25">
      <c r="A468" s="51" t="s">
        <v>128</v>
      </c>
      <c r="B468" s="6" t="s">
        <v>38</v>
      </c>
      <c r="C468" s="7" t="s">
        <v>129</v>
      </c>
      <c r="D468" s="18">
        <v>3</v>
      </c>
      <c r="E468" s="11"/>
      <c r="F468" s="18">
        <v>0</v>
      </c>
      <c r="G468" s="11">
        <v>0</v>
      </c>
      <c r="H468" s="18">
        <v>3</v>
      </c>
      <c r="I468" s="11"/>
      <c r="J468" s="8">
        <v>0.67</v>
      </c>
      <c r="K468" s="11">
        <v>1109</v>
      </c>
      <c r="L468" s="11">
        <v>621</v>
      </c>
      <c r="M468" s="11">
        <f t="shared" si="151"/>
        <v>1730</v>
      </c>
      <c r="N468" s="33">
        <f t="shared" si="150"/>
        <v>1730</v>
      </c>
      <c r="O468" s="111">
        <f>SUM(N468:N472)</f>
        <v>146703</v>
      </c>
      <c r="P468" s="17"/>
      <c r="Q468" s="35"/>
    </row>
    <row r="469" spans="1:17" x14ac:dyDescent="0.25">
      <c r="A469" s="51" t="s">
        <v>128</v>
      </c>
      <c r="B469" s="6" t="s">
        <v>38</v>
      </c>
      <c r="C469" s="7" t="s">
        <v>130</v>
      </c>
      <c r="D469" s="29">
        <v>17</v>
      </c>
      <c r="E469" s="16">
        <v>1062</v>
      </c>
      <c r="F469" s="29">
        <v>0</v>
      </c>
      <c r="G469" s="16">
        <v>0</v>
      </c>
      <c r="H469" s="29">
        <v>17</v>
      </c>
      <c r="I469" s="16">
        <v>1062</v>
      </c>
      <c r="J469" s="22">
        <v>16</v>
      </c>
      <c r="K469" s="16">
        <v>29198</v>
      </c>
      <c r="L469" s="16">
        <v>16351</v>
      </c>
      <c r="M469" s="11">
        <f t="shared" si="151"/>
        <v>45549</v>
      </c>
      <c r="N469" s="33">
        <f t="shared" si="150"/>
        <v>46611</v>
      </c>
      <c r="O469" s="112"/>
      <c r="P469" s="17"/>
      <c r="Q469" s="35"/>
    </row>
    <row r="470" spans="1:17" x14ac:dyDescent="0.25">
      <c r="A470" s="51" t="s">
        <v>128</v>
      </c>
      <c r="B470" s="6" t="s">
        <v>38</v>
      </c>
      <c r="C470" s="7" t="s">
        <v>131</v>
      </c>
      <c r="D470" s="29"/>
      <c r="E470" s="16"/>
      <c r="F470" s="29">
        <v>0</v>
      </c>
      <c r="G470" s="16">
        <v>0</v>
      </c>
      <c r="H470" s="29"/>
      <c r="I470" s="16"/>
      <c r="J470" s="22"/>
      <c r="K470" s="16"/>
      <c r="L470" s="16"/>
      <c r="M470" s="11">
        <f t="shared" si="151"/>
        <v>0</v>
      </c>
      <c r="N470" s="33">
        <f t="shared" si="150"/>
        <v>0</v>
      </c>
      <c r="O470" s="112"/>
      <c r="P470" s="17"/>
      <c r="Q470" s="35"/>
    </row>
    <row r="471" spans="1:17" x14ac:dyDescent="0.25">
      <c r="A471" s="51" t="s">
        <v>128</v>
      </c>
      <c r="B471" s="6" t="s">
        <v>38</v>
      </c>
      <c r="C471" s="7" t="s">
        <v>132</v>
      </c>
      <c r="D471" s="18">
        <v>8</v>
      </c>
      <c r="E471" s="11">
        <v>3188</v>
      </c>
      <c r="F471" s="18">
        <v>0</v>
      </c>
      <c r="G471" s="11">
        <v>0</v>
      </c>
      <c r="H471" s="18">
        <v>8</v>
      </c>
      <c r="I471" s="11">
        <v>3188</v>
      </c>
      <c r="J471" s="8">
        <v>14</v>
      </c>
      <c r="K471" s="11">
        <v>27166</v>
      </c>
      <c r="L471" s="11">
        <v>15212</v>
      </c>
      <c r="M471" s="11">
        <f t="shared" si="151"/>
        <v>42378</v>
      </c>
      <c r="N471" s="33">
        <f t="shared" si="150"/>
        <v>45566</v>
      </c>
      <c r="O471" s="112"/>
      <c r="P471" s="17"/>
      <c r="Q471" s="35"/>
    </row>
    <row r="472" spans="1:17" x14ac:dyDescent="0.25">
      <c r="A472" s="51" t="s">
        <v>128</v>
      </c>
      <c r="B472" s="6" t="s">
        <v>38</v>
      </c>
      <c r="C472" s="7" t="s">
        <v>133</v>
      </c>
      <c r="D472" s="18">
        <v>18</v>
      </c>
      <c r="E472" s="11">
        <v>2656</v>
      </c>
      <c r="F472" s="18">
        <v>3</v>
      </c>
      <c r="G472" s="11">
        <v>4590</v>
      </c>
      <c r="H472" s="18">
        <v>21</v>
      </c>
      <c r="I472" s="11">
        <v>7246</v>
      </c>
      <c r="J472" s="8">
        <v>15.33</v>
      </c>
      <c r="K472" s="11">
        <v>29198</v>
      </c>
      <c r="L472" s="11">
        <v>16352</v>
      </c>
      <c r="M472" s="11">
        <f t="shared" si="151"/>
        <v>45550</v>
      </c>
      <c r="N472" s="33">
        <f t="shared" si="150"/>
        <v>52796</v>
      </c>
      <c r="O472" s="113"/>
      <c r="P472" s="17"/>
      <c r="Q472" s="35"/>
    </row>
    <row r="473" spans="1:17" x14ac:dyDescent="0.25">
      <c r="A473" s="52" t="s">
        <v>134</v>
      </c>
      <c r="B473" s="12" t="s">
        <v>38</v>
      </c>
      <c r="C473" s="7" t="s">
        <v>134</v>
      </c>
      <c r="D473" s="18">
        <v>5</v>
      </c>
      <c r="E473" s="11"/>
      <c r="F473" s="18">
        <v>0</v>
      </c>
      <c r="G473" s="11">
        <v>0</v>
      </c>
      <c r="H473" s="18">
        <v>5</v>
      </c>
      <c r="I473" s="11"/>
      <c r="J473" s="8">
        <v>2.67</v>
      </c>
      <c r="K473" s="11">
        <v>4990</v>
      </c>
      <c r="L473" s="11">
        <v>2145</v>
      </c>
      <c r="M473" s="11">
        <f t="shared" si="151"/>
        <v>7135</v>
      </c>
      <c r="N473" s="33">
        <f t="shared" si="150"/>
        <v>7135</v>
      </c>
      <c r="O473" s="64">
        <f>SUM(N473)</f>
        <v>7135</v>
      </c>
      <c r="P473" s="17"/>
      <c r="Q473" s="35"/>
    </row>
    <row r="474" spans="1:17" x14ac:dyDescent="0.25">
      <c r="A474" s="51" t="s">
        <v>135</v>
      </c>
      <c r="B474" s="6" t="s">
        <v>15</v>
      </c>
      <c r="C474" s="7" t="s">
        <v>136</v>
      </c>
      <c r="D474" s="29">
        <v>36</v>
      </c>
      <c r="E474" s="16">
        <v>5313</v>
      </c>
      <c r="F474" s="29">
        <v>3</v>
      </c>
      <c r="G474" s="16">
        <v>4590</v>
      </c>
      <c r="H474" s="29">
        <v>39</v>
      </c>
      <c r="I474" s="16">
        <v>9903</v>
      </c>
      <c r="J474" s="22">
        <v>61.34</v>
      </c>
      <c r="K474" s="16">
        <v>114391</v>
      </c>
      <c r="L474" s="16">
        <v>38893</v>
      </c>
      <c r="M474" s="11">
        <f t="shared" si="151"/>
        <v>153284</v>
      </c>
      <c r="N474" s="33">
        <f t="shared" si="150"/>
        <v>163187</v>
      </c>
      <c r="O474" s="111">
        <f>SUM(N474:N475)</f>
        <v>222618</v>
      </c>
      <c r="P474" s="17"/>
      <c r="Q474" s="35"/>
    </row>
    <row r="475" spans="1:17" x14ac:dyDescent="0.25">
      <c r="A475" s="51" t="s">
        <v>135</v>
      </c>
      <c r="B475" s="6" t="s">
        <v>15</v>
      </c>
      <c r="C475" s="7" t="s">
        <v>137</v>
      </c>
      <c r="D475" s="29">
        <v>16</v>
      </c>
      <c r="E475" s="16"/>
      <c r="F475" s="29">
        <v>0</v>
      </c>
      <c r="G475" s="16">
        <v>0</v>
      </c>
      <c r="H475" s="29">
        <v>16</v>
      </c>
      <c r="I475" s="16">
        <v>0</v>
      </c>
      <c r="J475" s="22">
        <v>24</v>
      </c>
      <c r="K475" s="16">
        <v>44352</v>
      </c>
      <c r="L475" s="16">
        <v>15079</v>
      </c>
      <c r="M475" s="11">
        <f t="shared" si="151"/>
        <v>59431</v>
      </c>
      <c r="N475" s="33">
        <f t="shared" si="150"/>
        <v>59431</v>
      </c>
      <c r="O475" s="113"/>
      <c r="P475" s="17"/>
      <c r="Q475" s="35"/>
    </row>
    <row r="476" spans="1:17" x14ac:dyDescent="0.25">
      <c r="A476" s="51" t="s">
        <v>138</v>
      </c>
      <c r="B476" s="6" t="s">
        <v>139</v>
      </c>
      <c r="C476" s="7" t="s">
        <v>140</v>
      </c>
      <c r="D476" s="29"/>
      <c r="E476" s="16"/>
      <c r="F476" s="29">
        <v>0</v>
      </c>
      <c r="G476" s="16">
        <v>0</v>
      </c>
      <c r="H476" s="29"/>
      <c r="I476" s="16"/>
      <c r="J476" s="22"/>
      <c r="K476" s="16"/>
      <c r="L476" s="16"/>
      <c r="M476" s="11">
        <f t="shared" si="151"/>
        <v>0</v>
      </c>
      <c r="N476" s="33">
        <f t="shared" si="150"/>
        <v>0</v>
      </c>
      <c r="O476" s="111">
        <f>SUM(N476:N486)</f>
        <v>219665</v>
      </c>
      <c r="P476" s="17"/>
      <c r="Q476" s="35"/>
    </row>
    <row r="477" spans="1:17" x14ac:dyDescent="0.25">
      <c r="A477" s="51" t="s">
        <v>138</v>
      </c>
      <c r="B477" s="6" t="s">
        <v>139</v>
      </c>
      <c r="C477" s="7" t="s">
        <v>141</v>
      </c>
      <c r="D477" s="29"/>
      <c r="E477" s="16"/>
      <c r="F477" s="29">
        <v>0</v>
      </c>
      <c r="G477" s="16">
        <v>0</v>
      </c>
      <c r="H477" s="29"/>
      <c r="I477" s="16"/>
      <c r="J477" s="22"/>
      <c r="K477" s="16"/>
      <c r="L477" s="16"/>
      <c r="M477" s="11">
        <f t="shared" si="151"/>
        <v>0</v>
      </c>
      <c r="N477" s="33">
        <f t="shared" si="150"/>
        <v>0</v>
      </c>
      <c r="O477" s="112"/>
      <c r="P477" s="17"/>
      <c r="Q477" s="35"/>
    </row>
    <row r="478" spans="1:17" x14ac:dyDescent="0.25">
      <c r="A478" s="51" t="s">
        <v>138</v>
      </c>
      <c r="B478" s="6" t="s">
        <v>139</v>
      </c>
      <c r="C478" s="7" t="s">
        <v>142</v>
      </c>
      <c r="D478" s="29"/>
      <c r="E478" s="16"/>
      <c r="F478" s="29">
        <v>0</v>
      </c>
      <c r="G478" s="16">
        <v>0</v>
      </c>
      <c r="H478" s="29"/>
      <c r="I478" s="16"/>
      <c r="J478" s="22"/>
      <c r="K478" s="16"/>
      <c r="L478" s="16"/>
      <c r="M478" s="11">
        <f t="shared" si="151"/>
        <v>0</v>
      </c>
      <c r="N478" s="33">
        <f t="shared" si="150"/>
        <v>0</v>
      </c>
      <c r="O478" s="112"/>
      <c r="P478" s="17"/>
      <c r="Q478" s="35"/>
    </row>
    <row r="479" spans="1:17" x14ac:dyDescent="0.25">
      <c r="A479" s="51" t="s">
        <v>138</v>
      </c>
      <c r="B479" s="6" t="s">
        <v>139</v>
      </c>
      <c r="C479" s="7" t="s">
        <v>143</v>
      </c>
      <c r="D479" s="29"/>
      <c r="E479" s="16"/>
      <c r="F479" s="29">
        <v>0</v>
      </c>
      <c r="G479" s="16">
        <v>0</v>
      </c>
      <c r="H479" s="29"/>
      <c r="I479" s="16"/>
      <c r="J479" s="22"/>
      <c r="K479" s="16"/>
      <c r="L479" s="16"/>
      <c r="M479" s="11">
        <f t="shared" si="151"/>
        <v>0</v>
      </c>
      <c r="N479" s="33">
        <f t="shared" si="150"/>
        <v>0</v>
      </c>
      <c r="O479" s="112"/>
      <c r="P479" s="17"/>
      <c r="Q479" s="35"/>
    </row>
    <row r="480" spans="1:17" x14ac:dyDescent="0.25">
      <c r="A480" s="51" t="s">
        <v>138</v>
      </c>
      <c r="B480" s="6" t="s">
        <v>139</v>
      </c>
      <c r="C480" s="7" t="s">
        <v>144</v>
      </c>
      <c r="D480" s="29"/>
      <c r="E480" s="16"/>
      <c r="F480" s="29">
        <v>0</v>
      </c>
      <c r="G480" s="16">
        <v>0</v>
      </c>
      <c r="H480" s="29"/>
      <c r="I480" s="16"/>
      <c r="J480" s="22"/>
      <c r="K480" s="16"/>
      <c r="L480" s="16"/>
      <c r="M480" s="11">
        <f t="shared" si="151"/>
        <v>0</v>
      </c>
      <c r="N480" s="33">
        <f t="shared" si="150"/>
        <v>0</v>
      </c>
      <c r="O480" s="112"/>
      <c r="P480" s="17"/>
      <c r="Q480" s="35"/>
    </row>
    <row r="481" spans="1:17" x14ac:dyDescent="0.25">
      <c r="A481" s="51" t="s">
        <v>138</v>
      </c>
      <c r="B481" s="6" t="s">
        <v>139</v>
      </c>
      <c r="C481" s="7" t="s">
        <v>145</v>
      </c>
      <c r="D481" s="29"/>
      <c r="E481" s="16"/>
      <c r="F481" s="29">
        <v>0</v>
      </c>
      <c r="G481" s="16">
        <v>0</v>
      </c>
      <c r="H481" s="29"/>
      <c r="I481" s="16"/>
      <c r="J481" s="22"/>
      <c r="K481" s="16"/>
      <c r="L481" s="16"/>
      <c r="M481" s="11">
        <f t="shared" si="151"/>
        <v>0</v>
      </c>
      <c r="N481" s="33">
        <f t="shared" si="150"/>
        <v>0</v>
      </c>
      <c r="O481" s="112"/>
      <c r="P481" s="17"/>
      <c r="Q481" s="35"/>
    </row>
    <row r="482" spans="1:17" x14ac:dyDescent="0.25">
      <c r="A482" s="52" t="s">
        <v>138</v>
      </c>
      <c r="B482" s="12" t="s">
        <v>139</v>
      </c>
      <c r="C482" s="7" t="s">
        <v>146</v>
      </c>
      <c r="D482" s="18">
        <v>55</v>
      </c>
      <c r="E482" s="11">
        <v>15358</v>
      </c>
      <c r="F482" s="18">
        <v>0</v>
      </c>
      <c r="G482" s="11">
        <v>0</v>
      </c>
      <c r="H482" s="18">
        <v>55</v>
      </c>
      <c r="I482" s="11">
        <v>15358</v>
      </c>
      <c r="J482" s="8">
        <v>66.67</v>
      </c>
      <c r="K482" s="11">
        <v>123077</v>
      </c>
      <c r="L482" s="11">
        <v>81230</v>
      </c>
      <c r="M482" s="11">
        <f t="shared" si="151"/>
        <v>204307</v>
      </c>
      <c r="N482" s="33">
        <f t="shared" si="150"/>
        <v>219665</v>
      </c>
      <c r="O482" s="112"/>
      <c r="P482" s="17"/>
      <c r="Q482" s="35"/>
    </row>
    <row r="483" spans="1:17" x14ac:dyDescent="0.25">
      <c r="A483" s="51" t="s">
        <v>138</v>
      </c>
      <c r="B483" s="6" t="s">
        <v>139</v>
      </c>
      <c r="C483" s="7" t="s">
        <v>147</v>
      </c>
      <c r="D483" s="29"/>
      <c r="E483" s="16"/>
      <c r="F483" s="29">
        <v>0</v>
      </c>
      <c r="G483" s="16">
        <v>0</v>
      </c>
      <c r="H483" s="29"/>
      <c r="I483" s="16"/>
      <c r="J483" s="22"/>
      <c r="K483" s="16"/>
      <c r="L483" s="16"/>
      <c r="M483" s="11">
        <f t="shared" si="151"/>
        <v>0</v>
      </c>
      <c r="N483" s="33">
        <f t="shared" si="150"/>
        <v>0</v>
      </c>
      <c r="O483" s="112"/>
      <c r="P483" s="17"/>
      <c r="Q483" s="35"/>
    </row>
    <row r="484" spans="1:17" x14ac:dyDescent="0.25">
      <c r="A484" s="51" t="s">
        <v>138</v>
      </c>
      <c r="B484" s="6" t="s">
        <v>139</v>
      </c>
      <c r="C484" s="7" t="s">
        <v>148</v>
      </c>
      <c r="D484" s="29"/>
      <c r="E484" s="16"/>
      <c r="F484" s="29">
        <v>0</v>
      </c>
      <c r="G484" s="16">
        <v>0</v>
      </c>
      <c r="H484" s="29"/>
      <c r="I484" s="16"/>
      <c r="J484" s="22"/>
      <c r="K484" s="16"/>
      <c r="L484" s="16"/>
      <c r="M484" s="11">
        <f t="shared" si="151"/>
        <v>0</v>
      </c>
      <c r="N484" s="33">
        <f t="shared" si="150"/>
        <v>0</v>
      </c>
      <c r="O484" s="112"/>
      <c r="P484" s="17"/>
      <c r="Q484" s="35"/>
    </row>
    <row r="485" spans="1:17" x14ac:dyDescent="0.25">
      <c r="A485" s="51" t="s">
        <v>138</v>
      </c>
      <c r="B485" s="6" t="s">
        <v>139</v>
      </c>
      <c r="C485" s="7" t="s">
        <v>149</v>
      </c>
      <c r="D485" s="29"/>
      <c r="E485" s="16"/>
      <c r="F485" s="29">
        <v>0</v>
      </c>
      <c r="G485" s="16">
        <v>0</v>
      </c>
      <c r="H485" s="29"/>
      <c r="I485" s="16"/>
      <c r="J485" s="22"/>
      <c r="K485" s="16"/>
      <c r="L485" s="16"/>
      <c r="M485" s="11">
        <f t="shared" si="151"/>
        <v>0</v>
      </c>
      <c r="N485" s="33">
        <f t="shared" si="150"/>
        <v>0</v>
      </c>
      <c r="O485" s="112"/>
      <c r="P485" s="17"/>
      <c r="Q485" s="35"/>
    </row>
    <row r="486" spans="1:17" x14ac:dyDescent="0.25">
      <c r="A486" s="51" t="s">
        <v>138</v>
      </c>
      <c r="B486" s="6" t="s">
        <v>38</v>
      </c>
      <c r="C486" s="15" t="s">
        <v>61</v>
      </c>
      <c r="D486" s="29"/>
      <c r="E486" s="16"/>
      <c r="F486" s="29">
        <v>0</v>
      </c>
      <c r="G486" s="16">
        <v>0</v>
      </c>
      <c r="H486" s="29"/>
      <c r="I486" s="16"/>
      <c r="J486" s="22"/>
      <c r="K486" s="16"/>
      <c r="L486" s="16"/>
      <c r="M486" s="11">
        <f t="shared" si="151"/>
        <v>0</v>
      </c>
      <c r="N486" s="33">
        <f t="shared" si="150"/>
        <v>0</v>
      </c>
      <c r="O486" s="113"/>
      <c r="P486" s="17"/>
      <c r="Q486" s="35"/>
    </row>
    <row r="487" spans="1:17" ht="31.5" x14ac:dyDescent="0.25">
      <c r="A487" s="51" t="s">
        <v>150</v>
      </c>
      <c r="B487" s="6" t="s">
        <v>139</v>
      </c>
      <c r="C487" s="7" t="s">
        <v>151</v>
      </c>
      <c r="D487" s="18">
        <v>1</v>
      </c>
      <c r="E487" s="11"/>
      <c r="F487" s="18">
        <v>0</v>
      </c>
      <c r="G487" s="11">
        <v>0</v>
      </c>
      <c r="H487" s="18">
        <v>1</v>
      </c>
      <c r="I487" s="11"/>
      <c r="J487" s="8">
        <v>2</v>
      </c>
      <c r="K487" s="11">
        <v>3881</v>
      </c>
      <c r="L487" s="11">
        <v>0</v>
      </c>
      <c r="M487" s="11">
        <f t="shared" si="151"/>
        <v>3881</v>
      </c>
      <c r="N487" s="33">
        <f t="shared" si="150"/>
        <v>3881</v>
      </c>
      <c r="O487" s="64">
        <f>SUM(N487)</f>
        <v>3881</v>
      </c>
      <c r="P487" s="17"/>
      <c r="Q487" s="35"/>
    </row>
    <row r="488" spans="1:17" ht="31.5" x14ac:dyDescent="0.25">
      <c r="A488" s="51" t="s">
        <v>152</v>
      </c>
      <c r="B488" s="6" t="s">
        <v>139</v>
      </c>
      <c r="C488" s="7" t="s">
        <v>153</v>
      </c>
      <c r="D488" s="29"/>
      <c r="E488" s="16"/>
      <c r="F488" s="29">
        <v>0</v>
      </c>
      <c r="G488" s="16">
        <v>0</v>
      </c>
      <c r="H488" s="29"/>
      <c r="I488" s="16"/>
      <c r="J488" s="22"/>
      <c r="K488" s="16"/>
      <c r="L488" s="16"/>
      <c r="M488" s="11">
        <f t="shared" si="151"/>
        <v>0</v>
      </c>
      <c r="N488" s="33">
        <f t="shared" si="150"/>
        <v>0</v>
      </c>
      <c r="O488" s="111">
        <f>SUM(N488:N489)</f>
        <v>0</v>
      </c>
      <c r="P488" s="17"/>
      <c r="Q488" s="35"/>
    </row>
    <row r="489" spans="1:17" ht="31.5" x14ac:dyDescent="0.25">
      <c r="A489" s="51" t="s">
        <v>152</v>
      </c>
      <c r="B489" s="6" t="s">
        <v>139</v>
      </c>
      <c r="C489" s="7" t="s">
        <v>152</v>
      </c>
      <c r="D489" s="29"/>
      <c r="E489" s="16"/>
      <c r="F489" s="29">
        <v>0</v>
      </c>
      <c r="G489" s="16">
        <v>0</v>
      </c>
      <c r="H489" s="29"/>
      <c r="I489" s="16"/>
      <c r="J489" s="22"/>
      <c r="K489" s="16"/>
      <c r="L489" s="16"/>
      <c r="M489" s="11">
        <f t="shared" si="151"/>
        <v>0</v>
      </c>
      <c r="N489" s="33">
        <f t="shared" si="150"/>
        <v>0</v>
      </c>
      <c r="O489" s="113"/>
      <c r="P489" s="17"/>
      <c r="Q489" s="35"/>
    </row>
    <row r="490" spans="1:17" ht="31.5" x14ac:dyDescent="0.25">
      <c r="A490" s="51" t="s">
        <v>154</v>
      </c>
      <c r="B490" s="6" t="s">
        <v>51</v>
      </c>
      <c r="C490" s="7" t="s">
        <v>155</v>
      </c>
      <c r="D490" s="18">
        <v>36</v>
      </c>
      <c r="E490" s="11">
        <v>11200</v>
      </c>
      <c r="F490" s="18">
        <v>0</v>
      </c>
      <c r="G490" s="11">
        <v>0</v>
      </c>
      <c r="H490" s="18">
        <v>36</v>
      </c>
      <c r="I490" s="11">
        <v>11200</v>
      </c>
      <c r="J490" s="8">
        <v>33.33</v>
      </c>
      <c r="K490" s="11">
        <v>61354</v>
      </c>
      <c r="L490" s="11">
        <v>46015</v>
      </c>
      <c r="M490" s="11">
        <f t="shared" si="151"/>
        <v>107369</v>
      </c>
      <c r="N490" s="33">
        <f t="shared" si="150"/>
        <v>118569</v>
      </c>
      <c r="O490" s="111">
        <f>SUM(N490:N493)</f>
        <v>118569</v>
      </c>
      <c r="P490" s="17"/>
      <c r="Q490" s="35"/>
    </row>
    <row r="491" spans="1:17" ht="31.5" x14ac:dyDescent="0.25">
      <c r="A491" s="51" t="s">
        <v>154</v>
      </c>
      <c r="B491" s="6" t="s">
        <v>51</v>
      </c>
      <c r="C491" s="7" t="s">
        <v>156</v>
      </c>
      <c r="D491" s="29"/>
      <c r="E491" s="16"/>
      <c r="F491" s="29">
        <v>0</v>
      </c>
      <c r="G491" s="16">
        <v>0</v>
      </c>
      <c r="H491" s="29"/>
      <c r="I491" s="16"/>
      <c r="J491" s="22"/>
      <c r="K491" s="16"/>
      <c r="L491" s="16"/>
      <c r="M491" s="11">
        <f t="shared" si="151"/>
        <v>0</v>
      </c>
      <c r="N491" s="33">
        <f t="shared" si="150"/>
        <v>0</v>
      </c>
      <c r="O491" s="112"/>
      <c r="P491" s="17"/>
      <c r="Q491" s="35"/>
    </row>
    <row r="492" spans="1:17" ht="31.5" x14ac:dyDescent="0.25">
      <c r="A492" s="51" t="s">
        <v>154</v>
      </c>
      <c r="B492" s="6" t="s">
        <v>51</v>
      </c>
      <c r="C492" s="7" t="s">
        <v>157</v>
      </c>
      <c r="D492" s="29"/>
      <c r="E492" s="16"/>
      <c r="F492" s="29">
        <v>0</v>
      </c>
      <c r="G492" s="16">
        <v>0</v>
      </c>
      <c r="H492" s="29"/>
      <c r="I492" s="16"/>
      <c r="J492" s="22"/>
      <c r="K492" s="16"/>
      <c r="L492" s="16"/>
      <c r="M492" s="11">
        <f t="shared" si="151"/>
        <v>0</v>
      </c>
      <c r="N492" s="33">
        <f t="shared" si="150"/>
        <v>0</v>
      </c>
      <c r="O492" s="112"/>
      <c r="P492" s="17"/>
      <c r="Q492" s="35"/>
    </row>
    <row r="493" spans="1:17" ht="31.5" x14ac:dyDescent="0.25">
      <c r="A493" s="51" t="s">
        <v>154</v>
      </c>
      <c r="B493" s="6" t="s">
        <v>51</v>
      </c>
      <c r="C493" s="7" t="s">
        <v>158</v>
      </c>
      <c r="D493" s="18"/>
      <c r="E493" s="11"/>
      <c r="F493" s="18">
        <v>0</v>
      </c>
      <c r="G493" s="11">
        <v>0</v>
      </c>
      <c r="H493" s="18"/>
      <c r="I493" s="11"/>
      <c r="J493" s="8"/>
      <c r="K493" s="11"/>
      <c r="L493" s="11"/>
      <c r="M493" s="11">
        <f t="shared" si="151"/>
        <v>0</v>
      </c>
      <c r="N493" s="33">
        <f t="shared" si="150"/>
        <v>0</v>
      </c>
      <c r="O493" s="113"/>
      <c r="P493" s="17"/>
      <c r="Q493" s="35"/>
    </row>
    <row r="494" spans="1:17" x14ac:dyDescent="0.25">
      <c r="A494" s="51" t="s">
        <v>159</v>
      </c>
      <c r="B494" s="6" t="s">
        <v>51</v>
      </c>
      <c r="C494" s="7" t="s">
        <v>159</v>
      </c>
      <c r="D494" s="18">
        <v>18</v>
      </c>
      <c r="E494" s="11">
        <v>5979</v>
      </c>
      <c r="F494" s="18">
        <v>0</v>
      </c>
      <c r="G494" s="11">
        <v>0</v>
      </c>
      <c r="H494" s="18">
        <v>18</v>
      </c>
      <c r="I494" s="11">
        <v>5979</v>
      </c>
      <c r="J494" s="8">
        <v>14.67</v>
      </c>
      <c r="K494" s="11">
        <v>25318</v>
      </c>
      <c r="L494" s="11">
        <v>21266</v>
      </c>
      <c r="M494" s="11">
        <f t="shared" si="151"/>
        <v>46584</v>
      </c>
      <c r="N494" s="33">
        <f t="shared" si="150"/>
        <v>52563</v>
      </c>
      <c r="O494" s="111">
        <f>SUM(N494:N496)</f>
        <v>52563</v>
      </c>
      <c r="P494" s="17"/>
      <c r="Q494" s="35"/>
    </row>
    <row r="495" spans="1:17" x14ac:dyDescent="0.25">
      <c r="A495" s="51" t="s">
        <v>159</v>
      </c>
      <c r="B495" s="6" t="s">
        <v>51</v>
      </c>
      <c r="C495" s="7" t="s">
        <v>160</v>
      </c>
      <c r="D495" s="29"/>
      <c r="E495" s="16"/>
      <c r="F495" s="29">
        <v>0</v>
      </c>
      <c r="G495" s="16">
        <v>0</v>
      </c>
      <c r="H495" s="29"/>
      <c r="I495" s="16"/>
      <c r="J495" s="22"/>
      <c r="K495" s="16"/>
      <c r="L495" s="16"/>
      <c r="M495" s="11">
        <f t="shared" si="151"/>
        <v>0</v>
      </c>
      <c r="N495" s="33">
        <f t="shared" si="150"/>
        <v>0</v>
      </c>
      <c r="O495" s="112"/>
      <c r="P495" s="17"/>
      <c r="Q495" s="35"/>
    </row>
    <row r="496" spans="1:17" x14ac:dyDescent="0.25">
      <c r="A496" s="51" t="s">
        <v>159</v>
      </c>
      <c r="B496" s="6" t="s">
        <v>51</v>
      </c>
      <c r="C496" s="7" t="s">
        <v>161</v>
      </c>
      <c r="D496" s="29"/>
      <c r="E496" s="16"/>
      <c r="F496" s="29">
        <v>0</v>
      </c>
      <c r="G496" s="16">
        <v>0</v>
      </c>
      <c r="H496" s="29"/>
      <c r="I496" s="16"/>
      <c r="J496" s="22"/>
      <c r="K496" s="16"/>
      <c r="L496" s="16"/>
      <c r="M496" s="11">
        <f t="shared" si="151"/>
        <v>0</v>
      </c>
      <c r="N496" s="33">
        <f t="shared" si="150"/>
        <v>0</v>
      </c>
      <c r="O496" s="113"/>
      <c r="P496" s="17"/>
      <c r="Q496" s="35"/>
    </row>
    <row r="497" spans="1:17" x14ac:dyDescent="0.25">
      <c r="A497" s="51" t="s">
        <v>162</v>
      </c>
      <c r="B497" s="6" t="s">
        <v>56</v>
      </c>
      <c r="C497" s="7" t="s">
        <v>163</v>
      </c>
      <c r="D497" s="18"/>
      <c r="E497" s="11"/>
      <c r="F497" s="18">
        <v>0</v>
      </c>
      <c r="G497" s="11">
        <v>0</v>
      </c>
      <c r="H497" s="18"/>
      <c r="I497" s="11"/>
      <c r="J497" s="8"/>
      <c r="K497" s="11"/>
      <c r="L497" s="11"/>
      <c r="M497" s="11">
        <f t="shared" si="151"/>
        <v>0</v>
      </c>
      <c r="N497" s="33">
        <f t="shared" si="150"/>
        <v>0</v>
      </c>
      <c r="O497" s="111">
        <f>SUM(N497:N501)</f>
        <v>154053</v>
      </c>
      <c r="P497" s="17"/>
      <c r="Q497" s="35"/>
    </row>
    <row r="498" spans="1:17" x14ac:dyDescent="0.25">
      <c r="A498" s="51" t="s">
        <v>162</v>
      </c>
      <c r="B498" s="6" t="s">
        <v>56</v>
      </c>
      <c r="C498" s="7" t="s">
        <v>164</v>
      </c>
      <c r="D498" s="18"/>
      <c r="E498" s="11"/>
      <c r="F498" s="18">
        <v>0</v>
      </c>
      <c r="G498" s="11">
        <v>0</v>
      </c>
      <c r="H498" s="18"/>
      <c r="I498" s="11"/>
      <c r="J498" s="8"/>
      <c r="K498" s="11"/>
      <c r="L498" s="11"/>
      <c r="M498" s="11">
        <f t="shared" si="151"/>
        <v>0</v>
      </c>
      <c r="N498" s="33">
        <f t="shared" si="150"/>
        <v>0</v>
      </c>
      <c r="O498" s="112"/>
      <c r="P498" s="17"/>
      <c r="Q498" s="35"/>
    </row>
    <row r="499" spans="1:17" x14ac:dyDescent="0.25">
      <c r="A499" s="51" t="s">
        <v>162</v>
      </c>
      <c r="B499" s="6" t="s">
        <v>56</v>
      </c>
      <c r="C499" s="7" t="s">
        <v>165</v>
      </c>
      <c r="D499" s="18"/>
      <c r="E499" s="11"/>
      <c r="F499" s="18">
        <v>0</v>
      </c>
      <c r="G499" s="11">
        <v>0</v>
      </c>
      <c r="H499" s="18"/>
      <c r="I499" s="11"/>
      <c r="J499" s="8"/>
      <c r="K499" s="11"/>
      <c r="L499" s="11"/>
      <c r="M499" s="11">
        <f t="shared" si="151"/>
        <v>0</v>
      </c>
      <c r="N499" s="33">
        <f t="shared" si="150"/>
        <v>0</v>
      </c>
      <c r="O499" s="112"/>
      <c r="P499" s="17"/>
      <c r="Q499" s="35"/>
    </row>
    <row r="500" spans="1:17" x14ac:dyDescent="0.25">
      <c r="A500" s="51" t="s">
        <v>162</v>
      </c>
      <c r="B500" s="6" t="s">
        <v>56</v>
      </c>
      <c r="C500" s="7" t="s">
        <v>166</v>
      </c>
      <c r="D500" s="18">
        <v>34</v>
      </c>
      <c r="E500" s="11">
        <v>3788</v>
      </c>
      <c r="F500" s="18">
        <v>0</v>
      </c>
      <c r="G500" s="11">
        <v>0</v>
      </c>
      <c r="H500" s="18">
        <v>34</v>
      </c>
      <c r="I500" s="11">
        <v>3788</v>
      </c>
      <c r="J500" s="8">
        <v>49.33</v>
      </c>
      <c r="K500" s="11">
        <v>89443</v>
      </c>
      <c r="L500" s="11">
        <v>60822</v>
      </c>
      <c r="M500" s="11">
        <f t="shared" si="151"/>
        <v>150265</v>
      </c>
      <c r="N500" s="33">
        <f t="shared" si="150"/>
        <v>154053</v>
      </c>
      <c r="O500" s="112"/>
      <c r="P500" s="17"/>
      <c r="Q500" s="35"/>
    </row>
    <row r="501" spans="1:17" x14ac:dyDescent="0.25">
      <c r="A501" s="51" t="s">
        <v>162</v>
      </c>
      <c r="B501" s="6" t="s">
        <v>56</v>
      </c>
      <c r="C501" s="7" t="s">
        <v>167</v>
      </c>
      <c r="D501" s="18"/>
      <c r="E501" s="11"/>
      <c r="F501" s="18">
        <v>0</v>
      </c>
      <c r="G501" s="11">
        <v>0</v>
      </c>
      <c r="H501" s="18"/>
      <c r="I501" s="11"/>
      <c r="J501" s="8"/>
      <c r="K501" s="11"/>
      <c r="L501" s="11"/>
      <c r="M501" s="11">
        <f t="shared" si="151"/>
        <v>0</v>
      </c>
      <c r="N501" s="33">
        <f t="shared" si="150"/>
        <v>0</v>
      </c>
      <c r="O501" s="113"/>
      <c r="P501" s="17"/>
      <c r="Q501" s="35"/>
    </row>
    <row r="502" spans="1:17" x14ac:dyDescent="0.25">
      <c r="A502" s="52" t="s">
        <v>168</v>
      </c>
      <c r="B502" s="12" t="s">
        <v>126</v>
      </c>
      <c r="C502" s="7" t="s">
        <v>169</v>
      </c>
      <c r="D502" s="8"/>
      <c r="E502" s="9"/>
      <c r="F502" s="8">
        <v>0</v>
      </c>
      <c r="G502" s="9">
        <v>0</v>
      </c>
      <c r="H502" s="8"/>
      <c r="I502" s="9"/>
      <c r="J502" s="8"/>
      <c r="K502" s="11"/>
      <c r="L502" s="11"/>
      <c r="M502" s="11">
        <f t="shared" si="151"/>
        <v>0</v>
      </c>
      <c r="N502" s="33">
        <f t="shared" si="150"/>
        <v>0</v>
      </c>
      <c r="O502" s="64">
        <f>SUM(N502)</f>
        <v>0</v>
      </c>
      <c r="P502" s="17"/>
      <c r="Q502" s="35"/>
    </row>
    <row r="503" spans="1:17" x14ac:dyDescent="0.25">
      <c r="A503" s="51" t="s">
        <v>170</v>
      </c>
      <c r="B503" s="6" t="s">
        <v>26</v>
      </c>
      <c r="C503" s="7" t="s">
        <v>171</v>
      </c>
      <c r="D503" s="18"/>
      <c r="E503" s="11"/>
      <c r="F503" s="18">
        <v>0</v>
      </c>
      <c r="G503" s="11">
        <v>0</v>
      </c>
      <c r="H503" s="18"/>
      <c r="I503" s="11"/>
      <c r="J503" s="8"/>
      <c r="K503" s="11"/>
      <c r="L503" s="11"/>
      <c r="M503" s="11">
        <f t="shared" si="151"/>
        <v>0</v>
      </c>
      <c r="N503" s="33">
        <f t="shared" si="150"/>
        <v>0</v>
      </c>
      <c r="O503" s="64">
        <f t="shared" ref="O503:O508" si="152">SUM(N503)</f>
        <v>0</v>
      </c>
      <c r="P503" s="17"/>
      <c r="Q503" s="35"/>
    </row>
    <row r="504" spans="1:17" x14ac:dyDescent="0.25">
      <c r="A504" s="51" t="s">
        <v>172</v>
      </c>
      <c r="B504" s="6" t="s">
        <v>26</v>
      </c>
      <c r="C504" s="7" t="s">
        <v>173</v>
      </c>
      <c r="D504" s="22"/>
      <c r="E504" s="14"/>
      <c r="F504" s="22">
        <v>0</v>
      </c>
      <c r="G504" s="14">
        <v>0</v>
      </c>
      <c r="H504" s="22"/>
      <c r="I504" s="14"/>
      <c r="J504" s="22"/>
      <c r="K504" s="16"/>
      <c r="L504" s="16"/>
      <c r="M504" s="11">
        <f t="shared" si="151"/>
        <v>0</v>
      </c>
      <c r="N504" s="33">
        <f t="shared" si="150"/>
        <v>0</v>
      </c>
      <c r="O504" s="64">
        <f t="shared" si="152"/>
        <v>0</v>
      </c>
      <c r="P504" s="17"/>
      <c r="Q504" s="35"/>
    </row>
    <row r="505" spans="1:17" x14ac:dyDescent="0.25">
      <c r="A505" s="52" t="s">
        <v>174</v>
      </c>
      <c r="B505" s="12" t="s">
        <v>126</v>
      </c>
      <c r="C505" s="7" t="s">
        <v>174</v>
      </c>
      <c r="D505" s="18">
        <v>4</v>
      </c>
      <c r="E505" s="11"/>
      <c r="F505" s="18">
        <v>1</v>
      </c>
      <c r="G505" s="11">
        <v>1530</v>
      </c>
      <c r="H505" s="18">
        <v>5</v>
      </c>
      <c r="I505" s="11">
        <v>1530</v>
      </c>
      <c r="J505" s="8">
        <v>0</v>
      </c>
      <c r="K505" s="11"/>
      <c r="L505" s="11"/>
      <c r="M505" s="11">
        <f t="shared" si="151"/>
        <v>0</v>
      </c>
      <c r="N505" s="33">
        <f t="shared" si="150"/>
        <v>1530</v>
      </c>
      <c r="O505" s="64">
        <f t="shared" si="152"/>
        <v>1530</v>
      </c>
      <c r="P505" s="17"/>
      <c r="Q505" s="35"/>
    </row>
    <row r="506" spans="1:17" x14ac:dyDescent="0.25">
      <c r="A506" s="52" t="s">
        <v>175</v>
      </c>
      <c r="B506" s="12" t="s">
        <v>56</v>
      </c>
      <c r="C506" s="7" t="s">
        <v>175</v>
      </c>
      <c r="D506" s="8"/>
      <c r="E506" s="9"/>
      <c r="F506" s="8">
        <v>0</v>
      </c>
      <c r="G506" s="9">
        <v>0</v>
      </c>
      <c r="H506" s="8"/>
      <c r="I506" s="9"/>
      <c r="J506" s="8"/>
      <c r="K506" s="11"/>
      <c r="L506" s="11"/>
      <c r="M506" s="11">
        <f t="shared" si="151"/>
        <v>0</v>
      </c>
      <c r="N506" s="33">
        <f t="shared" si="150"/>
        <v>0</v>
      </c>
      <c r="O506" s="64">
        <f t="shared" si="152"/>
        <v>0</v>
      </c>
      <c r="P506" s="17"/>
      <c r="Q506" s="35"/>
    </row>
    <row r="507" spans="1:17" ht="16.5" thickBot="1" x14ac:dyDescent="0.3">
      <c r="A507" s="52"/>
      <c r="B507" s="12" t="s">
        <v>176</v>
      </c>
      <c r="C507" s="7" t="s">
        <v>177</v>
      </c>
      <c r="D507" s="15"/>
      <c r="E507" s="16"/>
      <c r="F507" s="15"/>
      <c r="G507" s="16"/>
      <c r="H507" s="8"/>
      <c r="I507" s="9"/>
      <c r="J507" s="8"/>
      <c r="K507" s="11"/>
      <c r="L507" s="11"/>
      <c r="M507" s="11"/>
      <c r="N507" s="33">
        <f t="shared" si="150"/>
        <v>0</v>
      </c>
      <c r="O507" s="65">
        <f t="shared" si="152"/>
        <v>0</v>
      </c>
      <c r="P507" s="17"/>
      <c r="Q507" s="35"/>
    </row>
    <row r="508" spans="1:17" ht="48" thickBot="1" x14ac:dyDescent="0.3">
      <c r="A508" s="53" t="s">
        <v>178</v>
      </c>
      <c r="B508" s="54" t="s">
        <v>177</v>
      </c>
      <c r="C508" s="55"/>
      <c r="D508" s="55"/>
      <c r="E508" s="56"/>
      <c r="F508" s="55"/>
      <c r="G508" s="56"/>
      <c r="H508" s="57"/>
      <c r="I508" s="58"/>
      <c r="J508" s="57">
        <f>271*2+(34*2/3)</f>
        <v>564.66666666666663</v>
      </c>
      <c r="K508" s="59"/>
      <c r="L508" s="59"/>
      <c r="M508" s="59">
        <f t="shared" si="151"/>
        <v>0</v>
      </c>
      <c r="N508" s="36">
        <f t="shared" si="150"/>
        <v>0</v>
      </c>
      <c r="O508" s="65">
        <f t="shared" si="152"/>
        <v>0</v>
      </c>
      <c r="P508" s="37"/>
      <c r="Q508" s="38">
        <f>1120225</f>
        <v>1120225</v>
      </c>
    </row>
    <row r="509" spans="1:17" x14ac:dyDescent="0.25">
      <c r="A509" s="15"/>
      <c r="B509" s="15"/>
      <c r="C509" s="15"/>
      <c r="D509" s="15"/>
      <c r="E509" s="16"/>
      <c r="F509" s="15"/>
      <c r="G509" s="16"/>
      <c r="H509" s="15"/>
      <c r="I509" s="16"/>
      <c r="J509" s="15"/>
      <c r="K509" s="16"/>
      <c r="L509" s="16"/>
      <c r="M509" s="16"/>
      <c r="N509" s="14"/>
      <c r="O509" s="16"/>
      <c r="P509" s="17"/>
      <c r="Q509" s="17"/>
    </row>
    <row r="510" spans="1:17" x14ac:dyDescent="0.25">
      <c r="A510" s="15"/>
      <c r="B510" s="15"/>
      <c r="C510" s="15"/>
      <c r="D510" s="15"/>
      <c r="E510" s="16"/>
      <c r="F510" s="15"/>
      <c r="G510" s="16"/>
      <c r="H510" s="15"/>
      <c r="I510" s="16"/>
      <c r="J510" s="15"/>
      <c r="K510" s="16"/>
      <c r="L510" s="16"/>
      <c r="M510" s="16"/>
      <c r="N510" s="14"/>
      <c r="O510" s="16"/>
      <c r="P510" s="17"/>
      <c r="Q510" s="17"/>
    </row>
    <row r="511" spans="1:17" x14ac:dyDescent="0.25">
      <c r="A511" s="15"/>
      <c r="B511" s="15"/>
      <c r="C511" s="15"/>
      <c r="D511" s="15"/>
      <c r="E511" s="16"/>
      <c r="F511" s="15"/>
      <c r="G511" s="16"/>
      <c r="H511" s="15"/>
      <c r="I511" s="16"/>
      <c r="J511" s="15"/>
      <c r="K511" s="16"/>
      <c r="L511" s="16"/>
      <c r="M511" s="16"/>
      <c r="N511" s="14"/>
      <c r="O511" s="16"/>
      <c r="P511" s="17"/>
      <c r="Q511" s="17"/>
    </row>
    <row r="512" spans="1:17" x14ac:dyDescent="0.25">
      <c r="A512" s="15"/>
      <c r="B512" s="15"/>
      <c r="C512" s="15"/>
      <c r="D512" s="15"/>
      <c r="E512" s="16"/>
      <c r="F512" s="15"/>
      <c r="G512" s="16"/>
      <c r="H512" s="15"/>
      <c r="I512" s="16"/>
      <c r="J512" s="15"/>
      <c r="K512" s="16"/>
      <c r="L512" s="16"/>
      <c r="M512" s="16"/>
      <c r="N512" s="14"/>
      <c r="O512" s="16"/>
      <c r="P512" s="17"/>
      <c r="Q512" s="17"/>
    </row>
    <row r="513" spans="1:17" x14ac:dyDescent="0.25">
      <c r="A513" s="15"/>
      <c r="B513" s="15"/>
      <c r="C513" s="15"/>
      <c r="D513" s="15"/>
      <c r="E513" s="16"/>
      <c r="F513" s="15"/>
      <c r="G513" s="16"/>
      <c r="H513" s="15"/>
      <c r="I513" s="16"/>
      <c r="J513" s="15"/>
      <c r="K513" s="16"/>
      <c r="L513" s="16"/>
      <c r="M513" s="16"/>
      <c r="N513" s="14"/>
      <c r="O513" s="16"/>
      <c r="P513" s="17"/>
      <c r="Q513" s="17"/>
    </row>
    <row r="514" spans="1:17" x14ac:dyDescent="0.25">
      <c r="A514" s="15"/>
      <c r="B514" s="15"/>
      <c r="C514" s="15"/>
      <c r="D514" s="15"/>
      <c r="E514" s="16"/>
      <c r="F514" s="15"/>
      <c r="G514" s="16"/>
      <c r="H514" s="15"/>
      <c r="I514" s="16"/>
      <c r="J514" s="15"/>
      <c r="K514" s="16"/>
      <c r="L514" s="16"/>
      <c r="M514" s="16"/>
      <c r="N514" s="14"/>
      <c r="O514" s="16"/>
      <c r="P514" s="17"/>
      <c r="Q514" s="17"/>
    </row>
    <row r="515" spans="1:17" x14ac:dyDescent="0.25">
      <c r="A515" s="15"/>
      <c r="B515" s="15"/>
      <c r="C515" s="15"/>
      <c r="D515" s="15"/>
      <c r="E515" s="16"/>
      <c r="F515" s="15"/>
      <c r="G515" s="16"/>
      <c r="H515" s="15"/>
      <c r="I515" s="16"/>
      <c r="J515" s="15"/>
      <c r="K515" s="16"/>
      <c r="L515" s="16"/>
      <c r="M515" s="16"/>
      <c r="N515" s="14"/>
      <c r="O515" s="16"/>
      <c r="P515" s="17"/>
      <c r="Q515" s="17"/>
    </row>
    <row r="516" spans="1:17" x14ac:dyDescent="0.25">
      <c r="A516" s="15"/>
      <c r="B516" s="15"/>
      <c r="C516" s="15"/>
      <c r="D516" s="15"/>
      <c r="E516" s="16"/>
      <c r="F516" s="15"/>
      <c r="G516" s="16"/>
      <c r="H516" s="15"/>
      <c r="I516" s="16"/>
      <c r="J516" s="15"/>
      <c r="K516" s="16"/>
      <c r="L516" s="16"/>
      <c r="M516" s="16"/>
      <c r="N516" s="14"/>
      <c r="O516" s="16"/>
      <c r="P516" s="17"/>
      <c r="Q516" s="17"/>
    </row>
    <row r="517" spans="1:17" x14ac:dyDescent="0.25">
      <c r="A517" s="15"/>
      <c r="B517" s="15"/>
      <c r="C517" s="15"/>
      <c r="D517" s="15"/>
      <c r="E517" s="16"/>
      <c r="F517" s="15"/>
      <c r="G517" s="16"/>
      <c r="H517" s="15"/>
      <c r="I517" s="16"/>
      <c r="J517" s="15"/>
      <c r="K517" s="16"/>
      <c r="L517" s="16"/>
      <c r="M517" s="16"/>
      <c r="N517" s="14"/>
      <c r="O517" s="16"/>
      <c r="P517" s="17"/>
      <c r="Q517" s="17"/>
    </row>
    <row r="518" spans="1:17" x14ac:dyDescent="0.25">
      <c r="A518" s="15"/>
      <c r="B518" s="15"/>
      <c r="C518" s="15"/>
      <c r="D518" s="15"/>
      <c r="E518" s="16"/>
      <c r="F518" s="15"/>
      <c r="G518" s="16"/>
      <c r="H518" s="15"/>
      <c r="I518" s="16"/>
      <c r="J518" s="15"/>
      <c r="K518" s="16"/>
      <c r="L518" s="16"/>
      <c r="M518" s="16"/>
      <c r="N518" s="14"/>
      <c r="O518" s="16"/>
      <c r="P518" s="17"/>
      <c r="Q518" s="17"/>
    </row>
    <row r="519" spans="1:17" x14ac:dyDescent="0.25">
      <c r="A519" s="15"/>
      <c r="B519" s="15"/>
      <c r="C519" s="15"/>
      <c r="D519" s="15"/>
      <c r="E519" s="16"/>
      <c r="F519" s="15"/>
      <c r="G519" s="16"/>
      <c r="H519" s="15"/>
      <c r="I519" s="16"/>
      <c r="J519" s="15"/>
      <c r="K519" s="16"/>
      <c r="L519" s="16"/>
      <c r="M519" s="16"/>
      <c r="N519" s="14"/>
      <c r="O519" s="16"/>
      <c r="P519" s="17"/>
      <c r="Q519" s="17"/>
    </row>
    <row r="520" spans="1:17" x14ac:dyDescent="0.25">
      <c r="A520" s="15"/>
      <c r="B520" s="15"/>
      <c r="C520" s="15"/>
      <c r="D520" s="15"/>
      <c r="E520" s="16"/>
      <c r="F520" s="15"/>
      <c r="G520" s="16"/>
      <c r="H520" s="15"/>
      <c r="I520" s="16"/>
      <c r="J520" s="15"/>
      <c r="K520" s="16"/>
      <c r="L520" s="16"/>
      <c r="M520" s="16"/>
      <c r="N520" s="14"/>
      <c r="O520" s="16"/>
      <c r="P520" s="17"/>
      <c r="Q520" s="17"/>
    </row>
    <row r="521" spans="1:17" x14ac:dyDescent="0.25">
      <c r="A521" s="15"/>
      <c r="B521" s="15"/>
      <c r="C521" s="15"/>
      <c r="D521" s="15"/>
      <c r="E521" s="16"/>
      <c r="F521" s="15"/>
      <c r="G521" s="16"/>
      <c r="H521" s="15"/>
      <c r="I521" s="16"/>
      <c r="J521" s="15"/>
      <c r="K521" s="16"/>
      <c r="L521" s="16"/>
      <c r="M521" s="16"/>
      <c r="N521" s="14"/>
      <c r="O521" s="16"/>
      <c r="P521" s="17"/>
      <c r="Q521" s="17"/>
    </row>
    <row r="522" spans="1:17" x14ac:dyDescent="0.25">
      <c r="A522" s="15"/>
      <c r="B522" s="15"/>
      <c r="C522" s="15"/>
      <c r="D522" s="15"/>
      <c r="E522" s="16"/>
      <c r="F522" s="15"/>
      <c r="G522" s="16"/>
      <c r="H522" s="15"/>
      <c r="I522" s="16"/>
      <c r="J522" s="15"/>
      <c r="K522" s="16"/>
      <c r="L522" s="16"/>
      <c r="M522" s="16"/>
      <c r="N522" s="14"/>
      <c r="O522" s="16"/>
      <c r="P522" s="17"/>
      <c r="Q522" s="17"/>
    </row>
    <row r="523" spans="1:17" x14ac:dyDescent="0.25">
      <c r="A523" s="15"/>
      <c r="B523" s="15"/>
      <c r="C523" s="15"/>
      <c r="D523" s="15"/>
      <c r="E523" s="16"/>
      <c r="F523" s="15"/>
      <c r="G523" s="16"/>
      <c r="H523" s="15"/>
      <c r="I523" s="16"/>
      <c r="J523" s="15"/>
      <c r="K523" s="16"/>
      <c r="L523" s="16"/>
      <c r="M523" s="16"/>
      <c r="N523" s="14"/>
      <c r="O523" s="16"/>
      <c r="P523" s="17"/>
      <c r="Q523" s="17"/>
    </row>
    <row r="524" spans="1:17" x14ac:dyDescent="0.25">
      <c r="A524" s="15"/>
      <c r="B524" s="15"/>
      <c r="C524" s="15"/>
      <c r="D524" s="15"/>
      <c r="E524" s="16"/>
      <c r="F524" s="15"/>
      <c r="G524" s="16"/>
      <c r="H524" s="15"/>
      <c r="I524" s="16"/>
      <c r="J524" s="15"/>
      <c r="K524" s="16"/>
      <c r="L524" s="16"/>
      <c r="M524" s="16"/>
      <c r="N524" s="14"/>
      <c r="O524" s="16"/>
      <c r="P524" s="17"/>
      <c r="Q524" s="17"/>
    </row>
    <row r="525" spans="1:17" x14ac:dyDescent="0.25">
      <c r="A525" s="15"/>
      <c r="B525" s="15"/>
      <c r="C525" s="15"/>
      <c r="D525" s="15"/>
      <c r="E525" s="16"/>
      <c r="F525" s="15"/>
      <c r="G525" s="16"/>
      <c r="H525" s="15"/>
      <c r="I525" s="16"/>
      <c r="J525" s="15"/>
      <c r="K525" s="16"/>
      <c r="L525" s="16"/>
      <c r="M525" s="16"/>
      <c r="N525" s="14"/>
      <c r="O525" s="16"/>
      <c r="P525" s="17"/>
      <c r="Q525" s="17"/>
    </row>
    <row r="526" spans="1:17" x14ac:dyDescent="0.25">
      <c r="A526" s="15"/>
      <c r="B526" s="15"/>
      <c r="C526" s="15"/>
      <c r="D526" s="15"/>
      <c r="E526" s="16"/>
      <c r="F526" s="15"/>
      <c r="G526" s="16"/>
      <c r="H526" s="15"/>
      <c r="I526" s="16"/>
      <c r="J526" s="15"/>
      <c r="K526" s="16"/>
      <c r="L526" s="16"/>
      <c r="M526" s="16"/>
      <c r="N526" s="14"/>
      <c r="O526" s="16"/>
      <c r="P526" s="17"/>
      <c r="Q526" s="17"/>
    </row>
    <row r="527" spans="1:17" x14ac:dyDescent="0.25">
      <c r="A527" s="15"/>
      <c r="B527" s="15"/>
      <c r="C527" s="15"/>
      <c r="D527" s="15"/>
      <c r="E527" s="16"/>
      <c r="F527" s="15"/>
      <c r="G527" s="16"/>
      <c r="H527" s="15"/>
      <c r="I527" s="16"/>
      <c r="J527" s="15"/>
      <c r="K527" s="16"/>
      <c r="L527" s="16"/>
      <c r="M527" s="16"/>
      <c r="N527" s="14"/>
      <c r="O527" s="16"/>
      <c r="P527" s="17"/>
      <c r="Q527" s="17"/>
    </row>
    <row r="528" spans="1:17" x14ac:dyDescent="0.25">
      <c r="A528" s="15"/>
      <c r="B528" s="15"/>
      <c r="C528" s="15"/>
      <c r="D528" s="15"/>
      <c r="E528" s="16"/>
      <c r="F528" s="15"/>
      <c r="G528" s="16"/>
      <c r="H528" s="15"/>
      <c r="I528" s="16"/>
      <c r="J528" s="15"/>
      <c r="K528" s="16"/>
      <c r="L528" s="16"/>
      <c r="M528" s="16"/>
      <c r="N528" s="14"/>
      <c r="O528" s="16"/>
      <c r="P528" s="17"/>
      <c r="Q528" s="17"/>
    </row>
    <row r="529" spans="1:17" x14ac:dyDescent="0.25">
      <c r="A529" s="15"/>
      <c r="B529" s="15"/>
      <c r="C529" s="15"/>
      <c r="D529" s="15"/>
      <c r="E529" s="16"/>
      <c r="F529" s="15"/>
      <c r="G529" s="16"/>
      <c r="H529" s="15"/>
      <c r="I529" s="16"/>
      <c r="J529" s="15"/>
      <c r="K529" s="16"/>
      <c r="L529" s="16"/>
      <c r="M529" s="16"/>
      <c r="N529" s="14"/>
      <c r="O529" s="16"/>
      <c r="P529" s="17"/>
      <c r="Q529" s="17"/>
    </row>
    <row r="530" spans="1:17" x14ac:dyDescent="0.25">
      <c r="A530" s="15"/>
      <c r="B530" s="15"/>
      <c r="C530" s="15"/>
      <c r="D530" s="15"/>
      <c r="E530" s="16"/>
      <c r="F530" s="15"/>
      <c r="G530" s="16"/>
      <c r="H530" s="15"/>
      <c r="I530" s="16"/>
      <c r="J530" s="15"/>
      <c r="K530" s="16"/>
      <c r="L530" s="16"/>
      <c r="M530" s="16"/>
      <c r="N530" s="14"/>
      <c r="O530" s="16"/>
      <c r="P530" s="17"/>
      <c r="Q530" s="17"/>
    </row>
    <row r="531" spans="1:17" x14ac:dyDescent="0.25">
      <c r="A531" s="15"/>
      <c r="B531" s="15"/>
      <c r="C531" s="15"/>
      <c r="D531" s="15"/>
      <c r="E531" s="16"/>
      <c r="F531" s="15"/>
      <c r="G531" s="16"/>
      <c r="H531" s="15"/>
      <c r="I531" s="16"/>
      <c r="J531" s="15"/>
      <c r="K531" s="16"/>
      <c r="L531" s="16"/>
      <c r="M531" s="16"/>
      <c r="N531" s="14"/>
      <c r="O531" s="16"/>
      <c r="P531" s="17"/>
      <c r="Q531" s="17"/>
    </row>
    <row r="532" spans="1:17" x14ac:dyDescent="0.25">
      <c r="A532" s="15"/>
      <c r="B532" s="15"/>
      <c r="C532" s="15"/>
      <c r="D532" s="15"/>
      <c r="E532" s="16"/>
      <c r="F532" s="15"/>
      <c r="G532" s="16"/>
      <c r="H532" s="15"/>
      <c r="I532" s="16"/>
      <c r="J532" s="15"/>
      <c r="K532" s="16"/>
      <c r="L532" s="16"/>
      <c r="M532" s="16"/>
      <c r="N532" s="14"/>
      <c r="O532" s="16"/>
      <c r="P532" s="17"/>
      <c r="Q532" s="17"/>
    </row>
    <row r="533" spans="1:17" x14ac:dyDescent="0.25">
      <c r="A533" s="15"/>
      <c r="B533" s="15"/>
      <c r="C533" s="15"/>
      <c r="D533" s="15"/>
      <c r="E533" s="16"/>
      <c r="F533" s="15"/>
      <c r="G533" s="16"/>
      <c r="H533" s="15"/>
      <c r="I533" s="16"/>
      <c r="J533" s="15"/>
      <c r="K533" s="16"/>
      <c r="L533" s="16"/>
      <c r="M533" s="16"/>
      <c r="N533" s="14"/>
      <c r="O533" s="16"/>
      <c r="P533" s="17"/>
      <c r="Q533" s="17"/>
    </row>
    <row r="534" spans="1:17" x14ac:dyDescent="0.25">
      <c r="A534" s="15"/>
      <c r="B534" s="15"/>
      <c r="C534" s="15"/>
      <c r="D534" s="15"/>
      <c r="E534" s="16"/>
      <c r="F534" s="15"/>
      <c r="G534" s="16"/>
      <c r="H534" s="15"/>
      <c r="I534" s="16"/>
      <c r="J534" s="15"/>
      <c r="K534" s="16"/>
      <c r="L534" s="16"/>
      <c r="M534" s="16"/>
      <c r="N534" s="14"/>
      <c r="O534" s="16"/>
      <c r="P534" s="17"/>
      <c r="Q534" s="17"/>
    </row>
    <row r="535" spans="1:17" x14ac:dyDescent="0.25">
      <c r="A535" s="15"/>
      <c r="B535" s="15"/>
      <c r="C535" s="15"/>
      <c r="D535" s="15"/>
      <c r="E535" s="16"/>
      <c r="F535" s="15"/>
      <c r="G535" s="16"/>
      <c r="H535" s="15"/>
      <c r="I535" s="16"/>
      <c r="J535" s="15"/>
      <c r="K535" s="16"/>
      <c r="L535" s="16"/>
      <c r="M535" s="16"/>
      <c r="N535" s="14"/>
      <c r="O535" s="16"/>
      <c r="P535" s="17"/>
      <c r="Q535" s="17"/>
    </row>
    <row r="536" spans="1:17" x14ac:dyDescent="0.25">
      <c r="A536" s="15"/>
      <c r="B536" s="15"/>
      <c r="C536" s="15"/>
      <c r="D536" s="15"/>
      <c r="E536" s="16"/>
      <c r="F536" s="15"/>
      <c r="G536" s="16"/>
      <c r="H536" s="15"/>
      <c r="I536" s="16"/>
      <c r="J536" s="15"/>
      <c r="K536" s="16"/>
      <c r="L536" s="16"/>
      <c r="M536" s="16"/>
      <c r="N536" s="14"/>
      <c r="O536" s="16"/>
      <c r="P536" s="17"/>
      <c r="Q536" s="17"/>
    </row>
    <row r="537" spans="1:17" x14ac:dyDescent="0.25">
      <c r="A537" s="15"/>
      <c r="B537" s="15"/>
      <c r="C537" s="15"/>
      <c r="D537" s="15"/>
      <c r="E537" s="16"/>
      <c r="F537" s="15"/>
      <c r="G537" s="16"/>
      <c r="H537" s="15"/>
      <c r="I537" s="16"/>
      <c r="J537" s="15"/>
      <c r="K537" s="16"/>
      <c r="L537" s="16"/>
      <c r="M537" s="16"/>
      <c r="N537" s="14"/>
      <c r="O537" s="16"/>
      <c r="P537" s="17"/>
      <c r="Q537" s="17"/>
    </row>
    <row r="538" spans="1:17" x14ac:dyDescent="0.25">
      <c r="A538" s="15"/>
      <c r="B538" s="15"/>
      <c r="C538" s="15"/>
      <c r="D538" s="15"/>
      <c r="E538" s="16"/>
      <c r="F538" s="15"/>
      <c r="G538" s="16"/>
      <c r="H538" s="15"/>
      <c r="I538" s="16"/>
      <c r="J538" s="15"/>
      <c r="K538" s="16"/>
      <c r="L538" s="16"/>
      <c r="M538" s="16"/>
      <c r="N538" s="14"/>
      <c r="O538" s="16"/>
      <c r="P538" s="17"/>
      <c r="Q538" s="17"/>
    </row>
    <row r="539" spans="1:17" x14ac:dyDescent="0.25">
      <c r="A539" s="15"/>
      <c r="B539" s="15"/>
      <c r="C539" s="15"/>
      <c r="D539" s="15"/>
      <c r="E539" s="16"/>
      <c r="F539" s="15"/>
      <c r="G539" s="16"/>
      <c r="H539" s="15"/>
      <c r="I539" s="16"/>
      <c r="J539" s="15"/>
      <c r="K539" s="16"/>
      <c r="L539" s="16"/>
      <c r="M539" s="16"/>
      <c r="N539" s="14"/>
      <c r="O539" s="16"/>
      <c r="P539" s="17"/>
      <c r="Q539" s="17"/>
    </row>
    <row r="540" spans="1:17" x14ac:dyDescent="0.25">
      <c r="A540" s="15"/>
      <c r="B540" s="15"/>
      <c r="C540" s="15"/>
      <c r="D540" s="15"/>
      <c r="E540" s="16"/>
      <c r="F540" s="15"/>
      <c r="G540" s="16"/>
      <c r="H540" s="15"/>
      <c r="I540" s="16"/>
      <c r="J540" s="15"/>
      <c r="K540" s="16"/>
      <c r="L540" s="16"/>
      <c r="M540" s="16"/>
      <c r="N540" s="14"/>
      <c r="O540" s="16"/>
      <c r="P540" s="17"/>
      <c r="Q540" s="17"/>
    </row>
  </sheetData>
  <sheetProtection selectLockedCells="1"/>
  <mergeCells count="75">
    <mergeCell ref="O490:O493"/>
    <mergeCell ref="O494:O496"/>
    <mergeCell ref="O497:O501"/>
    <mergeCell ref="N4:O4"/>
    <mergeCell ref="O441:O464"/>
    <mergeCell ref="O465:O466"/>
    <mergeCell ref="O468:O472"/>
    <mergeCell ref="O474:O475"/>
    <mergeCell ref="O476:O486"/>
    <mergeCell ref="O488:O489"/>
    <mergeCell ref="O400:O417"/>
    <mergeCell ref="O418:O421"/>
    <mergeCell ref="O422:O425"/>
    <mergeCell ref="O426:O429"/>
    <mergeCell ref="O432:O433"/>
    <mergeCell ref="O436:O440"/>
    <mergeCell ref="O390:O399"/>
    <mergeCell ref="O315:O338"/>
    <mergeCell ref="O339:O340"/>
    <mergeCell ref="O342:O346"/>
    <mergeCell ref="O348:O349"/>
    <mergeCell ref="O350:O360"/>
    <mergeCell ref="O362:O363"/>
    <mergeCell ref="O364:O367"/>
    <mergeCell ref="O368:O370"/>
    <mergeCell ref="O371:O375"/>
    <mergeCell ref="O384:O386"/>
    <mergeCell ref="O387:O388"/>
    <mergeCell ref="O310:O314"/>
    <mergeCell ref="O238:O241"/>
    <mergeCell ref="O242:O244"/>
    <mergeCell ref="O245:O249"/>
    <mergeCell ref="O258:O260"/>
    <mergeCell ref="O261:O262"/>
    <mergeCell ref="O264:O273"/>
    <mergeCell ref="O274:O291"/>
    <mergeCell ref="O292:O295"/>
    <mergeCell ref="O296:O299"/>
    <mergeCell ref="O300:O303"/>
    <mergeCell ref="O306:O307"/>
    <mergeCell ref="O236:O237"/>
    <mergeCell ref="O148:O165"/>
    <mergeCell ref="O166:O169"/>
    <mergeCell ref="O170:O173"/>
    <mergeCell ref="O174:O177"/>
    <mergeCell ref="O180:O181"/>
    <mergeCell ref="O184:O188"/>
    <mergeCell ref="O189:O212"/>
    <mergeCell ref="O213:O214"/>
    <mergeCell ref="O216:O220"/>
    <mergeCell ref="O222:O223"/>
    <mergeCell ref="O224:O234"/>
    <mergeCell ref="O138:O147"/>
    <mergeCell ref="O63:O86"/>
    <mergeCell ref="O87:O88"/>
    <mergeCell ref="O90:O94"/>
    <mergeCell ref="O96:O97"/>
    <mergeCell ref="O98:O108"/>
    <mergeCell ref="O110:O111"/>
    <mergeCell ref="O112:O115"/>
    <mergeCell ref="O116:O118"/>
    <mergeCell ref="O119:O123"/>
    <mergeCell ref="O132:O134"/>
    <mergeCell ref="O135:O136"/>
    <mergeCell ref="O58:O62"/>
    <mergeCell ref="A1:Q1"/>
    <mergeCell ref="A2:Q2"/>
    <mergeCell ref="O6:O8"/>
    <mergeCell ref="O9:O10"/>
    <mergeCell ref="O12:O21"/>
    <mergeCell ref="O22:O39"/>
    <mergeCell ref="O40:O43"/>
    <mergeCell ref="O44:O47"/>
    <mergeCell ref="O48:O51"/>
    <mergeCell ref="O54:O55"/>
  </mergeCells>
  <conditionalFormatting sqref="O9 O22 O11:O12 O40 O44 O48 O52:O54 O56:O58 O63 O87 O89:O90 O95:O96 O98 O109:O110">
    <cfRule type="expression" dxfId="7" priority="7" stopIfTrue="1">
      <formula>ISNUMBER($B10)</formula>
    </cfRule>
  </conditionalFormatting>
  <conditionalFormatting sqref="O6">
    <cfRule type="expression" dxfId="6" priority="8" stopIfTrue="1">
      <formula>ISNUMBER(#REF!)</formula>
    </cfRule>
  </conditionalFormatting>
  <conditionalFormatting sqref="O135 O148 O137:O138 O166 O170 O174 O178:O180 O182:O184 O189 O213 O215:O216 O221:O222 O224 O235:O236">
    <cfRule type="expression" dxfId="5" priority="5" stopIfTrue="1">
      <formula>ISNUMBER($B136)</formula>
    </cfRule>
  </conditionalFormatting>
  <conditionalFormatting sqref="O132">
    <cfRule type="expression" dxfId="4" priority="6" stopIfTrue="1">
      <formula>ISNUMBER(#REF!)</formula>
    </cfRule>
  </conditionalFormatting>
  <conditionalFormatting sqref="O261 O274 O263:O264 O292 O296 O300 O304:O306 O308:O310 O315 O339 O341:O342 O347:O348 O350 O361:O362">
    <cfRule type="expression" dxfId="3" priority="3" stopIfTrue="1">
      <formula>ISNUMBER($B262)</formula>
    </cfRule>
  </conditionalFormatting>
  <conditionalFormatting sqref="O258">
    <cfRule type="expression" dxfId="2" priority="4" stopIfTrue="1">
      <formula>ISNUMBER(#REF!)</formula>
    </cfRule>
  </conditionalFormatting>
  <conditionalFormatting sqref="O387 O400 O389:O390 O418 O422 O426 O430:O432 O434:O436 O441 O465 O467:O468 O473:O474 O476 O487:O488">
    <cfRule type="expression" dxfId="1" priority="1" stopIfTrue="1">
      <formula>ISNUMBER($B388)</formula>
    </cfRule>
  </conditionalFormatting>
  <conditionalFormatting sqref="O384">
    <cfRule type="expression" dxfId="0" priority="2" stopIfTrue="1">
      <formula>ISNUMBER(#REF!)</formula>
    </cfRule>
  </conditionalFormatting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tabSelected="1" workbookViewId="0">
      <selection activeCell="D4" sqref="D4"/>
    </sheetView>
  </sheetViews>
  <sheetFormatPr defaultRowHeight="15.75" x14ac:dyDescent="0.25"/>
  <cols>
    <col min="1" max="1" width="9.28515625" style="1" bestFit="1" customWidth="1"/>
    <col min="2" max="2" width="31.7109375" style="1" bestFit="1" customWidth="1"/>
    <col min="3" max="3" width="17.85546875" style="1" customWidth="1"/>
    <col min="4" max="5" width="10.42578125" style="1" customWidth="1"/>
    <col min="6" max="6" width="13.28515625" style="1" customWidth="1"/>
    <col min="7" max="16384" width="9.140625" style="109"/>
  </cols>
  <sheetData>
    <row r="1" spans="1:6" ht="47.25" x14ac:dyDescent="0.25">
      <c r="A1" s="4"/>
      <c r="B1" s="122" t="s">
        <v>0</v>
      </c>
      <c r="C1" s="122" t="s">
        <v>1</v>
      </c>
      <c r="D1" s="118" t="s">
        <v>185</v>
      </c>
      <c r="E1" s="118"/>
      <c r="F1" s="108" t="s">
        <v>186</v>
      </c>
    </row>
    <row r="2" spans="1:6" ht="90" x14ac:dyDescent="0.25">
      <c r="A2" s="4"/>
      <c r="B2" s="122"/>
      <c r="C2" s="122"/>
      <c r="D2" s="110" t="s">
        <v>189</v>
      </c>
      <c r="E2" s="110" t="s">
        <v>190</v>
      </c>
      <c r="F2" s="110" t="s">
        <v>191</v>
      </c>
    </row>
    <row r="3" spans="1:6" x14ac:dyDescent="0.25">
      <c r="A3" s="119">
        <v>1</v>
      </c>
      <c r="B3" s="6" t="s">
        <v>14</v>
      </c>
      <c r="C3" s="6" t="s">
        <v>15</v>
      </c>
      <c r="D3" s="90">
        <v>1</v>
      </c>
      <c r="E3" s="91">
        <v>1</v>
      </c>
      <c r="F3" s="91">
        <v>1.2</v>
      </c>
    </row>
    <row r="4" spans="1:6" x14ac:dyDescent="0.25">
      <c r="A4" s="119"/>
      <c r="B4" s="6" t="s">
        <v>14</v>
      </c>
      <c r="C4" s="6" t="s">
        <v>17</v>
      </c>
      <c r="D4" s="90">
        <v>1</v>
      </c>
      <c r="E4" s="91">
        <v>1</v>
      </c>
      <c r="F4" s="91">
        <v>1.2</v>
      </c>
    </row>
    <row r="5" spans="1:6" x14ac:dyDescent="0.25">
      <c r="A5" s="120"/>
      <c r="B5" s="92" t="s">
        <v>14</v>
      </c>
      <c r="C5" s="92" t="s">
        <v>19</v>
      </c>
      <c r="D5" s="93">
        <v>1</v>
      </c>
      <c r="E5" s="94">
        <v>1</v>
      </c>
      <c r="F5" s="94">
        <v>1.2</v>
      </c>
    </row>
    <row r="6" spans="1:6" x14ac:dyDescent="0.25">
      <c r="A6" s="95">
        <v>2</v>
      </c>
      <c r="B6" s="6" t="s">
        <v>21</v>
      </c>
      <c r="C6" s="6" t="s">
        <v>17</v>
      </c>
      <c r="D6" s="90">
        <v>1</v>
      </c>
      <c r="E6" s="91">
        <v>1</v>
      </c>
      <c r="F6" s="91">
        <v>1.3</v>
      </c>
    </row>
    <row r="7" spans="1:6" x14ac:dyDescent="0.25">
      <c r="A7" s="96"/>
      <c r="B7" s="92" t="s">
        <v>21</v>
      </c>
      <c r="C7" s="92" t="s">
        <v>17</v>
      </c>
      <c r="D7" s="93">
        <v>1</v>
      </c>
      <c r="E7" s="94">
        <v>1</v>
      </c>
      <c r="F7" s="94">
        <v>1.3</v>
      </c>
    </row>
    <row r="8" spans="1:6" x14ac:dyDescent="0.25">
      <c r="A8" s="97">
        <v>3</v>
      </c>
      <c r="B8" s="98" t="s">
        <v>24</v>
      </c>
      <c r="C8" s="98" t="s">
        <v>15</v>
      </c>
      <c r="D8" s="99">
        <v>1</v>
      </c>
      <c r="E8" s="100">
        <v>1</v>
      </c>
      <c r="F8" s="100">
        <v>1.1399999999999999</v>
      </c>
    </row>
    <row r="9" spans="1:6" x14ac:dyDescent="0.25">
      <c r="A9" s="121">
        <v>4</v>
      </c>
      <c r="B9" s="6" t="s">
        <v>25</v>
      </c>
      <c r="C9" s="6" t="s">
        <v>26</v>
      </c>
      <c r="D9" s="90">
        <v>1.05</v>
      </c>
      <c r="E9" s="91">
        <v>1.25</v>
      </c>
      <c r="F9" s="91">
        <v>1.36</v>
      </c>
    </row>
    <row r="10" spans="1:6" x14ac:dyDescent="0.25">
      <c r="A10" s="119"/>
      <c r="B10" s="6" t="s">
        <v>25</v>
      </c>
      <c r="C10" s="6" t="s">
        <v>26</v>
      </c>
      <c r="D10" s="90">
        <v>1.05</v>
      </c>
      <c r="E10" s="91">
        <v>1.25</v>
      </c>
      <c r="F10" s="91">
        <v>1.36</v>
      </c>
    </row>
    <row r="11" spans="1:6" x14ac:dyDescent="0.25">
      <c r="A11" s="119"/>
      <c r="B11" s="6" t="s">
        <v>25</v>
      </c>
      <c r="C11" s="6" t="s">
        <v>26</v>
      </c>
      <c r="D11" s="90">
        <v>1.05</v>
      </c>
      <c r="E11" s="91">
        <v>1.25</v>
      </c>
      <c r="F11" s="91">
        <v>1.36</v>
      </c>
    </row>
    <row r="12" spans="1:6" x14ac:dyDescent="0.25">
      <c r="A12" s="119"/>
      <c r="B12" s="6" t="s">
        <v>25</v>
      </c>
      <c r="C12" s="6" t="s">
        <v>26</v>
      </c>
      <c r="D12" s="90">
        <v>1.05</v>
      </c>
      <c r="E12" s="91">
        <v>1.25</v>
      </c>
      <c r="F12" s="91">
        <v>1.36</v>
      </c>
    </row>
    <row r="13" spans="1:6" x14ac:dyDescent="0.25">
      <c r="A13" s="119"/>
      <c r="B13" s="6" t="s">
        <v>25</v>
      </c>
      <c r="C13" s="6" t="s">
        <v>26</v>
      </c>
      <c r="D13" s="90">
        <v>1.05</v>
      </c>
      <c r="E13" s="91">
        <v>1.25</v>
      </c>
      <c r="F13" s="91">
        <v>1.36</v>
      </c>
    </row>
    <row r="14" spans="1:6" x14ac:dyDescent="0.25">
      <c r="A14" s="119"/>
      <c r="B14" s="6" t="s">
        <v>25</v>
      </c>
      <c r="C14" s="6" t="s">
        <v>26</v>
      </c>
      <c r="D14" s="90">
        <v>1.05</v>
      </c>
      <c r="E14" s="91">
        <v>1.25</v>
      </c>
      <c r="F14" s="91">
        <v>1.36</v>
      </c>
    </row>
    <row r="15" spans="1:6" x14ac:dyDescent="0.25">
      <c r="A15" s="119"/>
      <c r="B15" s="6" t="s">
        <v>25</v>
      </c>
      <c r="C15" s="6" t="s">
        <v>26</v>
      </c>
      <c r="D15" s="90">
        <v>1.05</v>
      </c>
      <c r="E15" s="91">
        <v>1.25</v>
      </c>
      <c r="F15" s="91">
        <v>1.36</v>
      </c>
    </row>
    <row r="16" spans="1:6" x14ac:dyDescent="0.25">
      <c r="A16" s="119"/>
      <c r="B16" s="6" t="s">
        <v>25</v>
      </c>
      <c r="C16" s="6" t="s">
        <v>26</v>
      </c>
      <c r="D16" s="90">
        <v>1.05</v>
      </c>
      <c r="E16" s="91">
        <v>1.25</v>
      </c>
      <c r="F16" s="91">
        <v>1.36</v>
      </c>
    </row>
    <row r="17" spans="1:6" x14ac:dyDescent="0.25">
      <c r="A17" s="119"/>
      <c r="B17" s="6" t="s">
        <v>25</v>
      </c>
      <c r="C17" s="6" t="s">
        <v>35</v>
      </c>
      <c r="D17" s="90">
        <v>1.05</v>
      </c>
      <c r="E17" s="91">
        <v>1.25</v>
      </c>
      <c r="F17" s="91">
        <v>1.36</v>
      </c>
    </row>
    <row r="18" spans="1:6" x14ac:dyDescent="0.25">
      <c r="A18" s="120"/>
      <c r="B18" s="92" t="s">
        <v>25</v>
      </c>
      <c r="C18" s="92" t="s">
        <v>35</v>
      </c>
      <c r="D18" s="93">
        <v>1.05</v>
      </c>
      <c r="E18" s="94">
        <v>1.25</v>
      </c>
      <c r="F18" s="94">
        <v>1.36</v>
      </c>
    </row>
    <row r="19" spans="1:6" x14ac:dyDescent="0.25">
      <c r="A19" s="121">
        <v>5</v>
      </c>
      <c r="B19" s="6" t="s">
        <v>37</v>
      </c>
      <c r="C19" s="6" t="s">
        <v>38</v>
      </c>
      <c r="D19" s="101">
        <v>1.05</v>
      </c>
      <c r="E19" s="101">
        <v>1.25</v>
      </c>
      <c r="F19" s="101">
        <v>1.33</v>
      </c>
    </row>
    <row r="20" spans="1:6" x14ac:dyDescent="0.25">
      <c r="A20" s="119"/>
      <c r="B20" s="6" t="s">
        <v>37</v>
      </c>
      <c r="C20" s="6" t="s">
        <v>42</v>
      </c>
      <c r="D20" s="101">
        <v>1.05</v>
      </c>
      <c r="E20" s="101">
        <v>1.25</v>
      </c>
      <c r="F20" s="101">
        <v>1.33</v>
      </c>
    </row>
    <row r="21" spans="1:6" x14ac:dyDescent="0.25">
      <c r="A21" s="119"/>
      <c r="B21" s="6" t="s">
        <v>37</v>
      </c>
      <c r="C21" s="6" t="s">
        <v>187</v>
      </c>
      <c r="D21" s="101">
        <v>1.05</v>
      </c>
      <c r="E21" s="101">
        <v>1.25</v>
      </c>
      <c r="F21" s="101">
        <v>1.33</v>
      </c>
    </row>
    <row r="22" spans="1:6" x14ac:dyDescent="0.25">
      <c r="A22" s="119"/>
      <c r="B22" s="6" t="s">
        <v>37</v>
      </c>
      <c r="C22" s="6" t="s">
        <v>44</v>
      </c>
      <c r="D22" s="101">
        <v>1.05</v>
      </c>
      <c r="E22" s="101">
        <v>1.25</v>
      </c>
      <c r="F22" s="101">
        <v>1.33</v>
      </c>
    </row>
    <row r="23" spans="1:6" x14ac:dyDescent="0.25">
      <c r="A23" s="119"/>
      <c r="B23" s="6" t="s">
        <v>37</v>
      </c>
      <c r="C23" s="6" t="s">
        <v>46</v>
      </c>
      <c r="D23" s="101">
        <v>1.05</v>
      </c>
      <c r="E23" s="101">
        <v>1.25</v>
      </c>
      <c r="F23" s="101">
        <v>1.33</v>
      </c>
    </row>
    <row r="24" spans="1:6" x14ac:dyDescent="0.25">
      <c r="A24" s="119"/>
      <c r="B24" s="6" t="s">
        <v>37</v>
      </c>
      <c r="C24" s="6" t="s">
        <v>48</v>
      </c>
      <c r="D24" s="101">
        <v>1.05</v>
      </c>
      <c r="E24" s="101">
        <v>1.25</v>
      </c>
      <c r="F24" s="101">
        <v>1.33</v>
      </c>
    </row>
    <row r="25" spans="1:6" x14ac:dyDescent="0.25">
      <c r="A25" s="119"/>
      <c r="B25" s="12" t="s">
        <v>37</v>
      </c>
      <c r="C25" s="12" t="s">
        <v>48</v>
      </c>
      <c r="D25" s="101">
        <v>1.05</v>
      </c>
      <c r="E25" s="101">
        <v>1.25</v>
      </c>
      <c r="F25" s="101">
        <v>1.33</v>
      </c>
    </row>
    <row r="26" spans="1:6" x14ac:dyDescent="0.25">
      <c r="A26" s="119"/>
      <c r="B26" s="12" t="s">
        <v>37</v>
      </c>
      <c r="C26" s="12" t="s">
        <v>51</v>
      </c>
      <c r="D26" s="101">
        <v>1.05</v>
      </c>
      <c r="E26" s="101">
        <v>1.25</v>
      </c>
      <c r="F26" s="101">
        <v>1.33</v>
      </c>
    </row>
    <row r="27" spans="1:6" x14ac:dyDescent="0.25">
      <c r="A27" s="119"/>
      <c r="B27" s="12" t="s">
        <v>37</v>
      </c>
      <c r="C27" s="12" t="s">
        <v>26</v>
      </c>
      <c r="D27" s="101">
        <v>1.05</v>
      </c>
      <c r="E27" s="101">
        <v>1.25</v>
      </c>
      <c r="F27" s="101">
        <v>1.33</v>
      </c>
    </row>
    <row r="28" spans="1:6" x14ac:dyDescent="0.25">
      <c r="A28" s="119"/>
      <c r="B28" s="12" t="s">
        <v>37</v>
      </c>
      <c r="C28" s="12" t="s">
        <v>26</v>
      </c>
      <c r="D28" s="101">
        <v>1.05</v>
      </c>
      <c r="E28" s="101">
        <v>1.25</v>
      </c>
      <c r="F28" s="101">
        <v>1.33</v>
      </c>
    </row>
    <row r="29" spans="1:6" x14ac:dyDescent="0.25">
      <c r="A29" s="119"/>
      <c r="B29" s="12" t="s">
        <v>37</v>
      </c>
      <c r="C29" s="12" t="s">
        <v>26</v>
      </c>
      <c r="D29" s="101">
        <v>1.05</v>
      </c>
      <c r="E29" s="101">
        <v>1.25</v>
      </c>
      <c r="F29" s="101">
        <v>1.33</v>
      </c>
    </row>
    <row r="30" spans="1:6" x14ac:dyDescent="0.25">
      <c r="A30" s="119"/>
      <c r="B30" s="12" t="s">
        <v>37</v>
      </c>
      <c r="C30" s="12" t="s">
        <v>56</v>
      </c>
      <c r="D30" s="101">
        <v>1.05</v>
      </c>
      <c r="E30" s="101">
        <v>1.25</v>
      </c>
      <c r="F30" s="101">
        <v>1.33</v>
      </c>
    </row>
    <row r="31" spans="1:6" x14ac:dyDescent="0.25">
      <c r="A31" s="119"/>
      <c r="B31" s="12" t="s">
        <v>37</v>
      </c>
      <c r="C31" s="12" t="s">
        <v>58</v>
      </c>
      <c r="D31" s="101">
        <v>1.05</v>
      </c>
      <c r="E31" s="101">
        <v>1.25</v>
      </c>
      <c r="F31" s="101">
        <v>1.33</v>
      </c>
    </row>
    <row r="32" spans="1:6" x14ac:dyDescent="0.25">
      <c r="A32" s="119"/>
      <c r="B32" s="12" t="s">
        <v>37</v>
      </c>
      <c r="C32" s="12" t="s">
        <v>35</v>
      </c>
      <c r="D32" s="101">
        <v>1.05</v>
      </c>
      <c r="E32" s="101">
        <v>1.25</v>
      </c>
      <c r="F32" s="101">
        <v>1.33</v>
      </c>
    </row>
    <row r="33" spans="1:6" x14ac:dyDescent="0.25">
      <c r="A33" s="119"/>
      <c r="B33" s="12" t="s">
        <v>37</v>
      </c>
      <c r="C33" s="12" t="s">
        <v>63</v>
      </c>
      <c r="D33" s="101">
        <v>1.05</v>
      </c>
      <c r="E33" s="101">
        <v>1.25</v>
      </c>
      <c r="F33" s="101">
        <v>1.33</v>
      </c>
    </row>
    <row r="34" spans="1:6" x14ac:dyDescent="0.25">
      <c r="A34" s="120"/>
      <c r="B34" s="102" t="s">
        <v>37</v>
      </c>
      <c r="C34" s="102" t="s">
        <v>64</v>
      </c>
      <c r="D34" s="103">
        <v>1.05</v>
      </c>
      <c r="E34" s="103">
        <v>1.25</v>
      </c>
      <c r="F34" s="103">
        <v>1.33</v>
      </c>
    </row>
    <row r="35" spans="1:6" x14ac:dyDescent="0.25">
      <c r="A35" s="119">
        <v>6</v>
      </c>
      <c r="B35" s="6" t="s">
        <v>65</v>
      </c>
      <c r="C35" s="6" t="s">
        <v>66</v>
      </c>
      <c r="D35" s="90">
        <v>1.6</v>
      </c>
      <c r="E35" s="91">
        <v>1.85</v>
      </c>
      <c r="F35" s="91">
        <v>1.46</v>
      </c>
    </row>
    <row r="36" spans="1:6" x14ac:dyDescent="0.25">
      <c r="A36" s="119"/>
      <c r="B36" s="6" t="s">
        <v>65</v>
      </c>
      <c r="C36" s="6" t="s">
        <v>66</v>
      </c>
      <c r="D36" s="90">
        <v>1.6</v>
      </c>
      <c r="E36" s="91">
        <v>1.85</v>
      </c>
      <c r="F36" s="91">
        <v>1.46</v>
      </c>
    </row>
    <row r="37" spans="1:6" x14ac:dyDescent="0.25">
      <c r="A37" s="119"/>
      <c r="B37" s="6" t="s">
        <v>65</v>
      </c>
      <c r="C37" s="6" t="s">
        <v>66</v>
      </c>
      <c r="D37" s="90">
        <v>1.6</v>
      </c>
      <c r="E37" s="91">
        <v>1.85</v>
      </c>
      <c r="F37" s="91">
        <v>1.46</v>
      </c>
    </row>
    <row r="38" spans="1:6" x14ac:dyDescent="0.25">
      <c r="A38" s="120"/>
      <c r="B38" s="92" t="s">
        <v>65</v>
      </c>
      <c r="C38" s="92" t="s">
        <v>66</v>
      </c>
      <c r="D38" s="93">
        <v>1.6</v>
      </c>
      <c r="E38" s="94">
        <v>1.85</v>
      </c>
      <c r="F38" s="94">
        <v>1.46</v>
      </c>
    </row>
    <row r="39" spans="1:6" ht="31.5" x14ac:dyDescent="0.25">
      <c r="A39" s="121">
        <v>7</v>
      </c>
      <c r="B39" s="6" t="s">
        <v>71</v>
      </c>
      <c r="C39" s="6" t="s">
        <v>72</v>
      </c>
      <c r="D39" s="90">
        <v>1.6</v>
      </c>
      <c r="E39" s="91">
        <v>1.85</v>
      </c>
      <c r="F39" s="91">
        <v>1.23</v>
      </c>
    </row>
    <row r="40" spans="1:6" ht="31.5" x14ac:dyDescent="0.25">
      <c r="A40" s="119"/>
      <c r="B40" s="6" t="s">
        <v>71</v>
      </c>
      <c r="C40" s="6" t="s">
        <v>72</v>
      </c>
      <c r="D40" s="90">
        <v>1.6</v>
      </c>
      <c r="E40" s="91">
        <v>1.85</v>
      </c>
      <c r="F40" s="91">
        <v>1.23</v>
      </c>
    </row>
    <row r="41" spans="1:6" ht="31.5" x14ac:dyDescent="0.25">
      <c r="A41" s="119"/>
      <c r="B41" s="6" t="s">
        <v>71</v>
      </c>
      <c r="C41" s="6" t="s">
        <v>72</v>
      </c>
      <c r="D41" s="90">
        <v>1.6</v>
      </c>
      <c r="E41" s="91">
        <v>1.85</v>
      </c>
      <c r="F41" s="91">
        <v>1.23</v>
      </c>
    </row>
    <row r="42" spans="1:6" ht="31.5" x14ac:dyDescent="0.25">
      <c r="A42" s="120"/>
      <c r="B42" s="92" t="s">
        <v>71</v>
      </c>
      <c r="C42" s="102" t="s">
        <v>19</v>
      </c>
      <c r="D42" s="103">
        <v>1.6</v>
      </c>
      <c r="E42" s="103">
        <v>1.85</v>
      </c>
      <c r="F42" s="103">
        <v>1.23</v>
      </c>
    </row>
    <row r="43" spans="1:6" x14ac:dyDescent="0.25">
      <c r="A43" s="121">
        <v>8</v>
      </c>
      <c r="B43" s="12" t="s">
        <v>77</v>
      </c>
      <c r="C43" s="12" t="s">
        <v>63</v>
      </c>
      <c r="D43" s="101">
        <v>1.6</v>
      </c>
      <c r="E43" s="101">
        <v>1.85</v>
      </c>
      <c r="F43" s="101">
        <v>1.22</v>
      </c>
    </row>
    <row r="44" spans="1:6" x14ac:dyDescent="0.25">
      <c r="A44" s="119"/>
      <c r="B44" s="6" t="s">
        <v>77</v>
      </c>
      <c r="C44" s="6" t="s">
        <v>19</v>
      </c>
      <c r="D44" s="90">
        <v>1.6</v>
      </c>
      <c r="E44" s="91">
        <v>1.85</v>
      </c>
      <c r="F44" s="91">
        <v>1.22</v>
      </c>
    </row>
    <row r="45" spans="1:6" x14ac:dyDescent="0.25">
      <c r="A45" s="119"/>
      <c r="B45" s="6" t="s">
        <v>77</v>
      </c>
      <c r="C45" s="6" t="s">
        <v>19</v>
      </c>
      <c r="D45" s="90">
        <v>1.6</v>
      </c>
      <c r="E45" s="91">
        <v>1.85</v>
      </c>
      <c r="F45" s="91">
        <v>1.22</v>
      </c>
    </row>
    <row r="46" spans="1:6" x14ac:dyDescent="0.25">
      <c r="A46" s="120"/>
      <c r="B46" s="102" t="s">
        <v>77</v>
      </c>
      <c r="C46" s="102" t="s">
        <v>81</v>
      </c>
      <c r="D46" s="103">
        <v>1.6</v>
      </c>
      <c r="E46" s="103">
        <v>1.85</v>
      </c>
      <c r="F46" s="103">
        <v>1.22</v>
      </c>
    </row>
    <row r="47" spans="1:6" x14ac:dyDescent="0.25">
      <c r="A47" s="104">
        <v>9</v>
      </c>
      <c r="B47" s="105" t="s">
        <v>83</v>
      </c>
      <c r="C47" s="105" t="s">
        <v>81</v>
      </c>
      <c r="D47" s="106">
        <v>1.6</v>
      </c>
      <c r="E47" s="106">
        <v>1.85</v>
      </c>
      <c r="F47" s="106">
        <v>1.35</v>
      </c>
    </row>
    <row r="48" spans="1:6" x14ac:dyDescent="0.25">
      <c r="A48" s="104">
        <v>10</v>
      </c>
      <c r="B48" s="105" t="s">
        <v>84</v>
      </c>
      <c r="C48" s="105" t="s">
        <v>19</v>
      </c>
      <c r="D48" s="106">
        <v>1.6</v>
      </c>
      <c r="E48" s="106">
        <v>1.85</v>
      </c>
      <c r="F48" s="106">
        <v>1.34</v>
      </c>
    </row>
    <row r="49" spans="1:6" x14ac:dyDescent="0.25">
      <c r="A49" s="121">
        <v>11</v>
      </c>
      <c r="B49" s="6" t="s">
        <v>85</v>
      </c>
      <c r="C49" s="6" t="s">
        <v>86</v>
      </c>
      <c r="D49" s="90">
        <v>1.6</v>
      </c>
      <c r="E49" s="91">
        <v>1.85</v>
      </c>
      <c r="F49" s="91">
        <v>1.58</v>
      </c>
    </row>
    <row r="50" spans="1:6" x14ac:dyDescent="0.25">
      <c r="A50" s="120"/>
      <c r="B50" s="92" t="s">
        <v>85</v>
      </c>
      <c r="C50" s="92" t="s">
        <v>86</v>
      </c>
      <c r="D50" s="93">
        <v>1.6</v>
      </c>
      <c r="E50" s="94">
        <v>1.85</v>
      </c>
      <c r="F50" s="94">
        <v>1.58</v>
      </c>
    </row>
    <row r="51" spans="1:6" ht="31.5" x14ac:dyDescent="0.25">
      <c r="A51" s="104">
        <v>12</v>
      </c>
      <c r="B51" s="105" t="s">
        <v>89</v>
      </c>
      <c r="C51" s="105" t="s">
        <v>35</v>
      </c>
      <c r="D51" s="106">
        <v>1.6</v>
      </c>
      <c r="E51" s="106">
        <v>1.85</v>
      </c>
      <c r="F51" s="106">
        <v>1</v>
      </c>
    </row>
    <row r="52" spans="1:6" x14ac:dyDescent="0.25">
      <c r="A52" s="107">
        <v>13</v>
      </c>
      <c r="B52" s="102" t="s">
        <v>91</v>
      </c>
      <c r="C52" s="102" t="s">
        <v>35</v>
      </c>
      <c r="D52" s="103">
        <v>1.6</v>
      </c>
      <c r="E52" s="103">
        <v>1.85</v>
      </c>
      <c r="F52" s="103">
        <v>1.17</v>
      </c>
    </row>
    <row r="53" spans="1:6" ht="31.5" x14ac:dyDescent="0.25">
      <c r="A53" s="121">
        <v>14</v>
      </c>
      <c r="B53" s="12" t="s">
        <v>188</v>
      </c>
      <c r="C53" s="12" t="s">
        <v>66</v>
      </c>
      <c r="D53" s="101">
        <v>1.6</v>
      </c>
      <c r="E53" s="101">
        <v>1.85</v>
      </c>
      <c r="F53" s="101">
        <v>1.22</v>
      </c>
    </row>
    <row r="54" spans="1:6" ht="31.5" x14ac:dyDescent="0.25">
      <c r="A54" s="119"/>
      <c r="B54" s="12" t="s">
        <v>188</v>
      </c>
      <c r="C54" s="12" t="s">
        <v>66</v>
      </c>
      <c r="D54" s="101">
        <v>1.6</v>
      </c>
      <c r="E54" s="101">
        <v>1.85</v>
      </c>
      <c r="F54" s="101">
        <v>1.22</v>
      </c>
    </row>
    <row r="55" spans="1:6" ht="31.5" x14ac:dyDescent="0.25">
      <c r="A55" s="119"/>
      <c r="B55" s="6" t="s">
        <v>188</v>
      </c>
      <c r="C55" s="6" t="s">
        <v>63</v>
      </c>
      <c r="D55" s="101">
        <v>1.6</v>
      </c>
      <c r="E55" s="101">
        <v>1.85</v>
      </c>
      <c r="F55" s="101">
        <v>1.22</v>
      </c>
    </row>
    <row r="56" spans="1:6" ht="31.5" x14ac:dyDescent="0.25">
      <c r="A56" s="119"/>
      <c r="B56" s="6" t="s">
        <v>188</v>
      </c>
      <c r="C56" s="6" t="s">
        <v>19</v>
      </c>
      <c r="D56" s="101">
        <v>1.6</v>
      </c>
      <c r="E56" s="101">
        <v>1.85</v>
      </c>
      <c r="F56" s="101">
        <v>1.22</v>
      </c>
    </row>
    <row r="57" spans="1:6" ht="31.5" x14ac:dyDescent="0.25">
      <c r="A57" s="119"/>
      <c r="B57" s="6" t="s">
        <v>188</v>
      </c>
      <c r="C57" s="6" t="s">
        <v>19</v>
      </c>
      <c r="D57" s="90">
        <v>1.6</v>
      </c>
      <c r="E57" s="91">
        <v>1.85</v>
      </c>
      <c r="F57" s="91">
        <v>1.22</v>
      </c>
    </row>
    <row r="58" spans="1:6" x14ac:dyDescent="0.25">
      <c r="A58" s="121">
        <v>15</v>
      </c>
      <c r="B58" s="6" t="s">
        <v>98</v>
      </c>
      <c r="C58" s="6" t="s">
        <v>63</v>
      </c>
      <c r="D58" s="90">
        <v>1.6</v>
      </c>
      <c r="E58" s="91">
        <v>1.85</v>
      </c>
      <c r="F58" s="91">
        <v>1.44</v>
      </c>
    </row>
    <row r="59" spans="1:6" x14ac:dyDescent="0.25">
      <c r="A59" s="119"/>
      <c r="B59" s="6" t="s">
        <v>98</v>
      </c>
      <c r="C59" s="6" t="s">
        <v>63</v>
      </c>
      <c r="D59" s="90">
        <v>1.6</v>
      </c>
      <c r="E59" s="91">
        <v>1.85</v>
      </c>
      <c r="F59" s="91">
        <v>1.44</v>
      </c>
    </row>
    <row r="60" spans="1:6" x14ac:dyDescent="0.25">
      <c r="A60" s="119"/>
      <c r="B60" s="6" t="s">
        <v>98</v>
      </c>
      <c r="C60" s="6" t="s">
        <v>63</v>
      </c>
      <c r="D60" s="90">
        <v>1.6</v>
      </c>
      <c r="E60" s="91">
        <v>1.85</v>
      </c>
      <c r="F60" s="91">
        <v>1.44</v>
      </c>
    </row>
    <row r="61" spans="1:6" x14ac:dyDescent="0.25">
      <c r="A61" s="119"/>
      <c r="B61" s="6" t="s">
        <v>98</v>
      </c>
      <c r="C61" s="6" t="s">
        <v>63</v>
      </c>
      <c r="D61" s="90">
        <v>1.6</v>
      </c>
      <c r="E61" s="91">
        <v>1.85</v>
      </c>
      <c r="F61" s="91">
        <v>1.44</v>
      </c>
    </row>
    <row r="62" spans="1:6" x14ac:dyDescent="0.25">
      <c r="A62" s="119"/>
      <c r="B62" s="6" t="s">
        <v>98</v>
      </c>
      <c r="C62" s="6" t="s">
        <v>63</v>
      </c>
      <c r="D62" s="90">
        <v>1.6</v>
      </c>
      <c r="E62" s="91">
        <v>1.85</v>
      </c>
      <c r="F62" s="91">
        <v>1.44</v>
      </c>
    </row>
    <row r="63" spans="1:6" x14ac:dyDescent="0.25">
      <c r="A63" s="119"/>
      <c r="B63" s="6" t="s">
        <v>98</v>
      </c>
      <c r="C63" s="6" t="s">
        <v>63</v>
      </c>
      <c r="D63" s="90">
        <v>1.6</v>
      </c>
      <c r="E63" s="91">
        <v>1.85</v>
      </c>
      <c r="F63" s="91">
        <v>1.44</v>
      </c>
    </row>
    <row r="64" spans="1:6" x14ac:dyDescent="0.25">
      <c r="A64" s="119"/>
      <c r="B64" s="6" t="s">
        <v>98</v>
      </c>
      <c r="C64" s="6" t="s">
        <v>63</v>
      </c>
      <c r="D64" s="90">
        <v>1.6</v>
      </c>
      <c r="E64" s="91">
        <v>1.85</v>
      </c>
      <c r="F64" s="91">
        <v>1.44</v>
      </c>
    </row>
    <row r="65" spans="1:6" x14ac:dyDescent="0.25">
      <c r="A65" s="119"/>
      <c r="B65" s="6" t="s">
        <v>98</v>
      </c>
      <c r="C65" s="6" t="s">
        <v>63</v>
      </c>
      <c r="D65" s="90">
        <v>1.6</v>
      </c>
      <c r="E65" s="91">
        <v>1.85</v>
      </c>
      <c r="F65" s="91">
        <v>1.44</v>
      </c>
    </row>
    <row r="66" spans="1:6" x14ac:dyDescent="0.25">
      <c r="A66" s="119"/>
      <c r="B66" s="6" t="s">
        <v>98</v>
      </c>
      <c r="C66" s="6" t="s">
        <v>63</v>
      </c>
      <c r="D66" s="90">
        <v>1.6</v>
      </c>
      <c r="E66" s="91">
        <v>1.85</v>
      </c>
      <c r="F66" s="91">
        <v>1.44</v>
      </c>
    </row>
    <row r="67" spans="1:6" x14ac:dyDescent="0.25">
      <c r="A67" s="119"/>
      <c r="B67" s="6" t="s">
        <v>98</v>
      </c>
      <c r="C67" s="6" t="s">
        <v>63</v>
      </c>
      <c r="D67" s="90">
        <v>1.6</v>
      </c>
      <c r="E67" s="91">
        <v>1.85</v>
      </c>
      <c r="F67" s="91">
        <v>1.44</v>
      </c>
    </row>
    <row r="68" spans="1:6" x14ac:dyDescent="0.25">
      <c r="A68" s="119"/>
      <c r="B68" s="6" t="s">
        <v>98</v>
      </c>
      <c r="C68" s="6" t="s">
        <v>63</v>
      </c>
      <c r="D68" s="90">
        <v>1.6</v>
      </c>
      <c r="E68" s="91">
        <v>1.85</v>
      </c>
      <c r="F68" s="91">
        <v>1.44</v>
      </c>
    </row>
    <row r="69" spans="1:6" x14ac:dyDescent="0.25">
      <c r="A69" s="119"/>
      <c r="B69" s="6" t="s">
        <v>98</v>
      </c>
      <c r="C69" s="6" t="s">
        <v>63</v>
      </c>
      <c r="D69" s="90">
        <v>1.6</v>
      </c>
      <c r="E69" s="91">
        <v>1.85</v>
      </c>
      <c r="F69" s="91">
        <v>1.44</v>
      </c>
    </row>
    <row r="70" spans="1:6" x14ac:dyDescent="0.25">
      <c r="A70" s="119"/>
      <c r="B70" s="6" t="s">
        <v>98</v>
      </c>
      <c r="C70" s="6" t="s">
        <v>63</v>
      </c>
      <c r="D70" s="90">
        <v>1.6</v>
      </c>
      <c r="E70" s="91">
        <v>1.85</v>
      </c>
      <c r="F70" s="91">
        <v>1.44</v>
      </c>
    </row>
    <row r="71" spans="1:6" x14ac:dyDescent="0.25">
      <c r="A71" s="119"/>
      <c r="B71" s="6" t="s">
        <v>98</v>
      </c>
      <c r="C71" s="6" t="s">
        <v>63</v>
      </c>
      <c r="D71" s="90">
        <v>1.6</v>
      </c>
      <c r="E71" s="91">
        <v>1.85</v>
      </c>
      <c r="F71" s="91">
        <v>1.44</v>
      </c>
    </row>
    <row r="72" spans="1:6" x14ac:dyDescent="0.25">
      <c r="A72" s="119"/>
      <c r="B72" s="6" t="s">
        <v>98</v>
      </c>
      <c r="C72" s="6" t="s">
        <v>63</v>
      </c>
      <c r="D72" s="90">
        <v>1.6</v>
      </c>
      <c r="E72" s="91">
        <v>1.85</v>
      </c>
      <c r="F72" s="91">
        <v>1.44</v>
      </c>
    </row>
    <row r="73" spans="1:6" x14ac:dyDescent="0.25">
      <c r="A73" s="119"/>
      <c r="B73" s="6" t="s">
        <v>98</v>
      </c>
      <c r="C73" s="6" t="s">
        <v>63</v>
      </c>
      <c r="D73" s="90">
        <v>1.6</v>
      </c>
      <c r="E73" s="91">
        <v>1.85</v>
      </c>
      <c r="F73" s="91">
        <v>1.44</v>
      </c>
    </row>
    <row r="74" spans="1:6" x14ac:dyDescent="0.25">
      <c r="A74" s="119"/>
      <c r="B74" s="6" t="s">
        <v>98</v>
      </c>
      <c r="C74" s="6" t="s">
        <v>63</v>
      </c>
      <c r="D74" s="90">
        <v>1.6</v>
      </c>
      <c r="E74" s="91">
        <v>1.85</v>
      </c>
      <c r="F74" s="91">
        <v>1.44</v>
      </c>
    </row>
    <row r="75" spans="1:6" x14ac:dyDescent="0.25">
      <c r="A75" s="119"/>
      <c r="B75" s="6" t="s">
        <v>98</v>
      </c>
      <c r="C75" s="6" t="s">
        <v>63</v>
      </c>
      <c r="D75" s="90">
        <v>1.6</v>
      </c>
      <c r="E75" s="91">
        <v>1.85</v>
      </c>
      <c r="F75" s="91">
        <v>1.44</v>
      </c>
    </row>
    <row r="76" spans="1:6" x14ac:dyDescent="0.25">
      <c r="A76" s="119"/>
      <c r="B76" s="6" t="s">
        <v>98</v>
      </c>
      <c r="C76" s="6" t="s">
        <v>63</v>
      </c>
      <c r="D76" s="90">
        <v>1.6</v>
      </c>
      <c r="E76" s="91">
        <v>1.85</v>
      </c>
      <c r="F76" s="91">
        <v>1.44</v>
      </c>
    </row>
    <row r="77" spans="1:6" x14ac:dyDescent="0.25">
      <c r="A77" s="119"/>
      <c r="B77" s="6" t="s">
        <v>98</v>
      </c>
      <c r="C77" s="6" t="s">
        <v>64</v>
      </c>
      <c r="D77" s="90">
        <v>1.6</v>
      </c>
      <c r="E77" s="91">
        <v>1.85</v>
      </c>
      <c r="F77" s="91">
        <v>1.44</v>
      </c>
    </row>
    <row r="78" spans="1:6" x14ac:dyDescent="0.25">
      <c r="A78" s="119"/>
      <c r="B78" s="6" t="s">
        <v>98</v>
      </c>
      <c r="C78" s="6" t="s">
        <v>64</v>
      </c>
      <c r="D78" s="90">
        <v>1.6</v>
      </c>
      <c r="E78" s="91">
        <v>1.85</v>
      </c>
      <c r="F78" s="91">
        <v>1.44</v>
      </c>
    </row>
    <row r="79" spans="1:6" x14ac:dyDescent="0.25">
      <c r="A79" s="119"/>
      <c r="B79" s="6" t="s">
        <v>98</v>
      </c>
      <c r="C79" s="6" t="s">
        <v>64</v>
      </c>
      <c r="D79" s="90">
        <v>1.6</v>
      </c>
      <c r="E79" s="91">
        <v>1.85</v>
      </c>
      <c r="F79" s="91">
        <v>1.44</v>
      </c>
    </row>
    <row r="80" spans="1:6" x14ac:dyDescent="0.25">
      <c r="A80" s="119"/>
      <c r="B80" s="6" t="s">
        <v>98</v>
      </c>
      <c r="C80" s="6" t="s">
        <v>64</v>
      </c>
      <c r="D80" s="90">
        <v>1.6</v>
      </c>
      <c r="E80" s="91">
        <v>1.85</v>
      </c>
      <c r="F80" s="91">
        <v>1.44</v>
      </c>
    </row>
    <row r="81" spans="1:6" x14ac:dyDescent="0.25">
      <c r="A81" s="120"/>
      <c r="B81" s="92" t="s">
        <v>98</v>
      </c>
      <c r="C81" s="92" t="s">
        <v>122</v>
      </c>
      <c r="D81" s="93">
        <v>1.6</v>
      </c>
      <c r="E81" s="94">
        <v>1.85</v>
      </c>
      <c r="F81" s="94">
        <v>1.44</v>
      </c>
    </row>
    <row r="82" spans="1:6" x14ac:dyDescent="0.25">
      <c r="A82" s="121">
        <v>16</v>
      </c>
      <c r="B82" s="6" t="s">
        <v>123</v>
      </c>
      <c r="C82" s="6" t="s">
        <v>19</v>
      </c>
      <c r="D82" s="90">
        <v>1.6</v>
      </c>
      <c r="E82" s="91">
        <v>1.85</v>
      </c>
      <c r="F82" s="91">
        <v>1.34</v>
      </c>
    </row>
    <row r="83" spans="1:6" x14ac:dyDescent="0.25">
      <c r="A83" s="120"/>
      <c r="B83" s="92" t="s">
        <v>123</v>
      </c>
      <c r="C83" s="92" t="s">
        <v>19</v>
      </c>
      <c r="D83" s="93">
        <v>1.6</v>
      </c>
      <c r="E83" s="94">
        <v>1.85</v>
      </c>
      <c r="F83" s="94">
        <v>1.34</v>
      </c>
    </row>
    <row r="84" spans="1:6" x14ac:dyDescent="0.25">
      <c r="A84" s="104">
        <v>17</v>
      </c>
      <c r="B84" s="105" t="s">
        <v>125</v>
      </c>
      <c r="C84" s="105" t="s">
        <v>126</v>
      </c>
      <c r="D84" s="106">
        <v>2.4</v>
      </c>
      <c r="E84" s="106">
        <v>2.4</v>
      </c>
      <c r="F84" s="106">
        <v>1.1100000000000001</v>
      </c>
    </row>
    <row r="85" spans="1:6" x14ac:dyDescent="0.25">
      <c r="A85" s="121">
        <v>18</v>
      </c>
      <c r="B85" s="6" t="s">
        <v>128</v>
      </c>
      <c r="C85" s="6" t="s">
        <v>38</v>
      </c>
      <c r="D85" s="90">
        <v>2.4</v>
      </c>
      <c r="E85" s="91">
        <v>2.8</v>
      </c>
      <c r="F85" s="91">
        <v>1.56</v>
      </c>
    </row>
    <row r="86" spans="1:6" x14ac:dyDescent="0.25">
      <c r="A86" s="119"/>
      <c r="B86" s="6" t="s">
        <v>128</v>
      </c>
      <c r="C86" s="6" t="s">
        <v>38</v>
      </c>
      <c r="D86" s="90">
        <v>2.4</v>
      </c>
      <c r="E86" s="91">
        <v>2.8</v>
      </c>
      <c r="F86" s="91">
        <v>1.56</v>
      </c>
    </row>
    <row r="87" spans="1:6" x14ac:dyDescent="0.25">
      <c r="A87" s="119"/>
      <c r="B87" s="6" t="s">
        <v>128</v>
      </c>
      <c r="C87" s="6" t="s">
        <v>38</v>
      </c>
      <c r="D87" s="90">
        <v>2.4</v>
      </c>
      <c r="E87" s="91">
        <v>2.8</v>
      </c>
      <c r="F87" s="91">
        <v>1.56</v>
      </c>
    </row>
    <row r="88" spans="1:6" x14ac:dyDescent="0.25">
      <c r="A88" s="119"/>
      <c r="B88" s="6" t="s">
        <v>128</v>
      </c>
      <c r="C88" s="6" t="s">
        <v>38</v>
      </c>
      <c r="D88" s="90">
        <v>2.4</v>
      </c>
      <c r="E88" s="91">
        <v>2.8</v>
      </c>
      <c r="F88" s="91">
        <v>1.56</v>
      </c>
    </row>
    <row r="89" spans="1:6" x14ac:dyDescent="0.25">
      <c r="A89" s="120"/>
      <c r="B89" s="92" t="s">
        <v>128</v>
      </c>
      <c r="C89" s="92" t="s">
        <v>38</v>
      </c>
      <c r="D89" s="93">
        <v>2.4</v>
      </c>
      <c r="E89" s="94">
        <v>2.8</v>
      </c>
      <c r="F89" s="94">
        <v>1.56</v>
      </c>
    </row>
    <row r="90" spans="1:6" x14ac:dyDescent="0.25">
      <c r="A90" s="104">
        <v>19</v>
      </c>
      <c r="B90" s="105" t="s">
        <v>134</v>
      </c>
      <c r="C90" s="105" t="s">
        <v>38</v>
      </c>
      <c r="D90" s="106">
        <v>2.4</v>
      </c>
      <c r="E90" s="106">
        <v>2.8</v>
      </c>
      <c r="F90" s="106">
        <v>1.43</v>
      </c>
    </row>
    <row r="91" spans="1:6" x14ac:dyDescent="0.25">
      <c r="A91" s="121">
        <v>20</v>
      </c>
      <c r="B91" s="6" t="s">
        <v>135</v>
      </c>
      <c r="C91" s="6" t="s">
        <v>15</v>
      </c>
      <c r="D91" s="90">
        <v>2.4</v>
      </c>
      <c r="E91" s="91">
        <v>2.8</v>
      </c>
      <c r="F91" s="91">
        <v>1.34</v>
      </c>
    </row>
    <row r="92" spans="1:6" x14ac:dyDescent="0.25">
      <c r="A92" s="120"/>
      <c r="B92" s="92" t="s">
        <v>135</v>
      </c>
      <c r="C92" s="92" t="s">
        <v>15</v>
      </c>
      <c r="D92" s="93">
        <v>2.4</v>
      </c>
      <c r="E92" s="94">
        <v>2.8</v>
      </c>
      <c r="F92" s="94">
        <v>1.34</v>
      </c>
    </row>
    <row r="93" spans="1:6" x14ac:dyDescent="0.25">
      <c r="A93" s="119">
        <v>21</v>
      </c>
      <c r="B93" s="6" t="s">
        <v>138</v>
      </c>
      <c r="C93" s="6" t="s">
        <v>139</v>
      </c>
      <c r="D93" s="90">
        <v>2.4</v>
      </c>
      <c r="E93" s="91">
        <v>2.8</v>
      </c>
      <c r="F93" s="91">
        <v>1.66</v>
      </c>
    </row>
    <row r="94" spans="1:6" x14ac:dyDescent="0.25">
      <c r="A94" s="119"/>
      <c r="B94" s="6" t="s">
        <v>138</v>
      </c>
      <c r="C94" s="6" t="s">
        <v>139</v>
      </c>
      <c r="D94" s="90">
        <v>2.4</v>
      </c>
      <c r="E94" s="91">
        <v>2.8</v>
      </c>
      <c r="F94" s="91">
        <v>1.66</v>
      </c>
    </row>
    <row r="95" spans="1:6" x14ac:dyDescent="0.25">
      <c r="A95" s="119"/>
      <c r="B95" s="6" t="s">
        <v>138</v>
      </c>
      <c r="C95" s="6" t="s">
        <v>139</v>
      </c>
      <c r="D95" s="90">
        <v>2.4</v>
      </c>
      <c r="E95" s="91">
        <v>2.8</v>
      </c>
      <c r="F95" s="91">
        <v>1.66</v>
      </c>
    </row>
    <row r="96" spans="1:6" x14ac:dyDescent="0.25">
      <c r="A96" s="119"/>
      <c r="B96" s="6" t="s">
        <v>138</v>
      </c>
      <c r="C96" s="6" t="s">
        <v>139</v>
      </c>
      <c r="D96" s="90">
        <v>2.4</v>
      </c>
      <c r="E96" s="91">
        <v>2.8</v>
      </c>
      <c r="F96" s="91">
        <v>1.66</v>
      </c>
    </row>
    <row r="97" spans="1:6" x14ac:dyDescent="0.25">
      <c r="A97" s="119"/>
      <c r="B97" s="6" t="s">
        <v>138</v>
      </c>
      <c r="C97" s="6" t="s">
        <v>139</v>
      </c>
      <c r="D97" s="90">
        <v>2.4</v>
      </c>
      <c r="E97" s="91">
        <v>2.8</v>
      </c>
      <c r="F97" s="91">
        <v>1.66</v>
      </c>
    </row>
    <row r="98" spans="1:6" x14ac:dyDescent="0.25">
      <c r="A98" s="119"/>
      <c r="B98" s="6" t="s">
        <v>138</v>
      </c>
      <c r="C98" s="6" t="s">
        <v>139</v>
      </c>
      <c r="D98" s="90">
        <v>2.4</v>
      </c>
      <c r="E98" s="91">
        <v>2.8</v>
      </c>
      <c r="F98" s="91">
        <v>1.66</v>
      </c>
    </row>
    <row r="99" spans="1:6" x14ac:dyDescent="0.25">
      <c r="A99" s="119"/>
      <c r="B99" s="12" t="s">
        <v>138</v>
      </c>
      <c r="C99" s="12" t="s">
        <v>139</v>
      </c>
      <c r="D99" s="90">
        <v>2.4</v>
      </c>
      <c r="E99" s="91">
        <v>2.8</v>
      </c>
      <c r="F99" s="91">
        <v>1.66</v>
      </c>
    </row>
    <row r="100" spans="1:6" x14ac:dyDescent="0.25">
      <c r="A100" s="119"/>
      <c r="B100" s="6" t="s">
        <v>138</v>
      </c>
      <c r="C100" s="6" t="s">
        <v>139</v>
      </c>
      <c r="D100" s="90">
        <v>2.4</v>
      </c>
      <c r="E100" s="91">
        <v>2.8</v>
      </c>
      <c r="F100" s="91">
        <v>1.66</v>
      </c>
    </row>
    <row r="101" spans="1:6" x14ac:dyDescent="0.25">
      <c r="A101" s="119"/>
      <c r="B101" s="6" t="s">
        <v>138</v>
      </c>
      <c r="C101" s="6" t="s">
        <v>139</v>
      </c>
      <c r="D101" s="90">
        <v>2.4</v>
      </c>
      <c r="E101" s="91">
        <v>2.8</v>
      </c>
      <c r="F101" s="91">
        <v>1.66</v>
      </c>
    </row>
    <row r="102" spans="1:6" x14ac:dyDescent="0.25">
      <c r="A102" s="119"/>
      <c r="B102" s="6" t="s">
        <v>138</v>
      </c>
      <c r="C102" s="6" t="s">
        <v>139</v>
      </c>
      <c r="D102" s="90">
        <v>2.4</v>
      </c>
      <c r="E102" s="91">
        <v>2.8</v>
      </c>
      <c r="F102" s="91">
        <v>1.66</v>
      </c>
    </row>
    <row r="103" spans="1:6" x14ac:dyDescent="0.25">
      <c r="A103" s="96"/>
      <c r="B103" s="92" t="s">
        <v>138</v>
      </c>
      <c r="C103" s="92" t="s">
        <v>38</v>
      </c>
      <c r="D103" s="93">
        <v>2.4</v>
      </c>
      <c r="E103" s="94">
        <v>2.8</v>
      </c>
      <c r="F103" s="94">
        <v>1.66</v>
      </c>
    </row>
    <row r="104" spans="1:6" ht="31.5" x14ac:dyDescent="0.25">
      <c r="A104" s="97">
        <v>22</v>
      </c>
      <c r="B104" s="98" t="s">
        <v>150</v>
      </c>
      <c r="C104" s="98" t="s">
        <v>139</v>
      </c>
      <c r="D104" s="99">
        <v>2.4</v>
      </c>
      <c r="E104" s="100">
        <v>2.8</v>
      </c>
      <c r="F104" s="100">
        <v>1</v>
      </c>
    </row>
    <row r="105" spans="1:6" ht="31.5" x14ac:dyDescent="0.25">
      <c r="A105" s="121">
        <v>23</v>
      </c>
      <c r="B105" s="6" t="s">
        <v>152</v>
      </c>
      <c r="C105" s="6" t="s">
        <v>139</v>
      </c>
      <c r="D105" s="90">
        <v>2.4</v>
      </c>
      <c r="E105" s="91">
        <v>2.8</v>
      </c>
      <c r="F105" s="91">
        <v>1.22</v>
      </c>
    </row>
    <row r="106" spans="1:6" ht="31.5" x14ac:dyDescent="0.25">
      <c r="A106" s="120"/>
      <c r="B106" s="92" t="s">
        <v>152</v>
      </c>
      <c r="C106" s="92" t="s">
        <v>139</v>
      </c>
      <c r="D106" s="93">
        <v>2.4</v>
      </c>
      <c r="E106" s="94">
        <v>2.8</v>
      </c>
      <c r="F106" s="94">
        <v>1.22</v>
      </c>
    </row>
    <row r="107" spans="1:6" ht="31.5" x14ac:dyDescent="0.25">
      <c r="A107" s="121">
        <v>24</v>
      </c>
      <c r="B107" s="6" t="s">
        <v>154</v>
      </c>
      <c r="C107" s="6" t="s">
        <v>51</v>
      </c>
      <c r="D107" s="90">
        <v>2.4</v>
      </c>
      <c r="E107" s="91">
        <v>2.8</v>
      </c>
      <c r="F107" s="91">
        <v>1.75</v>
      </c>
    </row>
    <row r="108" spans="1:6" ht="31.5" x14ac:dyDescent="0.25">
      <c r="A108" s="119"/>
      <c r="B108" s="6" t="s">
        <v>154</v>
      </c>
      <c r="C108" s="6" t="s">
        <v>51</v>
      </c>
      <c r="D108" s="90">
        <v>2.4</v>
      </c>
      <c r="E108" s="91">
        <v>2.8</v>
      </c>
      <c r="F108" s="91">
        <v>1.75</v>
      </c>
    </row>
    <row r="109" spans="1:6" ht="31.5" x14ac:dyDescent="0.25">
      <c r="A109" s="119"/>
      <c r="B109" s="6" t="s">
        <v>154</v>
      </c>
      <c r="C109" s="6" t="s">
        <v>51</v>
      </c>
      <c r="D109" s="90">
        <v>2.4</v>
      </c>
      <c r="E109" s="91">
        <v>2.8</v>
      </c>
      <c r="F109" s="91">
        <v>1.75</v>
      </c>
    </row>
    <row r="110" spans="1:6" ht="31.5" x14ac:dyDescent="0.25">
      <c r="A110" s="120"/>
      <c r="B110" s="92" t="s">
        <v>154</v>
      </c>
      <c r="C110" s="92" t="s">
        <v>51</v>
      </c>
      <c r="D110" s="93">
        <v>2.4</v>
      </c>
      <c r="E110" s="94">
        <v>2.8</v>
      </c>
      <c r="F110" s="94">
        <v>1.75</v>
      </c>
    </row>
    <row r="111" spans="1:6" x14ac:dyDescent="0.25">
      <c r="A111" s="121">
        <v>25</v>
      </c>
      <c r="B111" s="6" t="s">
        <v>159</v>
      </c>
      <c r="C111" s="6" t="s">
        <v>51</v>
      </c>
      <c r="D111" s="90">
        <v>2.4</v>
      </c>
      <c r="E111" s="91">
        <v>2.8</v>
      </c>
      <c r="F111" s="91">
        <v>1.84</v>
      </c>
    </row>
    <row r="112" spans="1:6" x14ac:dyDescent="0.25">
      <c r="A112" s="119"/>
      <c r="B112" s="6" t="s">
        <v>159</v>
      </c>
      <c r="C112" s="6" t="s">
        <v>51</v>
      </c>
      <c r="D112" s="90">
        <v>2.4</v>
      </c>
      <c r="E112" s="91">
        <v>2.8</v>
      </c>
      <c r="F112" s="91">
        <v>1.84</v>
      </c>
    </row>
    <row r="113" spans="1:6" x14ac:dyDescent="0.25">
      <c r="A113" s="120"/>
      <c r="B113" s="92" t="s">
        <v>159</v>
      </c>
      <c r="C113" s="92" t="s">
        <v>51</v>
      </c>
      <c r="D113" s="93">
        <v>2.4</v>
      </c>
      <c r="E113" s="94">
        <v>2.8</v>
      </c>
      <c r="F113" s="94">
        <v>1.84</v>
      </c>
    </row>
    <row r="114" spans="1:6" x14ac:dyDescent="0.25">
      <c r="A114" s="121">
        <v>26</v>
      </c>
      <c r="B114" s="6" t="s">
        <v>162</v>
      </c>
      <c r="C114" s="6" t="s">
        <v>56</v>
      </c>
      <c r="D114" s="90">
        <v>2.4</v>
      </c>
      <c r="E114" s="91">
        <v>2.8</v>
      </c>
      <c r="F114" s="91">
        <v>1.68</v>
      </c>
    </row>
    <row r="115" spans="1:6" x14ac:dyDescent="0.25">
      <c r="A115" s="119"/>
      <c r="B115" s="6" t="s">
        <v>162</v>
      </c>
      <c r="C115" s="6" t="s">
        <v>56</v>
      </c>
      <c r="D115" s="90">
        <v>2.4</v>
      </c>
      <c r="E115" s="91">
        <v>2.8</v>
      </c>
      <c r="F115" s="91">
        <v>1.68</v>
      </c>
    </row>
    <row r="116" spans="1:6" x14ac:dyDescent="0.25">
      <c r="A116" s="119"/>
      <c r="B116" s="6" t="s">
        <v>162</v>
      </c>
      <c r="C116" s="6" t="s">
        <v>56</v>
      </c>
      <c r="D116" s="90">
        <v>2.4</v>
      </c>
      <c r="E116" s="91">
        <v>2.8</v>
      </c>
      <c r="F116" s="91">
        <v>1.68</v>
      </c>
    </row>
    <row r="117" spans="1:6" x14ac:dyDescent="0.25">
      <c r="A117" s="119"/>
      <c r="B117" s="6" t="s">
        <v>162</v>
      </c>
      <c r="C117" s="6" t="s">
        <v>56</v>
      </c>
      <c r="D117" s="90">
        <v>2.4</v>
      </c>
      <c r="E117" s="91">
        <v>2.8</v>
      </c>
      <c r="F117" s="91">
        <v>1.68</v>
      </c>
    </row>
    <row r="118" spans="1:6" x14ac:dyDescent="0.25">
      <c r="A118" s="120"/>
      <c r="B118" s="92" t="s">
        <v>162</v>
      </c>
      <c r="C118" s="92" t="s">
        <v>56</v>
      </c>
      <c r="D118" s="93">
        <v>2.4</v>
      </c>
      <c r="E118" s="94">
        <v>2.8</v>
      </c>
      <c r="F118" s="94">
        <v>1.68</v>
      </c>
    </row>
    <row r="119" spans="1:6" x14ac:dyDescent="0.25">
      <c r="A119" s="104">
        <v>27</v>
      </c>
      <c r="B119" s="105" t="s">
        <v>168</v>
      </c>
      <c r="C119" s="105" t="s">
        <v>126</v>
      </c>
      <c r="D119" s="106">
        <v>5</v>
      </c>
      <c r="E119" s="106">
        <v>5</v>
      </c>
      <c r="F119" s="106">
        <v>1.01</v>
      </c>
    </row>
    <row r="120" spans="1:6" x14ac:dyDescent="0.25">
      <c r="A120" s="97">
        <v>28</v>
      </c>
      <c r="B120" s="98" t="s">
        <v>170</v>
      </c>
      <c r="C120" s="98" t="s">
        <v>26</v>
      </c>
      <c r="D120" s="99">
        <v>5</v>
      </c>
      <c r="E120" s="100">
        <v>5.3</v>
      </c>
      <c r="F120" s="100">
        <v>1</v>
      </c>
    </row>
    <row r="121" spans="1:6" ht="31.5" x14ac:dyDescent="0.25">
      <c r="A121" s="97">
        <v>29</v>
      </c>
      <c r="B121" s="98" t="s">
        <v>172</v>
      </c>
      <c r="C121" s="98" t="s">
        <v>26</v>
      </c>
      <c r="D121" s="99">
        <v>5</v>
      </c>
      <c r="E121" s="100">
        <v>5.3</v>
      </c>
      <c r="F121" s="100">
        <v>1</v>
      </c>
    </row>
    <row r="122" spans="1:6" x14ac:dyDescent="0.25">
      <c r="A122" s="104">
        <v>30</v>
      </c>
      <c r="B122" s="105" t="s">
        <v>174</v>
      </c>
      <c r="C122" s="105" t="s">
        <v>126</v>
      </c>
      <c r="D122" s="106">
        <v>8.5</v>
      </c>
      <c r="E122" s="106">
        <v>8.5</v>
      </c>
      <c r="F122" s="106">
        <v>1.1499999999999999</v>
      </c>
    </row>
    <row r="123" spans="1:6" x14ac:dyDescent="0.25">
      <c r="A123" s="104">
        <v>31</v>
      </c>
      <c r="B123" s="105" t="s">
        <v>175</v>
      </c>
      <c r="C123" s="105" t="s">
        <v>56</v>
      </c>
      <c r="D123" s="106">
        <v>8.5</v>
      </c>
      <c r="E123" s="106">
        <v>8.5</v>
      </c>
      <c r="F123" s="106">
        <v>1.1299999999999999</v>
      </c>
    </row>
  </sheetData>
  <sheetProtection selectLockedCells="1"/>
  <mergeCells count="20">
    <mergeCell ref="A114:A118"/>
    <mergeCell ref="A43:A46"/>
    <mergeCell ref="A49:A50"/>
    <mergeCell ref="A53:A57"/>
    <mergeCell ref="A58:A81"/>
    <mergeCell ref="A82:A83"/>
    <mergeCell ref="A85:A89"/>
    <mergeCell ref="A91:A92"/>
    <mergeCell ref="A93:A102"/>
    <mergeCell ref="A105:A106"/>
    <mergeCell ref="A107:A110"/>
    <mergeCell ref="A111:A113"/>
    <mergeCell ref="D1:E1"/>
    <mergeCell ref="A3:A5"/>
    <mergeCell ref="A9:A18"/>
    <mergeCell ref="A35:A38"/>
    <mergeCell ref="A39:A42"/>
    <mergeCell ref="C1:C2"/>
    <mergeCell ref="B1:B2"/>
    <mergeCell ref="A19:A34"/>
  </mergeCells>
  <pageMargins left="0.7" right="0.7" top="0.75" bottom="0.75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таблица 3</vt:lpstr>
      <vt:lpstr>коеф. направления</vt:lpstr>
      <vt:lpstr>'таблица 3'!Print_Titles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Petrovae</dc:creator>
  <cp:lastModifiedBy>Petrova</cp:lastModifiedBy>
  <cp:lastPrinted>2018-07-02T10:16:29Z</cp:lastPrinted>
  <dcterms:created xsi:type="dcterms:W3CDTF">2018-07-02T09:20:54Z</dcterms:created>
  <dcterms:modified xsi:type="dcterms:W3CDTF">2018-07-04T19:10:05Z</dcterms:modified>
</cp:coreProperties>
</file>