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SOFIA UNIVERSITY\Бюджети\2021\за срещи за изпращане\"/>
    </mc:Choice>
  </mc:AlternateContent>
  <bookViews>
    <workbookView xWindow="0" yWindow="0" windowWidth="38400" windowHeight="17730"/>
  </bookViews>
  <sheets>
    <sheet name="БАКАЛАВРИ" sheetId="1" r:id="rId1"/>
    <sheet name="МАГИСТРИ" sheetId="21" r:id="rId2"/>
    <sheet name="ДОКТОР" sheetId="22" r:id="rId3"/>
    <sheet name="дДанни" sheetId="19" state="hidden" r:id="rId4"/>
    <sheet name="Номенклатури" sheetId="5" state="hidden" r:id="rId5"/>
  </sheets>
  <externalReferences>
    <externalReference r:id="rId6"/>
  </externalReferences>
  <definedNames>
    <definedName name="_xlnm._FilterDatabase" localSheetId="0" hidden="1">БАКАЛАВРИ!$C$35:$D$175</definedName>
    <definedName name="_xlnm._FilterDatabase" localSheetId="2" hidden="1">ДОКТОР!$C$35:$D$175</definedName>
    <definedName name="_xlnm._FilterDatabase" localSheetId="1" hidden="1">МАГИСТРИ!$A$33:$Z$35</definedName>
    <definedName name="_xlnm._FilterDatabase" localSheetId="4" hidden="1">Номенклатури!$I$2:$I$141</definedName>
    <definedName name="ExternalData_1" localSheetId="3" hidden="1">дДанни!$AB$5:$AO$1321</definedName>
    <definedName name="ExternalData_1" localSheetId="4" hidden="1">Номенклатури!$J$2:$P$145</definedName>
    <definedName name="nFullName">#REF!</definedName>
    <definedName name="PT_Бак_Маг">'[1]PT1-{Бак-МагССО}-Маг'!$A$5:$B$5,'[1]PT1-{Бак-МагССО}-Маг'!$A$7:$V$26</definedName>
    <definedName name="нУчебнаГодина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G35" i="21" l="1"/>
  <c r="GD10" i="21" l="1"/>
  <c r="GD11" i="21"/>
  <c r="GD12" i="21"/>
  <c r="GD13" i="21"/>
  <c r="GD14" i="21"/>
  <c r="GD15" i="21"/>
  <c r="GD16" i="21"/>
  <c r="GD17" i="21"/>
  <c r="GD18" i="21"/>
  <c r="GD19" i="21"/>
  <c r="GD20" i="21"/>
  <c r="GD21" i="21"/>
  <c r="GD22" i="21"/>
  <c r="GD23" i="21"/>
  <c r="GD24" i="21"/>
  <c r="GD25" i="21"/>
  <c r="GD26" i="21"/>
  <c r="GD27" i="21"/>
  <c r="GD28" i="21"/>
  <c r="GD29" i="21"/>
  <c r="GD9" i="21"/>
  <c r="FD10" i="21"/>
  <c r="FD11" i="21"/>
  <c r="FD12" i="21"/>
  <c r="FD13" i="21"/>
  <c r="FD14" i="21"/>
  <c r="FD15" i="21"/>
  <c r="FD16" i="21"/>
  <c r="FD17" i="21"/>
  <c r="FD18" i="21"/>
  <c r="FD19" i="21"/>
  <c r="FD20" i="21"/>
  <c r="FD21" i="21"/>
  <c r="FD22" i="21"/>
  <c r="FD23" i="21"/>
  <c r="FD24" i="21"/>
  <c r="FD25" i="21"/>
  <c r="FD26" i="21"/>
  <c r="FD27" i="21"/>
  <c r="FD28" i="21"/>
  <c r="FD29" i="21"/>
  <c r="FD9" i="21"/>
  <c r="DG33" i="21"/>
  <c r="FZ33" i="21"/>
  <c r="FY33" i="21"/>
  <c r="FX33" i="21"/>
  <c r="FW33" i="21"/>
  <c r="FV33" i="21"/>
  <c r="FU33" i="21"/>
  <c r="FT33" i="21"/>
  <c r="FS33" i="21"/>
  <c r="FR33" i="21"/>
  <c r="FQ33" i="21"/>
  <c r="FP33" i="21"/>
  <c r="FO33" i="21"/>
  <c r="FN33" i="21"/>
  <c r="FM33" i="21"/>
  <c r="FL33" i="21"/>
  <c r="FK33" i="21"/>
  <c r="FJ33" i="21"/>
  <c r="FI33" i="21"/>
  <c r="FH33" i="21"/>
  <c r="FG33" i="21"/>
  <c r="EZ33" i="21"/>
  <c r="EY33" i="21"/>
  <c r="EX33" i="21"/>
  <c r="EW33" i="21"/>
  <c r="EV33" i="21"/>
  <c r="EU33" i="21"/>
  <c r="ET33" i="21"/>
  <c r="ES33" i="21"/>
  <c r="ER33" i="21"/>
  <c r="EQ33" i="21"/>
  <c r="EP33" i="21"/>
  <c r="EO33" i="21"/>
  <c r="EN33" i="21"/>
  <c r="EM33" i="21"/>
  <c r="EL33" i="21"/>
  <c r="EK33" i="21"/>
  <c r="EJ33" i="21"/>
  <c r="EI33" i="21"/>
  <c r="EH33" i="21"/>
  <c r="EG33" i="2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9" i="1"/>
  <c r="DD10" i="21" l="1"/>
  <c r="DD11" i="21"/>
  <c r="DD12" i="21"/>
  <c r="DD13" i="21"/>
  <c r="DD14" i="21"/>
  <c r="DD15" i="21"/>
  <c r="DD16" i="21"/>
  <c r="DD17" i="21"/>
  <c r="DD18" i="21"/>
  <c r="DD19" i="21"/>
  <c r="DD20" i="21"/>
  <c r="DD21" i="21"/>
  <c r="DD22" i="21"/>
  <c r="DD23" i="21"/>
  <c r="DD24" i="21"/>
  <c r="DD25" i="21"/>
  <c r="DD26" i="21"/>
  <c r="DD27" i="21"/>
  <c r="DD28" i="21"/>
  <c r="DD29" i="21"/>
  <c r="DD9" i="2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CG33" i="1"/>
  <c r="DD10" i="1" l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9" i="1"/>
  <c r="GC35" i="21"/>
  <c r="GB35" i="21"/>
  <c r="GA35" i="21"/>
  <c r="FZ35" i="21"/>
  <c r="FY35" i="21"/>
  <c r="FX35" i="21"/>
  <c r="FW35" i="21"/>
  <c r="FV35" i="21"/>
  <c r="FU35" i="21"/>
  <c r="FT35" i="21"/>
  <c r="FS35" i="21"/>
  <c r="FR35" i="21"/>
  <c r="FQ35" i="21"/>
  <c r="FP35" i="21"/>
  <c r="FO35" i="21"/>
  <c r="FN35" i="21"/>
  <c r="FM35" i="21"/>
  <c r="FL35" i="21"/>
  <c r="FK35" i="21"/>
  <c r="FJ35" i="21"/>
  <c r="FI35" i="21"/>
  <c r="FH35" i="21"/>
  <c r="FG35" i="21"/>
  <c r="FC35" i="21"/>
  <c r="FB35" i="21"/>
  <c r="FA35" i="21"/>
  <c r="EZ35" i="21"/>
  <c r="EY35" i="21"/>
  <c r="EX35" i="21"/>
  <c r="EW35" i="21"/>
  <c r="EV35" i="21"/>
  <c r="EU35" i="21"/>
  <c r="ET35" i="21"/>
  <c r="ES35" i="21"/>
  <c r="ER35" i="21"/>
  <c r="EQ35" i="21"/>
  <c r="EP35" i="21"/>
  <c r="EO35" i="21"/>
  <c r="EN35" i="21"/>
  <c r="EM35" i="21"/>
  <c r="EL35" i="21"/>
  <c r="EK35" i="21"/>
  <c r="EJ35" i="21"/>
  <c r="EI35" i="21"/>
  <c r="EH35" i="21"/>
  <c r="EG35" i="21"/>
  <c r="EC35" i="21"/>
  <c r="EB35" i="21"/>
  <c r="EA35" i="21"/>
  <c r="DZ35" i="21"/>
  <c r="DZ33" i="21" s="1"/>
  <c r="DY35" i="21"/>
  <c r="DY33" i="21" s="1"/>
  <c r="DX35" i="21"/>
  <c r="DX33" i="21" s="1"/>
  <c r="DW35" i="21"/>
  <c r="DW33" i="21" s="1"/>
  <c r="DV35" i="21"/>
  <c r="DV33" i="21" s="1"/>
  <c r="DU35" i="21"/>
  <c r="DU33" i="21" s="1"/>
  <c r="DT35" i="21"/>
  <c r="DT33" i="21" s="1"/>
  <c r="DS35" i="21"/>
  <c r="DS33" i="21" s="1"/>
  <c r="DR35" i="21"/>
  <c r="DR33" i="21" s="1"/>
  <c r="DQ35" i="21"/>
  <c r="DQ33" i="21" s="1"/>
  <c r="DP35" i="21"/>
  <c r="DP33" i="21" s="1"/>
  <c r="DO35" i="21"/>
  <c r="DO33" i="21" s="1"/>
  <c r="DN35" i="21"/>
  <c r="DN33" i="21" s="1"/>
  <c r="DM35" i="21"/>
  <c r="DM33" i="21" s="1"/>
  <c r="DL35" i="21"/>
  <c r="DL33" i="21" s="1"/>
  <c r="DK35" i="21"/>
  <c r="DK33" i="21" s="1"/>
  <c r="DJ35" i="21"/>
  <c r="DJ33" i="21" s="1"/>
  <c r="DI35" i="21"/>
  <c r="DI33" i="21" s="1"/>
  <c r="DH35" i="21"/>
  <c r="DH33" i="21" s="1"/>
  <c r="DC35" i="21"/>
  <c r="DB35" i="21"/>
  <c r="DA35" i="21"/>
  <c r="CZ35" i="21"/>
  <c r="CZ33" i="21" s="1"/>
  <c r="CY35" i="21"/>
  <c r="CY33" i="21" s="1"/>
  <c r="CX35" i="21"/>
  <c r="CX33" i="21" s="1"/>
  <c r="CW35" i="21"/>
  <c r="CW33" i="21" s="1"/>
  <c r="CV35" i="21"/>
  <c r="CV33" i="21" s="1"/>
  <c r="CU35" i="21"/>
  <c r="CU33" i="21" s="1"/>
  <c r="CT35" i="21"/>
  <c r="CT33" i="21" s="1"/>
  <c r="CS35" i="21"/>
  <c r="CS33" i="21" s="1"/>
  <c r="CR35" i="21"/>
  <c r="CR33" i="21" s="1"/>
  <c r="CQ35" i="21"/>
  <c r="CQ33" i="21" s="1"/>
  <c r="CP35" i="21"/>
  <c r="CP33" i="21" s="1"/>
  <c r="CO35" i="21"/>
  <c r="CO33" i="21" s="1"/>
  <c r="CN35" i="21"/>
  <c r="CN33" i="21" s="1"/>
  <c r="CM35" i="21"/>
  <c r="CM33" i="21" s="1"/>
  <c r="CL35" i="21"/>
  <c r="CL33" i="21" s="1"/>
  <c r="CK35" i="21"/>
  <c r="CK33" i="21" s="1"/>
  <c r="CJ35" i="21"/>
  <c r="CJ33" i="21" s="1"/>
  <c r="CI35" i="21"/>
  <c r="CI33" i="21" s="1"/>
  <c r="CH35" i="21"/>
  <c r="CH33" i="21" s="1"/>
  <c r="CG35" i="21"/>
  <c r="CG33" i="21" s="1"/>
  <c r="CC35" i="21"/>
  <c r="CB35" i="21"/>
  <c r="CA35" i="21"/>
  <c r="BZ35" i="21"/>
  <c r="BY35" i="21"/>
  <c r="BX35" i="21"/>
  <c r="BW35" i="21"/>
  <c r="BV35" i="21"/>
  <c r="BU35" i="21"/>
  <c r="BT35" i="21"/>
  <c r="BS35" i="21"/>
  <c r="BR35" i="21"/>
  <c r="BQ35" i="21"/>
  <c r="BP35" i="21"/>
  <c r="BO35" i="21"/>
  <c r="BN35" i="21"/>
  <c r="BM35" i="21"/>
  <c r="BL35" i="21"/>
  <c r="BK35" i="21"/>
  <c r="BJ35" i="21"/>
  <c r="BI35" i="21"/>
  <c r="BH35" i="21"/>
  <c r="BG35" i="21"/>
  <c r="FZ29" i="21"/>
  <c r="FY29" i="21"/>
  <c r="FX29" i="21"/>
  <c r="FW29" i="21"/>
  <c r="FV29" i="21"/>
  <c r="FU29" i="21"/>
  <c r="FT29" i="21"/>
  <c r="FS29" i="21"/>
  <c r="FR29" i="21"/>
  <c r="FQ29" i="21"/>
  <c r="FP29" i="21"/>
  <c r="FO29" i="21"/>
  <c r="FN29" i="21"/>
  <c r="FM29" i="21"/>
  <c r="FL29" i="21"/>
  <c r="FK29" i="21"/>
  <c r="FJ29" i="21"/>
  <c r="FI29" i="21"/>
  <c r="FH29" i="21"/>
  <c r="FG29" i="21"/>
  <c r="EZ29" i="21"/>
  <c r="EY29" i="21"/>
  <c r="EX29" i="21"/>
  <c r="EW29" i="21"/>
  <c r="EV29" i="21"/>
  <c r="EU29" i="21"/>
  <c r="ET29" i="21"/>
  <c r="ES29" i="21"/>
  <c r="ER29" i="21"/>
  <c r="EQ29" i="21"/>
  <c r="EP29" i="21"/>
  <c r="EO29" i="21"/>
  <c r="EN29" i="21"/>
  <c r="EM29" i="21"/>
  <c r="EL29" i="21"/>
  <c r="EK29" i="21"/>
  <c r="EJ29" i="21"/>
  <c r="EI29" i="21"/>
  <c r="EH29" i="21"/>
  <c r="EG29" i="21"/>
  <c r="DZ29" i="21"/>
  <c r="DY29" i="21"/>
  <c r="DX29" i="21"/>
  <c r="DW29" i="21"/>
  <c r="DV29" i="21"/>
  <c r="DU29" i="21"/>
  <c r="DT29" i="21"/>
  <c r="DS29" i="21"/>
  <c r="DR29" i="21"/>
  <c r="DQ29" i="21"/>
  <c r="DP29" i="21"/>
  <c r="DO29" i="21"/>
  <c r="DN29" i="21"/>
  <c r="DM29" i="21"/>
  <c r="DL29" i="21"/>
  <c r="DK29" i="21"/>
  <c r="DJ29" i="21"/>
  <c r="DI29" i="21"/>
  <c r="DH29" i="21"/>
  <c r="DG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GB28" i="21"/>
  <c r="FZ28" i="21"/>
  <c r="FY28" i="21"/>
  <c r="FX28" i="21"/>
  <c r="FW28" i="21"/>
  <c r="FV28" i="21"/>
  <c r="FU28" i="21"/>
  <c r="FT28" i="21"/>
  <c r="FS28" i="21"/>
  <c r="FR28" i="21"/>
  <c r="FQ28" i="21"/>
  <c r="FP28" i="21"/>
  <c r="FO28" i="21"/>
  <c r="FN28" i="21"/>
  <c r="FM28" i="21"/>
  <c r="FL28" i="21"/>
  <c r="FK28" i="21"/>
  <c r="FJ28" i="21"/>
  <c r="FI28" i="21"/>
  <c r="FH28" i="21"/>
  <c r="FG28" i="21"/>
  <c r="EZ28" i="21"/>
  <c r="FB28" i="21" s="1"/>
  <c r="EY28" i="21"/>
  <c r="EX28" i="21"/>
  <c r="EW28" i="21"/>
  <c r="EV28" i="21"/>
  <c r="EU28" i="21"/>
  <c r="ET28" i="21"/>
  <c r="ES28" i="21"/>
  <c r="ER28" i="21"/>
  <c r="EQ28" i="21"/>
  <c r="EP28" i="21"/>
  <c r="EO28" i="21"/>
  <c r="EN28" i="21"/>
  <c r="EM28" i="21"/>
  <c r="EL28" i="21"/>
  <c r="EK28" i="21"/>
  <c r="EJ28" i="21"/>
  <c r="EI28" i="21"/>
  <c r="EH28" i="21"/>
  <c r="EG28" i="21"/>
  <c r="DZ28" i="21"/>
  <c r="EB28" i="21" s="1"/>
  <c r="DY28" i="21"/>
  <c r="DX28" i="21"/>
  <c r="DW28" i="21"/>
  <c r="DV28" i="21"/>
  <c r="DU28" i="21"/>
  <c r="DT28" i="21"/>
  <c r="DS28" i="21"/>
  <c r="DR28" i="21"/>
  <c r="DQ28" i="21"/>
  <c r="DP28" i="21"/>
  <c r="DO28" i="21"/>
  <c r="DN28" i="21"/>
  <c r="DM28" i="21"/>
  <c r="DL28" i="21"/>
  <c r="DK28" i="21"/>
  <c r="DJ28" i="21"/>
  <c r="DI28" i="21"/>
  <c r="DH28" i="21"/>
  <c r="DG28" i="21"/>
  <c r="CZ28" i="21"/>
  <c r="DB28" i="21" s="1"/>
  <c r="CY28" i="21"/>
  <c r="CX28" i="21"/>
  <c r="CW28" i="21"/>
  <c r="CV28" i="21"/>
  <c r="CU28" i="21"/>
  <c r="CT28" i="21"/>
  <c r="CS28" i="21"/>
  <c r="CR28" i="21"/>
  <c r="CQ28" i="21"/>
  <c r="CP28" i="21"/>
  <c r="CO28" i="21"/>
  <c r="CN28" i="21"/>
  <c r="CM28" i="21"/>
  <c r="CL28" i="21"/>
  <c r="CK28" i="21"/>
  <c r="CJ28" i="21"/>
  <c r="CI28" i="21"/>
  <c r="CH28" i="21"/>
  <c r="CG28" i="21"/>
  <c r="BZ28" i="21"/>
  <c r="CB28" i="21" s="1"/>
  <c r="BY28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FZ27" i="21"/>
  <c r="FY27" i="21"/>
  <c r="GB27" i="21" s="1"/>
  <c r="FX27" i="21"/>
  <c r="FW27" i="21"/>
  <c r="FV27" i="21"/>
  <c r="FU27" i="21"/>
  <c r="FT27" i="21"/>
  <c r="FS27" i="21"/>
  <c r="FR27" i="21"/>
  <c r="FQ27" i="21"/>
  <c r="FP27" i="21"/>
  <c r="FO27" i="21"/>
  <c r="FN27" i="21"/>
  <c r="FM27" i="21"/>
  <c r="FL27" i="21"/>
  <c r="FK27" i="21"/>
  <c r="FJ27" i="21"/>
  <c r="FI27" i="21"/>
  <c r="FH27" i="21"/>
  <c r="FG27" i="21"/>
  <c r="EZ27" i="21"/>
  <c r="EY27" i="21"/>
  <c r="FB27" i="21" s="1"/>
  <c r="EX27" i="21"/>
  <c r="EW27" i="21"/>
  <c r="EV27" i="21"/>
  <c r="EU27" i="21"/>
  <c r="ET27" i="21"/>
  <c r="ES27" i="21"/>
  <c r="ER27" i="21"/>
  <c r="EQ27" i="21"/>
  <c r="EP27" i="21"/>
  <c r="EO27" i="21"/>
  <c r="EN27" i="21"/>
  <c r="EM27" i="21"/>
  <c r="EL27" i="21"/>
  <c r="EK27" i="21"/>
  <c r="EJ27" i="21"/>
  <c r="EI27" i="21"/>
  <c r="EH27" i="21"/>
  <c r="EG27" i="21"/>
  <c r="DZ27" i="21"/>
  <c r="DY27" i="21"/>
  <c r="EB27" i="21" s="1"/>
  <c r="DX27" i="21"/>
  <c r="DW27" i="21"/>
  <c r="DV27" i="21"/>
  <c r="DU27" i="21"/>
  <c r="DT27" i="21"/>
  <c r="DS27" i="21"/>
  <c r="DR27" i="21"/>
  <c r="DQ27" i="21"/>
  <c r="DP27" i="21"/>
  <c r="DO27" i="21"/>
  <c r="DN27" i="21"/>
  <c r="DM27" i="21"/>
  <c r="DL27" i="21"/>
  <c r="DK27" i="21"/>
  <c r="DJ27" i="21"/>
  <c r="DI27" i="21"/>
  <c r="DH27" i="21"/>
  <c r="DG27" i="21"/>
  <c r="CZ27" i="21"/>
  <c r="CY27" i="21"/>
  <c r="DB27" i="21" s="1"/>
  <c r="CX27" i="21"/>
  <c r="CW27" i="21"/>
  <c r="CV27" i="21"/>
  <c r="CU27" i="21"/>
  <c r="CT27" i="21"/>
  <c r="CS27" i="21"/>
  <c r="CR27" i="21"/>
  <c r="CQ27" i="21"/>
  <c r="CP27" i="21"/>
  <c r="CO27" i="21"/>
  <c r="CN27" i="21"/>
  <c r="CM27" i="21"/>
  <c r="CL27" i="21"/>
  <c r="CK27" i="21"/>
  <c r="CJ27" i="21"/>
  <c r="CI27" i="21"/>
  <c r="CH27" i="21"/>
  <c r="CG27" i="21"/>
  <c r="BZ27" i="21"/>
  <c r="BY27" i="21"/>
  <c r="CB27" i="21" s="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GB26" i="21"/>
  <c r="FZ26" i="21"/>
  <c r="FY26" i="21"/>
  <c r="FX26" i="21"/>
  <c r="FW26" i="21"/>
  <c r="FV26" i="21"/>
  <c r="FU26" i="21"/>
  <c r="FT26" i="21"/>
  <c r="FS26" i="21"/>
  <c r="FR26" i="21"/>
  <c r="FQ26" i="21"/>
  <c r="FP26" i="21"/>
  <c r="FO26" i="21"/>
  <c r="FN26" i="21"/>
  <c r="FM26" i="21"/>
  <c r="FL26" i="21"/>
  <c r="FK26" i="21"/>
  <c r="FJ26" i="21"/>
  <c r="FI26" i="21"/>
  <c r="FH26" i="21"/>
  <c r="FG26" i="21"/>
  <c r="EZ26" i="21"/>
  <c r="EY26" i="21"/>
  <c r="EX26" i="21"/>
  <c r="FB26" i="21" s="1"/>
  <c r="EW26" i="21"/>
  <c r="EV26" i="21"/>
  <c r="EU26" i="21"/>
  <c r="ET26" i="21"/>
  <c r="ES26" i="21"/>
  <c r="ER26" i="21"/>
  <c r="EQ26" i="21"/>
  <c r="EP26" i="21"/>
  <c r="EO26" i="21"/>
  <c r="EN26" i="21"/>
  <c r="EM26" i="21"/>
  <c r="EL26" i="21"/>
  <c r="EK26" i="21"/>
  <c r="EJ26" i="21"/>
  <c r="EI26" i="21"/>
  <c r="EH26" i="21"/>
  <c r="EG26" i="21"/>
  <c r="DZ26" i="21"/>
  <c r="DY26" i="21"/>
  <c r="DX26" i="21"/>
  <c r="EB26" i="21" s="1"/>
  <c r="DW26" i="21"/>
  <c r="DV26" i="21"/>
  <c r="DU26" i="21"/>
  <c r="DT26" i="21"/>
  <c r="DS26" i="21"/>
  <c r="DR26" i="21"/>
  <c r="DQ26" i="21"/>
  <c r="DP26" i="21"/>
  <c r="DO26" i="21"/>
  <c r="DN26" i="21"/>
  <c r="DM26" i="21"/>
  <c r="DL26" i="21"/>
  <c r="DK26" i="21"/>
  <c r="DJ26" i="21"/>
  <c r="DI26" i="21"/>
  <c r="DH26" i="21"/>
  <c r="DG26" i="21"/>
  <c r="DB26" i="21"/>
  <c r="CZ26" i="21"/>
  <c r="CY26" i="21"/>
  <c r="CX26" i="21"/>
  <c r="CW26" i="21"/>
  <c r="CV26" i="21"/>
  <c r="CU26" i="21"/>
  <c r="CT26" i="21"/>
  <c r="CS26" i="21"/>
  <c r="CR26" i="21"/>
  <c r="CQ26" i="21"/>
  <c r="CP26" i="21"/>
  <c r="CO26" i="21"/>
  <c r="CN26" i="21"/>
  <c r="CM26" i="21"/>
  <c r="CL26" i="21"/>
  <c r="CK26" i="21"/>
  <c r="CJ26" i="21"/>
  <c r="CI26" i="21"/>
  <c r="CH26" i="21"/>
  <c r="CG26" i="21"/>
  <c r="CB26" i="21"/>
  <c r="BZ26" i="21"/>
  <c r="BY26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FZ25" i="21"/>
  <c r="FY25" i="21"/>
  <c r="FX25" i="21"/>
  <c r="FW25" i="21"/>
  <c r="GB25" i="21" s="1"/>
  <c r="FV25" i="21"/>
  <c r="FU25" i="21"/>
  <c r="FT25" i="21"/>
  <c r="FS25" i="21"/>
  <c r="FR25" i="21"/>
  <c r="FQ25" i="21"/>
  <c r="FP25" i="21"/>
  <c r="FO25" i="21"/>
  <c r="FN25" i="21"/>
  <c r="FM25" i="21"/>
  <c r="FL25" i="21"/>
  <c r="FK25" i="21"/>
  <c r="FJ25" i="21"/>
  <c r="FI25" i="21"/>
  <c r="FH25" i="21"/>
  <c r="FG25" i="21"/>
  <c r="EZ25" i="21"/>
  <c r="EY25" i="21"/>
  <c r="EX25" i="21"/>
  <c r="EW25" i="21"/>
  <c r="FB25" i="21" s="1"/>
  <c r="EV25" i="21"/>
  <c r="EU25" i="21"/>
  <c r="ET25" i="21"/>
  <c r="ES25" i="21"/>
  <c r="ER25" i="21"/>
  <c r="EQ25" i="21"/>
  <c r="EP25" i="21"/>
  <c r="EO25" i="21"/>
  <c r="EN25" i="21"/>
  <c r="EM25" i="21"/>
  <c r="EL25" i="21"/>
  <c r="EK25" i="21"/>
  <c r="EJ25" i="21"/>
  <c r="EI25" i="21"/>
  <c r="EH25" i="21"/>
  <c r="EG25" i="21"/>
  <c r="DZ25" i="21"/>
  <c r="DY25" i="21"/>
  <c r="DX25" i="21"/>
  <c r="DW25" i="21"/>
  <c r="EB25" i="21" s="1"/>
  <c r="DV25" i="21"/>
  <c r="DU25" i="21"/>
  <c r="DT25" i="21"/>
  <c r="DS25" i="21"/>
  <c r="DR25" i="21"/>
  <c r="DQ25" i="21"/>
  <c r="DP25" i="21"/>
  <c r="DO25" i="21"/>
  <c r="DN25" i="21"/>
  <c r="DM25" i="21"/>
  <c r="DL25" i="21"/>
  <c r="DK25" i="21"/>
  <c r="DJ25" i="21"/>
  <c r="DI25" i="21"/>
  <c r="DH25" i="21"/>
  <c r="DG25" i="21"/>
  <c r="CZ25" i="21"/>
  <c r="CY25" i="21"/>
  <c r="CX25" i="21"/>
  <c r="CW25" i="21"/>
  <c r="DB25" i="21" s="1"/>
  <c r="CV25" i="21"/>
  <c r="CU25" i="21"/>
  <c r="CT25" i="21"/>
  <c r="CS25" i="21"/>
  <c r="CR25" i="21"/>
  <c r="CQ25" i="21"/>
  <c r="CP25" i="21"/>
  <c r="CO25" i="21"/>
  <c r="CN25" i="21"/>
  <c r="CM25" i="21"/>
  <c r="CL25" i="21"/>
  <c r="CK25" i="21"/>
  <c r="CJ25" i="21"/>
  <c r="CI25" i="21"/>
  <c r="CH25" i="21"/>
  <c r="CG25" i="21"/>
  <c r="BZ25" i="21"/>
  <c r="BY25" i="21"/>
  <c r="BX25" i="21"/>
  <c r="BW25" i="21"/>
  <c r="CB25" i="21" s="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GB24" i="21"/>
  <c r="FZ24" i="21"/>
  <c r="FY24" i="21"/>
  <c r="FX24" i="21"/>
  <c r="FW24" i="21"/>
  <c r="FV24" i="21"/>
  <c r="FU24" i="21"/>
  <c r="FT24" i="21"/>
  <c r="FS24" i="21"/>
  <c r="FR24" i="21"/>
  <c r="FQ24" i="21"/>
  <c r="FP24" i="21"/>
  <c r="FO24" i="21"/>
  <c r="FN24" i="21"/>
  <c r="FM24" i="21"/>
  <c r="FL24" i="21"/>
  <c r="FK24" i="21"/>
  <c r="FJ24" i="21"/>
  <c r="FI24" i="21"/>
  <c r="FH24" i="21"/>
  <c r="FG24" i="21"/>
  <c r="EZ24" i="21"/>
  <c r="EY24" i="21"/>
  <c r="EX24" i="21"/>
  <c r="EW24" i="21"/>
  <c r="EV24" i="21"/>
  <c r="FB24" i="21" s="1"/>
  <c r="EU24" i="21"/>
  <c r="ET24" i="21"/>
  <c r="ES24" i="21"/>
  <c r="ER24" i="21"/>
  <c r="EQ24" i="21"/>
  <c r="EP24" i="21"/>
  <c r="EO24" i="21"/>
  <c r="EN24" i="21"/>
  <c r="EM24" i="21"/>
  <c r="EL24" i="21"/>
  <c r="EK24" i="21"/>
  <c r="EJ24" i="21"/>
  <c r="EI24" i="21"/>
  <c r="EH24" i="21"/>
  <c r="EG24" i="21"/>
  <c r="DZ24" i="21"/>
  <c r="DY24" i="21"/>
  <c r="DX24" i="21"/>
  <c r="DW24" i="21"/>
  <c r="DV24" i="21"/>
  <c r="EB24" i="21" s="1"/>
  <c r="DU24" i="21"/>
  <c r="DT24" i="21"/>
  <c r="DS24" i="21"/>
  <c r="DR24" i="21"/>
  <c r="DQ24" i="21"/>
  <c r="DP24" i="21"/>
  <c r="DO24" i="21"/>
  <c r="DN24" i="21"/>
  <c r="DM24" i="21"/>
  <c r="DL24" i="21"/>
  <c r="DK24" i="21"/>
  <c r="DJ24" i="21"/>
  <c r="DI24" i="21"/>
  <c r="DH24" i="21"/>
  <c r="DG24" i="21"/>
  <c r="CZ24" i="21"/>
  <c r="CY24" i="21"/>
  <c r="CX24" i="21"/>
  <c r="CW24" i="21"/>
  <c r="CV24" i="21"/>
  <c r="DB24" i="21" s="1"/>
  <c r="CU24" i="21"/>
  <c r="CT24" i="21"/>
  <c r="CS24" i="21"/>
  <c r="CR24" i="21"/>
  <c r="CQ24" i="21"/>
  <c r="CP24" i="21"/>
  <c r="CO24" i="21"/>
  <c r="CN24" i="21"/>
  <c r="CM24" i="21"/>
  <c r="CL24" i="21"/>
  <c r="CK24" i="21"/>
  <c r="CJ24" i="21"/>
  <c r="CI24" i="21"/>
  <c r="CH24" i="21"/>
  <c r="CG24" i="21"/>
  <c r="BZ24" i="21"/>
  <c r="BY24" i="21"/>
  <c r="BX24" i="21"/>
  <c r="BW24" i="21"/>
  <c r="BV24" i="21"/>
  <c r="CB24" i="21" s="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FZ23" i="21"/>
  <c r="FY23" i="21"/>
  <c r="FX23" i="21"/>
  <c r="FW23" i="21"/>
  <c r="FV23" i="21"/>
  <c r="FU23" i="21"/>
  <c r="GB23" i="21" s="1"/>
  <c r="FT23" i="21"/>
  <c r="FS23" i="21"/>
  <c r="FR23" i="21"/>
  <c r="FQ23" i="21"/>
  <c r="FP23" i="21"/>
  <c r="FO23" i="21"/>
  <c r="FN23" i="21"/>
  <c r="FM23" i="21"/>
  <c r="FL23" i="21"/>
  <c r="FK23" i="21"/>
  <c r="FJ23" i="21"/>
  <c r="FI23" i="21"/>
  <c r="FH23" i="21"/>
  <c r="FG23" i="21"/>
  <c r="FB23" i="21"/>
  <c r="EZ23" i="21"/>
  <c r="EY23" i="21"/>
  <c r="EX23" i="21"/>
  <c r="EW23" i="21"/>
  <c r="EV23" i="21"/>
  <c r="EU23" i="21"/>
  <c r="ET23" i="21"/>
  <c r="ES23" i="21"/>
  <c r="ER23" i="21"/>
  <c r="EQ23" i="21"/>
  <c r="EP23" i="21"/>
  <c r="EO23" i="21"/>
  <c r="EN23" i="21"/>
  <c r="EM23" i="21"/>
  <c r="EL23" i="21"/>
  <c r="EK23" i="21"/>
  <c r="EJ23" i="21"/>
  <c r="EI23" i="21"/>
  <c r="EH23" i="21"/>
  <c r="EG23" i="21"/>
  <c r="DZ23" i="21"/>
  <c r="DY23" i="21"/>
  <c r="DX23" i="21"/>
  <c r="DW23" i="21"/>
  <c r="DV23" i="21"/>
  <c r="DU23" i="21"/>
  <c r="EB23" i="21" s="1"/>
  <c r="DT23" i="21"/>
  <c r="DS23" i="21"/>
  <c r="DR23" i="21"/>
  <c r="DQ23" i="21"/>
  <c r="DP23" i="21"/>
  <c r="DO23" i="21"/>
  <c r="DN23" i="21"/>
  <c r="DM23" i="21"/>
  <c r="DL23" i="21"/>
  <c r="DK23" i="21"/>
  <c r="DJ23" i="21"/>
  <c r="DI23" i="21"/>
  <c r="DH23" i="21"/>
  <c r="DG23" i="21"/>
  <c r="CZ23" i="21"/>
  <c r="CY23" i="21"/>
  <c r="CX23" i="21"/>
  <c r="CW23" i="21"/>
  <c r="CV23" i="21"/>
  <c r="CU23" i="21"/>
  <c r="DB23" i="21" s="1"/>
  <c r="CT23" i="21"/>
  <c r="CS23" i="21"/>
  <c r="CR23" i="21"/>
  <c r="CQ23" i="21"/>
  <c r="CP23" i="21"/>
  <c r="CO23" i="21"/>
  <c r="CN23" i="21"/>
  <c r="CM23" i="21"/>
  <c r="CL23" i="21"/>
  <c r="CK23" i="21"/>
  <c r="CJ23" i="21"/>
  <c r="CI23" i="21"/>
  <c r="CH23" i="21"/>
  <c r="CG23" i="21"/>
  <c r="BZ23" i="21"/>
  <c r="BY23" i="21"/>
  <c r="BX23" i="21"/>
  <c r="BW23" i="21"/>
  <c r="BV23" i="21"/>
  <c r="BU23" i="21"/>
  <c r="CB23" i="21" s="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FZ22" i="21"/>
  <c r="FY22" i="21"/>
  <c r="FX22" i="21"/>
  <c r="FW22" i="21"/>
  <c r="FV22" i="21"/>
  <c r="FU22" i="21"/>
  <c r="FT22" i="21"/>
  <c r="GB22" i="21" s="1"/>
  <c r="FS22" i="21"/>
  <c r="FR22" i="21"/>
  <c r="FQ22" i="21"/>
  <c r="FP22" i="21"/>
  <c r="FO22" i="21"/>
  <c r="FN22" i="21"/>
  <c r="FM22" i="21"/>
  <c r="FL22" i="21"/>
  <c r="FK22" i="21"/>
  <c r="FJ22" i="21"/>
  <c r="FI22" i="21"/>
  <c r="FH22" i="21"/>
  <c r="FG22" i="21"/>
  <c r="EZ22" i="21"/>
  <c r="EY22" i="21"/>
  <c r="EX22" i="21"/>
  <c r="EW22" i="21"/>
  <c r="EV22" i="21"/>
  <c r="EU22" i="21"/>
  <c r="ET22" i="21"/>
  <c r="FB22" i="21" s="1"/>
  <c r="ES22" i="21"/>
  <c r="ER22" i="21"/>
  <c r="EQ22" i="21"/>
  <c r="EP22" i="21"/>
  <c r="EO22" i="21"/>
  <c r="EN22" i="21"/>
  <c r="EM22" i="21"/>
  <c r="EL22" i="21"/>
  <c r="EK22" i="21"/>
  <c r="EJ22" i="21"/>
  <c r="EI22" i="21"/>
  <c r="EH22" i="21"/>
  <c r="EG22" i="21"/>
  <c r="DZ22" i="21"/>
  <c r="DY22" i="21"/>
  <c r="DX22" i="21"/>
  <c r="DW22" i="21"/>
  <c r="DV22" i="21"/>
  <c r="DU22" i="21"/>
  <c r="DT22" i="21"/>
  <c r="EB22" i="21" s="1"/>
  <c r="DS22" i="21"/>
  <c r="DR22" i="21"/>
  <c r="DQ22" i="21"/>
  <c r="DP22" i="21"/>
  <c r="DO22" i="21"/>
  <c r="DN22" i="21"/>
  <c r="DM22" i="21"/>
  <c r="DL22" i="21"/>
  <c r="DK22" i="21"/>
  <c r="DJ22" i="21"/>
  <c r="DI22" i="21"/>
  <c r="DH22" i="21"/>
  <c r="DG22" i="21"/>
  <c r="CZ22" i="21"/>
  <c r="CY22" i="21"/>
  <c r="CX22" i="21"/>
  <c r="CW22" i="21"/>
  <c r="CV22" i="21"/>
  <c r="CU22" i="21"/>
  <c r="CT22" i="21"/>
  <c r="DB22" i="21" s="1"/>
  <c r="CS22" i="21"/>
  <c r="CR22" i="21"/>
  <c r="CQ22" i="21"/>
  <c r="CP22" i="21"/>
  <c r="CO22" i="21"/>
  <c r="CN22" i="21"/>
  <c r="CM22" i="21"/>
  <c r="CL22" i="21"/>
  <c r="CK22" i="21"/>
  <c r="CJ22" i="21"/>
  <c r="CI22" i="21"/>
  <c r="CH22" i="21"/>
  <c r="CG22" i="21"/>
  <c r="BZ22" i="21"/>
  <c r="BY22" i="21"/>
  <c r="BX22" i="21"/>
  <c r="BW22" i="21"/>
  <c r="BV22" i="21"/>
  <c r="BU22" i="21"/>
  <c r="BT22" i="21"/>
  <c r="CB22" i="21" s="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CA22" i="21" s="1"/>
  <c r="FZ21" i="21"/>
  <c r="FY21" i="21"/>
  <c r="FX21" i="21"/>
  <c r="FW21" i="21"/>
  <c r="FV21" i="21"/>
  <c r="FU21" i="21"/>
  <c r="FT21" i="21"/>
  <c r="FS21" i="21"/>
  <c r="GB21" i="21" s="1"/>
  <c r="FR21" i="21"/>
  <c r="FQ21" i="21"/>
  <c r="FP21" i="21"/>
  <c r="FO21" i="21"/>
  <c r="FN21" i="21"/>
  <c r="FM21" i="21"/>
  <c r="FL21" i="21"/>
  <c r="FK21" i="21"/>
  <c r="FJ21" i="21"/>
  <c r="FI21" i="21"/>
  <c r="FH21" i="21"/>
  <c r="FG21" i="21"/>
  <c r="EZ21" i="21"/>
  <c r="EY21" i="21"/>
  <c r="EX21" i="21"/>
  <c r="EW21" i="21"/>
  <c r="EV21" i="21"/>
  <c r="EU21" i="21"/>
  <c r="ET21" i="21"/>
  <c r="ES21" i="21"/>
  <c r="FB21" i="21" s="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DZ21" i="21"/>
  <c r="DY21" i="21"/>
  <c r="DX21" i="21"/>
  <c r="DW21" i="21"/>
  <c r="DV21" i="21"/>
  <c r="DU21" i="21"/>
  <c r="DT21" i="21"/>
  <c r="DS21" i="21"/>
  <c r="EB21" i="21" s="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CZ21" i="21"/>
  <c r="CY21" i="21"/>
  <c r="CX21" i="21"/>
  <c r="CW21" i="21"/>
  <c r="CV21" i="21"/>
  <c r="CU21" i="21"/>
  <c r="CT21" i="21"/>
  <c r="CS21" i="21"/>
  <c r="DB21" i="21" s="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BZ21" i="21"/>
  <c r="BY21" i="21"/>
  <c r="BX21" i="21"/>
  <c r="BW21" i="21"/>
  <c r="BV21" i="21"/>
  <c r="BU21" i="21"/>
  <c r="BT21" i="21"/>
  <c r="BS21" i="21"/>
  <c r="CB21" i="21" s="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FZ20" i="21"/>
  <c r="FY20" i="21"/>
  <c r="FX20" i="21"/>
  <c r="FW20" i="21"/>
  <c r="FV20" i="21"/>
  <c r="FU20" i="21"/>
  <c r="FT20" i="21"/>
  <c r="FS20" i="21"/>
  <c r="FR20" i="21"/>
  <c r="GB20" i="21" s="1"/>
  <c r="FQ20" i="21"/>
  <c r="FP20" i="21"/>
  <c r="FO20" i="21"/>
  <c r="FN20" i="21"/>
  <c r="FM20" i="21"/>
  <c r="FL20" i="21"/>
  <c r="FK20" i="21"/>
  <c r="FJ20" i="21"/>
  <c r="FI20" i="21"/>
  <c r="FH20" i="21"/>
  <c r="FG20" i="21"/>
  <c r="FB20" i="21"/>
  <c r="EZ20" i="21"/>
  <c r="EY20" i="21"/>
  <c r="EX20" i="21"/>
  <c r="EW20" i="21"/>
  <c r="EV20" i="21"/>
  <c r="EU20" i="21"/>
  <c r="ET20" i="21"/>
  <c r="ES20" i="21"/>
  <c r="ER20" i="21"/>
  <c r="EQ20" i="21"/>
  <c r="EP20" i="21"/>
  <c r="EO20" i="21"/>
  <c r="EN20" i="21"/>
  <c r="EM20" i="21"/>
  <c r="EL20" i="21"/>
  <c r="EK20" i="21"/>
  <c r="EJ20" i="21"/>
  <c r="EI20" i="21"/>
  <c r="EH20" i="21"/>
  <c r="EG20" i="21"/>
  <c r="DZ20" i="21"/>
  <c r="DY20" i="21"/>
  <c r="DX20" i="21"/>
  <c r="DW20" i="21"/>
  <c r="DV20" i="21"/>
  <c r="DU20" i="21"/>
  <c r="DT20" i="21"/>
  <c r="DS20" i="21"/>
  <c r="DR20" i="21"/>
  <c r="EB20" i="21" s="1"/>
  <c r="DQ20" i="21"/>
  <c r="DP20" i="21"/>
  <c r="DO20" i="21"/>
  <c r="DN20" i="21"/>
  <c r="DM20" i="21"/>
  <c r="DL20" i="21"/>
  <c r="DK20" i="21"/>
  <c r="DJ20" i="21"/>
  <c r="DI20" i="21"/>
  <c r="DH20" i="21"/>
  <c r="DG20" i="21"/>
  <c r="CZ20" i="21"/>
  <c r="CY20" i="21"/>
  <c r="CX20" i="21"/>
  <c r="CW20" i="21"/>
  <c r="CV20" i="21"/>
  <c r="CU20" i="21"/>
  <c r="CT20" i="21"/>
  <c r="CS20" i="21"/>
  <c r="CR20" i="21"/>
  <c r="DB20" i="21" s="1"/>
  <c r="CQ20" i="21"/>
  <c r="CP20" i="21"/>
  <c r="CO20" i="21"/>
  <c r="CN20" i="21"/>
  <c r="CM20" i="21"/>
  <c r="CL20" i="21"/>
  <c r="CK20" i="21"/>
  <c r="CJ20" i="21"/>
  <c r="CI20" i="21"/>
  <c r="CH20" i="21"/>
  <c r="CG20" i="21"/>
  <c r="BZ20" i="21"/>
  <c r="BY20" i="21"/>
  <c r="BX20" i="21"/>
  <c r="BW20" i="21"/>
  <c r="BV20" i="21"/>
  <c r="BU20" i="21"/>
  <c r="BT20" i="21"/>
  <c r="BS20" i="21"/>
  <c r="BR20" i="21"/>
  <c r="CB20" i="21" s="1"/>
  <c r="BQ20" i="21"/>
  <c r="BP20" i="21"/>
  <c r="BO20" i="21"/>
  <c r="BN20" i="21"/>
  <c r="BM20" i="21"/>
  <c r="BL20" i="21"/>
  <c r="BK20" i="21"/>
  <c r="BJ20" i="21"/>
  <c r="BI20" i="21"/>
  <c r="BH20" i="21"/>
  <c r="BG20" i="21"/>
  <c r="FZ19" i="21"/>
  <c r="FY19" i="21"/>
  <c r="FX19" i="21"/>
  <c r="FW19" i="21"/>
  <c r="FV19" i="21"/>
  <c r="FU19" i="21"/>
  <c r="FT19" i="21"/>
  <c r="FS19" i="21"/>
  <c r="FR19" i="21"/>
  <c r="FQ19" i="21"/>
  <c r="GB19" i="21" s="1"/>
  <c r="FP19" i="21"/>
  <c r="FO19" i="21"/>
  <c r="FN19" i="21"/>
  <c r="FM19" i="21"/>
  <c r="FL19" i="21"/>
  <c r="FK19" i="21"/>
  <c r="FJ19" i="21"/>
  <c r="FI19" i="21"/>
  <c r="FH19" i="21"/>
  <c r="FG19" i="21"/>
  <c r="FB19" i="21"/>
  <c r="EZ19" i="21"/>
  <c r="EY19" i="21"/>
  <c r="EX19" i="21"/>
  <c r="EW19" i="21"/>
  <c r="EV19" i="21"/>
  <c r="EU19" i="21"/>
  <c r="ET19" i="21"/>
  <c r="ES19" i="21"/>
  <c r="ER19" i="21"/>
  <c r="EQ19" i="21"/>
  <c r="EP19" i="21"/>
  <c r="EO19" i="21"/>
  <c r="EN19" i="21"/>
  <c r="EM19" i="21"/>
  <c r="EL19" i="21"/>
  <c r="EK19" i="21"/>
  <c r="EJ19" i="21"/>
  <c r="EI19" i="21"/>
  <c r="EH19" i="21"/>
  <c r="EG19" i="21"/>
  <c r="DZ19" i="21"/>
  <c r="DY19" i="21"/>
  <c r="DX19" i="21"/>
  <c r="DW19" i="21"/>
  <c r="DV19" i="21"/>
  <c r="DU19" i="21"/>
  <c r="DT19" i="21"/>
  <c r="DS19" i="21"/>
  <c r="DR19" i="21"/>
  <c r="DQ19" i="21"/>
  <c r="EB19" i="21" s="1"/>
  <c r="DP19" i="21"/>
  <c r="DO19" i="21"/>
  <c r="DN19" i="21"/>
  <c r="DM19" i="21"/>
  <c r="DL19" i="21"/>
  <c r="DK19" i="21"/>
  <c r="DJ19" i="21"/>
  <c r="DI19" i="21"/>
  <c r="DH19" i="21"/>
  <c r="DG19" i="21"/>
  <c r="CZ19" i="21"/>
  <c r="CY19" i="21"/>
  <c r="CX19" i="21"/>
  <c r="CW19" i="21"/>
  <c r="CV19" i="21"/>
  <c r="CU19" i="21"/>
  <c r="CT19" i="21"/>
  <c r="CS19" i="21"/>
  <c r="CR19" i="21"/>
  <c r="CQ19" i="21"/>
  <c r="DB19" i="21" s="1"/>
  <c r="CP19" i="21"/>
  <c r="CO19" i="21"/>
  <c r="CN19" i="21"/>
  <c r="CM19" i="21"/>
  <c r="CL19" i="21"/>
  <c r="CK19" i="21"/>
  <c r="CJ19" i="21"/>
  <c r="CI19" i="21"/>
  <c r="CH19" i="21"/>
  <c r="CG19" i="21"/>
  <c r="BZ19" i="21"/>
  <c r="BY19" i="21"/>
  <c r="BX19" i="21"/>
  <c r="BW19" i="21"/>
  <c r="BV19" i="21"/>
  <c r="BU19" i="21"/>
  <c r="BT19" i="21"/>
  <c r="BS19" i="21"/>
  <c r="BR19" i="21"/>
  <c r="BQ19" i="21"/>
  <c r="CB19" i="21" s="1"/>
  <c r="BP19" i="21"/>
  <c r="BO19" i="21"/>
  <c r="BN19" i="21"/>
  <c r="BM19" i="21"/>
  <c r="BL19" i="21"/>
  <c r="BK19" i="21"/>
  <c r="BJ19" i="21"/>
  <c r="BI19" i="21"/>
  <c r="BH19" i="21"/>
  <c r="BG19" i="21"/>
  <c r="FZ18" i="21"/>
  <c r="FY18" i="21"/>
  <c r="FX18" i="21"/>
  <c r="FW18" i="21"/>
  <c r="FV18" i="21"/>
  <c r="FU18" i="21"/>
  <c r="FT18" i="21"/>
  <c r="FS18" i="21"/>
  <c r="FR18" i="21"/>
  <c r="FQ18" i="21"/>
  <c r="FP18" i="21"/>
  <c r="GB18" i="21" s="1"/>
  <c r="FO18" i="21"/>
  <c r="FN18" i="21"/>
  <c r="FM18" i="21"/>
  <c r="FL18" i="21"/>
  <c r="FK18" i="21"/>
  <c r="FJ18" i="21"/>
  <c r="FI18" i="21"/>
  <c r="FH18" i="21"/>
  <c r="FG18" i="21"/>
  <c r="GA18" i="21" s="1"/>
  <c r="GC18" i="21" s="1"/>
  <c r="EZ18" i="21"/>
  <c r="EY18" i="21"/>
  <c r="EX18" i="21"/>
  <c r="EW18" i="21"/>
  <c r="EV18" i="21"/>
  <c r="EU18" i="21"/>
  <c r="ET18" i="21"/>
  <c r="ES18" i="21"/>
  <c r="ER18" i="21"/>
  <c r="EQ18" i="21"/>
  <c r="EP18" i="21"/>
  <c r="FB18" i="21" s="1"/>
  <c r="EO18" i="21"/>
  <c r="EN18" i="21"/>
  <c r="EM18" i="21"/>
  <c r="EL18" i="21"/>
  <c r="EK18" i="21"/>
  <c r="EJ18" i="21"/>
  <c r="EI18" i="21"/>
  <c r="EH18" i="21"/>
  <c r="EG18" i="21"/>
  <c r="DZ18" i="21"/>
  <c r="DY18" i="21"/>
  <c r="DX18" i="21"/>
  <c r="DW18" i="21"/>
  <c r="DV18" i="21"/>
  <c r="DU18" i="21"/>
  <c r="DT18" i="21"/>
  <c r="DS18" i="21"/>
  <c r="DR18" i="21"/>
  <c r="DQ18" i="21"/>
  <c r="DP18" i="21"/>
  <c r="EB18" i="21" s="1"/>
  <c r="DO18" i="21"/>
  <c r="DN18" i="21"/>
  <c r="DM18" i="21"/>
  <c r="DL18" i="21"/>
  <c r="DK18" i="21"/>
  <c r="DJ18" i="21"/>
  <c r="DI18" i="21"/>
  <c r="DH18" i="21"/>
  <c r="DG18" i="21"/>
  <c r="CZ18" i="21"/>
  <c r="CY18" i="21"/>
  <c r="CX18" i="21"/>
  <c r="CW18" i="21"/>
  <c r="CV18" i="21"/>
  <c r="CU18" i="21"/>
  <c r="CT18" i="21"/>
  <c r="CS18" i="21"/>
  <c r="CR18" i="21"/>
  <c r="CQ18" i="21"/>
  <c r="CP18" i="21"/>
  <c r="DB18" i="21" s="1"/>
  <c r="CO18" i="21"/>
  <c r="CN18" i="21"/>
  <c r="CM18" i="21"/>
  <c r="CL18" i="21"/>
  <c r="CK18" i="21"/>
  <c r="CJ18" i="21"/>
  <c r="CI18" i="21"/>
  <c r="CH18" i="21"/>
  <c r="CG18" i="21"/>
  <c r="BZ18" i="21"/>
  <c r="BY18" i="21"/>
  <c r="BX18" i="21"/>
  <c r="BW18" i="21"/>
  <c r="BV18" i="21"/>
  <c r="BU18" i="21"/>
  <c r="BT18" i="21"/>
  <c r="BS18" i="21"/>
  <c r="BR18" i="21"/>
  <c r="BQ18" i="21"/>
  <c r="BP18" i="21"/>
  <c r="CB18" i="21" s="1"/>
  <c r="BO18" i="21"/>
  <c r="BN18" i="21"/>
  <c r="BM18" i="21"/>
  <c r="BL18" i="21"/>
  <c r="BK18" i="21"/>
  <c r="BJ18" i="21"/>
  <c r="BI18" i="21"/>
  <c r="BH18" i="21"/>
  <c r="BG18" i="21"/>
  <c r="FZ17" i="21"/>
  <c r="FY17" i="21"/>
  <c r="FX17" i="21"/>
  <c r="FW17" i="21"/>
  <c r="FV17" i="21"/>
  <c r="FU17" i="21"/>
  <c r="FT17" i="21"/>
  <c r="FS17" i="21"/>
  <c r="FR17" i="21"/>
  <c r="FQ17" i="21"/>
  <c r="FP17" i="21"/>
  <c r="FO17" i="21"/>
  <c r="GB17" i="21" s="1"/>
  <c r="FN17" i="21"/>
  <c r="FM17" i="21"/>
  <c r="FL17" i="21"/>
  <c r="FK17" i="21"/>
  <c r="FJ17" i="21"/>
  <c r="FI17" i="21"/>
  <c r="FH17" i="21"/>
  <c r="FG17" i="21"/>
  <c r="EZ17" i="21"/>
  <c r="EY17" i="21"/>
  <c r="EX17" i="21"/>
  <c r="EW17" i="21"/>
  <c r="EV17" i="21"/>
  <c r="EU17" i="21"/>
  <c r="ET17" i="21"/>
  <c r="ES17" i="21"/>
  <c r="ER17" i="21"/>
  <c r="EQ17" i="21"/>
  <c r="EP17" i="21"/>
  <c r="EO17" i="21"/>
  <c r="FB17" i="21" s="1"/>
  <c r="EN17" i="21"/>
  <c r="EM17" i="21"/>
  <c r="EL17" i="21"/>
  <c r="EK17" i="21"/>
  <c r="EJ17" i="21"/>
  <c r="EI17" i="21"/>
  <c r="EH17" i="21"/>
  <c r="EG17" i="21"/>
  <c r="DZ17" i="21"/>
  <c r="DY17" i="21"/>
  <c r="DX17" i="21"/>
  <c r="DW17" i="21"/>
  <c r="DV17" i="21"/>
  <c r="DU17" i="21"/>
  <c r="DT17" i="21"/>
  <c r="DS17" i="21"/>
  <c r="DR17" i="21"/>
  <c r="DQ17" i="21"/>
  <c r="DP17" i="21"/>
  <c r="DO17" i="21"/>
  <c r="EB17" i="21" s="1"/>
  <c r="DN17" i="21"/>
  <c r="DM17" i="21"/>
  <c r="DL17" i="21"/>
  <c r="DK17" i="21"/>
  <c r="DJ17" i="21"/>
  <c r="DI17" i="21"/>
  <c r="DH17" i="21"/>
  <c r="DG17" i="21"/>
  <c r="CZ17" i="21"/>
  <c r="CY17" i="21"/>
  <c r="CX17" i="21"/>
  <c r="CW17" i="21"/>
  <c r="CV17" i="21"/>
  <c r="CU17" i="21"/>
  <c r="CT17" i="21"/>
  <c r="CS17" i="21"/>
  <c r="CR17" i="21"/>
  <c r="CQ17" i="21"/>
  <c r="CP17" i="21"/>
  <c r="CO17" i="21"/>
  <c r="DB17" i="21" s="1"/>
  <c r="CN17" i="21"/>
  <c r="CM17" i="21"/>
  <c r="CL17" i="21"/>
  <c r="CK17" i="21"/>
  <c r="CJ17" i="21"/>
  <c r="CI17" i="21"/>
  <c r="CH17" i="21"/>
  <c r="CG17" i="21"/>
  <c r="BZ17" i="21"/>
  <c r="BY17" i="21"/>
  <c r="BX17" i="21"/>
  <c r="BW17" i="21"/>
  <c r="BV17" i="21"/>
  <c r="BU17" i="21"/>
  <c r="BT17" i="21"/>
  <c r="BS17" i="21"/>
  <c r="BR17" i="21"/>
  <c r="BQ17" i="21"/>
  <c r="BP17" i="21"/>
  <c r="BO17" i="21"/>
  <c r="CB17" i="21" s="1"/>
  <c r="BN17" i="21"/>
  <c r="BM17" i="21"/>
  <c r="BL17" i="21"/>
  <c r="BK17" i="21"/>
  <c r="BJ17" i="21"/>
  <c r="BI17" i="21"/>
  <c r="BH17" i="21"/>
  <c r="BG17" i="21"/>
  <c r="CA17" i="21" s="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GB16" i="21" s="1"/>
  <c r="FM16" i="21"/>
  <c r="FL16" i="21"/>
  <c r="FK16" i="21"/>
  <c r="FJ16" i="21"/>
  <c r="FI16" i="21"/>
  <c r="FH16" i="21"/>
  <c r="FG16" i="21"/>
  <c r="EZ16" i="21"/>
  <c r="EY16" i="21"/>
  <c r="EX16" i="21"/>
  <c r="EW16" i="21"/>
  <c r="EV16" i="21"/>
  <c r="EU16" i="21"/>
  <c r="ET16" i="21"/>
  <c r="ES16" i="21"/>
  <c r="ER16" i="21"/>
  <c r="EQ16" i="21"/>
  <c r="EP16" i="21"/>
  <c r="EO16" i="21"/>
  <c r="EN16" i="21"/>
  <c r="FB16" i="21" s="1"/>
  <c r="EM16" i="21"/>
  <c r="EL16" i="21"/>
  <c r="EK16" i="21"/>
  <c r="EJ16" i="21"/>
  <c r="EI16" i="21"/>
  <c r="EH16" i="21"/>
  <c r="EG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EB16" i="21" s="1"/>
  <c r="DM16" i="21"/>
  <c r="DL16" i="21"/>
  <c r="DK16" i="21"/>
  <c r="DJ16" i="21"/>
  <c r="DI16" i="21"/>
  <c r="DH16" i="21"/>
  <c r="DG16" i="21"/>
  <c r="CZ16" i="21"/>
  <c r="CY16" i="21"/>
  <c r="CX16" i="21"/>
  <c r="CW16" i="21"/>
  <c r="CV16" i="21"/>
  <c r="CU16" i="21"/>
  <c r="CT16" i="21"/>
  <c r="CS16" i="21"/>
  <c r="CR16" i="21"/>
  <c r="CQ16" i="21"/>
  <c r="CP16" i="21"/>
  <c r="CO16" i="21"/>
  <c r="CN16" i="21"/>
  <c r="DB16" i="21" s="1"/>
  <c r="CM16" i="21"/>
  <c r="CL16" i="21"/>
  <c r="CK16" i="21"/>
  <c r="CJ16" i="21"/>
  <c r="CI16" i="21"/>
  <c r="CH16" i="21"/>
  <c r="CG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CB16" i="21" s="1"/>
  <c r="BM16" i="21"/>
  <c r="BL16" i="21"/>
  <c r="BK16" i="21"/>
  <c r="BJ16" i="21"/>
  <c r="BI16" i="21"/>
  <c r="BH16" i="21"/>
  <c r="BG16" i="21"/>
  <c r="FZ15" i="21"/>
  <c r="FY15" i="21"/>
  <c r="FX15" i="21"/>
  <c r="FW15" i="21"/>
  <c r="FV15" i="21"/>
  <c r="FU15" i="21"/>
  <c r="FT15" i="21"/>
  <c r="FS15" i="21"/>
  <c r="FR15" i="21"/>
  <c r="FQ15" i="21"/>
  <c r="FP15" i="21"/>
  <c r="FO15" i="21"/>
  <c r="FN15" i="21"/>
  <c r="FM15" i="21"/>
  <c r="GB15" i="21" s="1"/>
  <c r="FL15" i="21"/>
  <c r="FK15" i="21"/>
  <c r="FJ15" i="21"/>
  <c r="FI15" i="21"/>
  <c r="FH15" i="21"/>
  <c r="FG15" i="21"/>
  <c r="EZ15" i="21"/>
  <c r="EY15" i="21"/>
  <c r="EX15" i="21"/>
  <c r="EW15" i="21"/>
  <c r="EV15" i="21"/>
  <c r="EU15" i="21"/>
  <c r="ET15" i="21"/>
  <c r="ES15" i="21"/>
  <c r="ER15" i="21"/>
  <c r="EQ15" i="21"/>
  <c r="EP15" i="21"/>
  <c r="EO15" i="21"/>
  <c r="EN15" i="21"/>
  <c r="EM15" i="21"/>
  <c r="FB15" i="21" s="1"/>
  <c r="EL15" i="21"/>
  <c r="EK15" i="21"/>
  <c r="EJ15" i="21"/>
  <c r="EI15" i="21"/>
  <c r="EH15" i="21"/>
  <c r="EG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EB15" i="21" s="1"/>
  <c r="DL15" i="21"/>
  <c r="DK15" i="21"/>
  <c r="DJ15" i="21"/>
  <c r="DI15" i="21"/>
  <c r="DH15" i="21"/>
  <c r="DG15" i="21"/>
  <c r="CZ15" i="21"/>
  <c r="CY15" i="21"/>
  <c r="CX15" i="21"/>
  <c r="CW15" i="21"/>
  <c r="CV15" i="21"/>
  <c r="CU15" i="21"/>
  <c r="CT15" i="21"/>
  <c r="CS15" i="21"/>
  <c r="CR15" i="21"/>
  <c r="CQ15" i="21"/>
  <c r="CP15" i="21"/>
  <c r="CO15" i="21"/>
  <c r="CN15" i="21"/>
  <c r="CM15" i="21"/>
  <c r="DB15" i="21" s="1"/>
  <c r="CL15" i="21"/>
  <c r="CK15" i="21"/>
  <c r="CJ15" i="21"/>
  <c r="CI15" i="21"/>
  <c r="CH15" i="21"/>
  <c r="CG15" i="21"/>
  <c r="BZ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CB15" i="21" s="1"/>
  <c r="BL15" i="21"/>
  <c r="BK15" i="21"/>
  <c r="BJ15" i="21"/>
  <c r="BI15" i="21"/>
  <c r="BH15" i="21"/>
  <c r="BG15" i="21"/>
  <c r="GB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K14" i="21"/>
  <c r="FJ14" i="21"/>
  <c r="FI14" i="21"/>
  <c r="FH14" i="21"/>
  <c r="FG14" i="21"/>
  <c r="GA14" i="21" s="1"/>
  <c r="GC14" i="21" s="1"/>
  <c r="EZ14" i="21"/>
  <c r="EY14" i="21"/>
  <c r="EX14" i="21"/>
  <c r="EW14" i="21"/>
  <c r="EV14" i="21"/>
  <c r="EU14" i="21"/>
  <c r="ET14" i="21"/>
  <c r="ES14" i="21"/>
  <c r="ER14" i="21"/>
  <c r="EQ14" i="21"/>
  <c r="EP14" i="21"/>
  <c r="EO14" i="21"/>
  <c r="EN14" i="21"/>
  <c r="EM14" i="21"/>
  <c r="EL14" i="21"/>
  <c r="FB14" i="21" s="1"/>
  <c r="EK14" i="21"/>
  <c r="EJ14" i="21"/>
  <c r="EI14" i="21"/>
  <c r="EH14" i="21"/>
  <c r="EG14" i="21"/>
  <c r="EB14" i="21"/>
  <c r="DZ14" i="21"/>
  <c r="DY14" i="21"/>
  <c r="DX14" i="21"/>
  <c r="DW14" i="21"/>
  <c r="DV14" i="21"/>
  <c r="DU14" i="21"/>
  <c r="DT14" i="2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G14" i="21"/>
  <c r="CZ14" i="21"/>
  <c r="CY14" i="21"/>
  <c r="CX14" i="21"/>
  <c r="CW14" i="21"/>
  <c r="CV14" i="21"/>
  <c r="CU14" i="21"/>
  <c r="CT14" i="21"/>
  <c r="CS14" i="21"/>
  <c r="CR14" i="21"/>
  <c r="CQ14" i="21"/>
  <c r="CP14" i="21"/>
  <c r="CO14" i="21"/>
  <c r="CN14" i="21"/>
  <c r="CM14" i="21"/>
  <c r="CL14" i="21"/>
  <c r="DB14" i="21" s="1"/>
  <c r="CK14" i="21"/>
  <c r="CJ14" i="21"/>
  <c r="CI14" i="21"/>
  <c r="CH14" i="21"/>
  <c r="CG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CB14" i="21" s="1"/>
  <c r="BK14" i="21"/>
  <c r="BJ14" i="21"/>
  <c r="BI14" i="21"/>
  <c r="BH14" i="21"/>
  <c r="BG14" i="21"/>
  <c r="FZ13" i="21"/>
  <c r="FY13" i="21"/>
  <c r="FX13" i="21"/>
  <c r="FW13" i="21"/>
  <c r="FV13" i="21"/>
  <c r="FU13" i="21"/>
  <c r="FT13" i="21"/>
  <c r="FS13" i="21"/>
  <c r="FR13" i="21"/>
  <c r="FQ13" i="21"/>
  <c r="FP13" i="21"/>
  <c r="FO13" i="21"/>
  <c r="FN13" i="21"/>
  <c r="FM13" i="21"/>
  <c r="FL13" i="21"/>
  <c r="FK13" i="21"/>
  <c r="FJ13" i="21"/>
  <c r="FI13" i="21"/>
  <c r="FH13" i="21"/>
  <c r="FG13" i="21"/>
  <c r="EZ13" i="21"/>
  <c r="EY13" i="21"/>
  <c r="EX13" i="21"/>
  <c r="EW13" i="21"/>
  <c r="EV13" i="21"/>
  <c r="EU13" i="21"/>
  <c r="ET13" i="21"/>
  <c r="ES13" i="21"/>
  <c r="ER13" i="21"/>
  <c r="EQ13" i="21"/>
  <c r="EP13" i="21"/>
  <c r="EO13" i="21"/>
  <c r="EN13" i="21"/>
  <c r="EM13" i="21"/>
  <c r="EL13" i="21"/>
  <c r="EK13" i="21"/>
  <c r="FB13" i="21" s="1"/>
  <c r="EJ13" i="21"/>
  <c r="EI13" i="21"/>
  <c r="EH13" i="21"/>
  <c r="EG13" i="21"/>
  <c r="DZ13" i="21"/>
  <c r="DY13" i="21"/>
  <c r="DX13" i="21"/>
  <c r="DW13" i="21"/>
  <c r="DV13" i="21"/>
  <c r="DU13" i="21"/>
  <c r="DT13" i="21"/>
  <c r="DS13" i="21"/>
  <c r="DR13" i="21"/>
  <c r="DQ13" i="21"/>
  <c r="DP13" i="21"/>
  <c r="DO13" i="21"/>
  <c r="DN13" i="21"/>
  <c r="DM13" i="21"/>
  <c r="DL13" i="21"/>
  <c r="DK13" i="21"/>
  <c r="EB13" i="21" s="1"/>
  <c r="DJ13" i="21"/>
  <c r="DI13" i="21"/>
  <c r="DH13" i="21"/>
  <c r="DG13" i="21"/>
  <c r="CZ13" i="21"/>
  <c r="CY13" i="21"/>
  <c r="CX13" i="21"/>
  <c r="CW13" i="21"/>
  <c r="CV13" i="21"/>
  <c r="CU13" i="21"/>
  <c r="CT13" i="21"/>
  <c r="CS13" i="21"/>
  <c r="CR13" i="21"/>
  <c r="CQ13" i="21"/>
  <c r="CP13" i="21"/>
  <c r="CO13" i="21"/>
  <c r="CN13" i="21"/>
  <c r="CM13" i="21"/>
  <c r="CL13" i="21"/>
  <c r="CK13" i="21"/>
  <c r="DB13" i="21" s="1"/>
  <c r="CJ13" i="21"/>
  <c r="CI13" i="21"/>
  <c r="CH13" i="21"/>
  <c r="CG13" i="21"/>
  <c r="BZ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CB13" i="21" s="1"/>
  <c r="BJ13" i="21"/>
  <c r="BI13" i="21"/>
  <c r="BH13" i="21"/>
  <c r="BG13" i="21"/>
  <c r="FZ12" i="21"/>
  <c r="FY12" i="21"/>
  <c r="FX12" i="21"/>
  <c r="FW12" i="21"/>
  <c r="FV12" i="21"/>
  <c r="FU12" i="21"/>
  <c r="FT12" i="21"/>
  <c r="FS12" i="21"/>
  <c r="FR12" i="21"/>
  <c r="FR8" i="21" s="1"/>
  <c r="FR30" i="21" s="1"/>
  <c r="FQ12" i="21"/>
  <c r="FP12" i="21"/>
  <c r="FO12" i="21"/>
  <c r="FN12" i="21"/>
  <c r="FM12" i="21"/>
  <c r="FL12" i="21"/>
  <c r="FK12" i="21"/>
  <c r="FJ12" i="21"/>
  <c r="GB12" i="21" s="1"/>
  <c r="FI12" i="21"/>
  <c r="FH12" i="21"/>
  <c r="FG12" i="21"/>
  <c r="EZ12" i="21"/>
  <c r="EY12" i="21"/>
  <c r="EX12" i="21"/>
  <c r="EW12" i="21"/>
  <c r="EV12" i="21"/>
  <c r="EU12" i="21"/>
  <c r="ET12" i="21"/>
  <c r="ES12" i="21"/>
  <c r="ER12" i="21"/>
  <c r="EQ12" i="21"/>
  <c r="EQ8" i="21" s="1"/>
  <c r="EQ30" i="21" s="1"/>
  <c r="EP12" i="21"/>
  <c r="EO12" i="21"/>
  <c r="EN12" i="21"/>
  <c r="EM12" i="21"/>
  <c r="EL12" i="21"/>
  <c r="EK12" i="21"/>
  <c r="EJ12" i="21"/>
  <c r="FB12" i="21" s="1"/>
  <c r="EI12" i="21"/>
  <c r="EH12" i="21"/>
  <c r="EG12" i="21"/>
  <c r="EB12" i="21"/>
  <c r="DZ12" i="21"/>
  <c r="DY12" i="21"/>
  <c r="DX12" i="21"/>
  <c r="DW12" i="21"/>
  <c r="DV12" i="21"/>
  <c r="DU12" i="21"/>
  <c r="DT12" i="21"/>
  <c r="DS12" i="21"/>
  <c r="DR12" i="21"/>
  <c r="DQ12" i="21"/>
  <c r="DP12" i="21"/>
  <c r="DO12" i="21"/>
  <c r="DN12" i="21"/>
  <c r="DM12" i="21"/>
  <c r="DL12" i="21"/>
  <c r="DK12" i="21"/>
  <c r="DJ12" i="21"/>
  <c r="DI12" i="21"/>
  <c r="DH12" i="21"/>
  <c r="DG12" i="21"/>
  <c r="CZ12" i="21"/>
  <c r="CY12" i="21"/>
  <c r="CX12" i="21"/>
  <c r="CW12" i="21"/>
  <c r="CV12" i="21"/>
  <c r="CU12" i="21"/>
  <c r="CT12" i="21"/>
  <c r="CS12" i="21"/>
  <c r="CR12" i="21"/>
  <c r="CQ12" i="21"/>
  <c r="CP12" i="21"/>
  <c r="CO12" i="21"/>
  <c r="CN12" i="21"/>
  <c r="CM12" i="21"/>
  <c r="CL12" i="21"/>
  <c r="CK12" i="21"/>
  <c r="CJ12" i="21"/>
  <c r="DB12" i="21" s="1"/>
  <c r="CI12" i="21"/>
  <c r="CH12" i="21"/>
  <c r="CG12" i="21"/>
  <c r="CB12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FM11" i="21"/>
  <c r="FL11" i="21"/>
  <c r="FK11" i="21"/>
  <c r="FJ11" i="21"/>
  <c r="FI11" i="21"/>
  <c r="GB11" i="21" s="1"/>
  <c r="FH11" i="21"/>
  <c r="FG11" i="21"/>
  <c r="EZ11" i="21"/>
  <c r="EY11" i="21"/>
  <c r="EX11" i="21"/>
  <c r="EW11" i="21"/>
  <c r="EV11" i="21"/>
  <c r="EU11" i="21"/>
  <c r="ET11" i="21"/>
  <c r="ES11" i="21"/>
  <c r="ER11" i="21"/>
  <c r="EQ11" i="21"/>
  <c r="EP11" i="21"/>
  <c r="EO11" i="21"/>
  <c r="EN11" i="21"/>
  <c r="EM11" i="21"/>
  <c r="EL11" i="21"/>
  <c r="EK11" i="21"/>
  <c r="EJ11" i="21"/>
  <c r="EI11" i="21"/>
  <c r="FB11" i="21" s="1"/>
  <c r="EH11" i="21"/>
  <c r="EG11" i="21"/>
  <c r="DZ11" i="21"/>
  <c r="DY11" i="21"/>
  <c r="DX11" i="21"/>
  <c r="DW11" i="21"/>
  <c r="DV11" i="21"/>
  <c r="DU11" i="21"/>
  <c r="DT11" i="21"/>
  <c r="DS11" i="21"/>
  <c r="DR11" i="21"/>
  <c r="DQ11" i="21"/>
  <c r="DP11" i="21"/>
  <c r="DO11" i="21"/>
  <c r="DN11" i="21"/>
  <c r="DM11" i="21"/>
  <c r="DL11" i="21"/>
  <c r="DK11" i="21"/>
  <c r="DJ11" i="21"/>
  <c r="DI11" i="21"/>
  <c r="DH11" i="21"/>
  <c r="DG11" i="21"/>
  <c r="CZ11" i="21"/>
  <c r="CY11" i="21"/>
  <c r="CX11" i="21"/>
  <c r="CW11" i="21"/>
  <c r="CV11" i="21"/>
  <c r="CU11" i="2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DB11" i="21" s="1"/>
  <c r="CH11" i="21"/>
  <c r="CG11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CB11" i="21" s="1"/>
  <c r="BH11" i="21"/>
  <c r="BG11" i="21"/>
  <c r="FZ10" i="21"/>
  <c r="FY10" i="21"/>
  <c r="FX10" i="21"/>
  <c r="FW10" i="21"/>
  <c r="FV10" i="21"/>
  <c r="FU10" i="21"/>
  <c r="FT10" i="21"/>
  <c r="FT8" i="21" s="1"/>
  <c r="FT30" i="21" s="1"/>
  <c r="FS10" i="21"/>
  <c r="FR10" i="21"/>
  <c r="FQ10" i="21"/>
  <c r="FP10" i="21"/>
  <c r="FO10" i="21"/>
  <c r="FN10" i="21"/>
  <c r="FM10" i="21"/>
  <c r="FL10" i="21"/>
  <c r="FK10" i="21"/>
  <c r="FJ10" i="21"/>
  <c r="FI10" i="21"/>
  <c r="FH10" i="21"/>
  <c r="GB10" i="21" s="1"/>
  <c r="FG10" i="21"/>
  <c r="EZ10" i="21"/>
  <c r="EY10" i="21"/>
  <c r="EX10" i="21"/>
  <c r="EW10" i="21"/>
  <c r="EW8" i="21" s="1"/>
  <c r="EW30" i="21" s="1"/>
  <c r="EV10" i="21"/>
  <c r="EU10" i="21"/>
  <c r="ET10" i="21"/>
  <c r="ES10" i="21"/>
  <c r="ER10" i="21"/>
  <c r="EQ10" i="21"/>
  <c r="EP10" i="21"/>
  <c r="EO10" i="21"/>
  <c r="EN10" i="21"/>
  <c r="EM10" i="21"/>
  <c r="EL10" i="21"/>
  <c r="EK10" i="21"/>
  <c r="EK8" i="21" s="1"/>
  <c r="EK30" i="21" s="1"/>
  <c r="EJ10" i="21"/>
  <c r="EI10" i="21"/>
  <c r="EH10" i="21"/>
  <c r="EG10" i="21"/>
  <c r="DZ10" i="21"/>
  <c r="DY10" i="21"/>
  <c r="DX10" i="21"/>
  <c r="DW10" i="21"/>
  <c r="DV10" i="21"/>
  <c r="DU10" i="21"/>
  <c r="DT10" i="21"/>
  <c r="DS10" i="21"/>
  <c r="DR10" i="21"/>
  <c r="DQ10" i="21"/>
  <c r="DP10" i="21"/>
  <c r="DO10" i="21"/>
  <c r="DN10" i="21"/>
  <c r="DM10" i="21"/>
  <c r="DL10" i="21"/>
  <c r="DK10" i="21"/>
  <c r="DJ10" i="21"/>
  <c r="DI10" i="21"/>
  <c r="DH10" i="21"/>
  <c r="EB10" i="21" s="1"/>
  <c r="DG10" i="21"/>
  <c r="CZ10" i="21"/>
  <c r="CY10" i="21"/>
  <c r="CX10" i="21"/>
  <c r="CW10" i="21"/>
  <c r="CV10" i="21"/>
  <c r="CU10" i="21"/>
  <c r="CT10" i="21"/>
  <c r="CS10" i="21"/>
  <c r="CR10" i="21"/>
  <c r="CQ10" i="21"/>
  <c r="CP10" i="21"/>
  <c r="CO10" i="21"/>
  <c r="CN10" i="21"/>
  <c r="CM10" i="21"/>
  <c r="CL10" i="21"/>
  <c r="CK10" i="21"/>
  <c r="CJ10" i="21"/>
  <c r="CI10" i="21"/>
  <c r="CH10" i="21"/>
  <c r="DB10" i="21" s="1"/>
  <c r="CG10" i="21"/>
  <c r="BZ10" i="21"/>
  <c r="BY10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CB10" i="21" s="1"/>
  <c r="BG10" i="21"/>
  <c r="GB9" i="21"/>
  <c r="FZ9" i="21"/>
  <c r="FY9" i="21"/>
  <c r="FX9" i="21"/>
  <c r="FW9" i="21"/>
  <c r="FV9" i="21"/>
  <c r="FU9" i="21"/>
  <c r="FT9" i="21"/>
  <c r="FS9" i="21"/>
  <c r="FR9" i="21"/>
  <c r="FQ9" i="21"/>
  <c r="FP9" i="21"/>
  <c r="FO9" i="21"/>
  <c r="FN9" i="21"/>
  <c r="FM9" i="21"/>
  <c r="FL9" i="21"/>
  <c r="FK9" i="21"/>
  <c r="FJ9" i="21"/>
  <c r="FI9" i="21"/>
  <c r="FH9" i="21"/>
  <c r="FH8" i="21" s="1"/>
  <c r="FH30" i="21" s="1"/>
  <c r="FG9" i="21"/>
  <c r="EZ9" i="21"/>
  <c r="EZ8" i="21" s="1"/>
  <c r="EZ30" i="21" s="1"/>
  <c r="EY9" i="21"/>
  <c r="EX9" i="21"/>
  <c r="EW9" i="21"/>
  <c r="EV9" i="21"/>
  <c r="EU9" i="21"/>
  <c r="ET9" i="21"/>
  <c r="ES9" i="21"/>
  <c r="ER9" i="21"/>
  <c r="EQ9" i="21"/>
  <c r="EP9" i="21"/>
  <c r="EO9" i="21"/>
  <c r="EO8" i="21" s="1"/>
  <c r="EO30" i="21" s="1"/>
  <c r="EN9" i="21"/>
  <c r="EN8" i="21" s="1"/>
  <c r="EN30" i="21" s="1"/>
  <c r="EM9" i="21"/>
  <c r="EL9" i="21"/>
  <c r="EK9" i="21"/>
  <c r="EJ9" i="21"/>
  <c r="EI9" i="21"/>
  <c r="EH9" i="21"/>
  <c r="EG9" i="21"/>
  <c r="FB9" i="21" s="1"/>
  <c r="DZ9" i="21"/>
  <c r="DY9" i="21"/>
  <c r="DX9" i="21"/>
  <c r="DW9" i="21"/>
  <c r="DV9" i="21"/>
  <c r="DU9" i="21"/>
  <c r="DT9" i="21"/>
  <c r="DS9" i="21"/>
  <c r="DR9" i="21"/>
  <c r="DQ9" i="21"/>
  <c r="DP9" i="21"/>
  <c r="DO9" i="21"/>
  <c r="DN9" i="21"/>
  <c r="DM9" i="21"/>
  <c r="DL9" i="21"/>
  <c r="DK9" i="21"/>
  <c r="DJ9" i="21"/>
  <c r="DI9" i="21"/>
  <c r="DH9" i="21"/>
  <c r="DH8" i="21" s="1"/>
  <c r="DH30" i="21" s="1"/>
  <c r="DG9" i="21"/>
  <c r="EB9" i="21" s="1"/>
  <c r="CZ9" i="21"/>
  <c r="CY9" i="21"/>
  <c r="CX9" i="21"/>
  <c r="CW9" i="21"/>
  <c r="CV9" i="21"/>
  <c r="CU9" i="21"/>
  <c r="CT9" i="21"/>
  <c r="CS9" i="21"/>
  <c r="CR9" i="21"/>
  <c r="CQ9" i="21"/>
  <c r="CP9" i="21"/>
  <c r="CO9" i="21"/>
  <c r="CN9" i="21"/>
  <c r="CM9" i="21"/>
  <c r="CL9" i="21"/>
  <c r="CK9" i="21"/>
  <c r="CJ9" i="21"/>
  <c r="CI9" i="21"/>
  <c r="CH9" i="21"/>
  <c r="CG9" i="21"/>
  <c r="BZ9" i="21"/>
  <c r="BY9" i="21"/>
  <c r="BX9" i="21"/>
  <c r="BX8" i="21" s="1"/>
  <c r="BX30" i="21" s="1"/>
  <c r="BW9" i="21"/>
  <c r="BV9" i="21"/>
  <c r="BU9" i="21"/>
  <c r="BT9" i="21"/>
  <c r="BT8" i="21" s="1"/>
  <c r="BT30" i="21" s="1"/>
  <c r="BS9" i="21"/>
  <c r="BR9" i="21"/>
  <c r="BQ9" i="21"/>
  <c r="BP9" i="21"/>
  <c r="BP8" i="21" s="1"/>
  <c r="BP30" i="21" s="1"/>
  <c r="BO9" i="21"/>
  <c r="BN9" i="21"/>
  <c r="BM9" i="21"/>
  <c r="BL9" i="21"/>
  <c r="BL8" i="21" s="1"/>
  <c r="BL30" i="21" s="1"/>
  <c r="BK9" i="21"/>
  <c r="BJ9" i="21"/>
  <c r="BI9" i="21"/>
  <c r="BH9" i="21"/>
  <c r="BH8" i="21" s="1"/>
  <c r="BH30" i="21" s="1"/>
  <c r="BG9" i="2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C35" i="1"/>
  <c r="FB35" i="1"/>
  <c r="FA35" i="1"/>
  <c r="EZ35" i="1"/>
  <c r="EZ33" i="1" s="1"/>
  <c r="EY35" i="1"/>
  <c r="EY33" i="1" s="1"/>
  <c r="EX35" i="1"/>
  <c r="EX33" i="1" s="1"/>
  <c r="EW35" i="1"/>
  <c r="EW33" i="1" s="1"/>
  <c r="EV35" i="1"/>
  <c r="EV33" i="1" s="1"/>
  <c r="EU35" i="1"/>
  <c r="EU33" i="1" s="1"/>
  <c r="ET35" i="1"/>
  <c r="ET33" i="1" s="1"/>
  <c r="ES35" i="1"/>
  <c r="ES33" i="1" s="1"/>
  <c r="ER35" i="1"/>
  <c r="ER33" i="1" s="1"/>
  <c r="EQ35" i="1"/>
  <c r="EQ33" i="1" s="1"/>
  <c r="EP35" i="1"/>
  <c r="EP33" i="1" s="1"/>
  <c r="EO35" i="1"/>
  <c r="EO33" i="1" s="1"/>
  <c r="EN35" i="1"/>
  <c r="EN33" i="1" s="1"/>
  <c r="EM35" i="1"/>
  <c r="EM33" i="1" s="1"/>
  <c r="EL35" i="1"/>
  <c r="EL33" i="1" s="1"/>
  <c r="EK35" i="1"/>
  <c r="EK33" i="1" s="1"/>
  <c r="EJ35" i="1"/>
  <c r="EJ33" i="1" s="1"/>
  <c r="EI35" i="1"/>
  <c r="EI33" i="1" s="1"/>
  <c r="EH35" i="1"/>
  <c r="EH33" i="1" s="1"/>
  <c r="EG35" i="1"/>
  <c r="EG33" i="1" s="1"/>
  <c r="EC35" i="1"/>
  <c r="EB35" i="1"/>
  <c r="EA35" i="1"/>
  <c r="DZ35" i="1"/>
  <c r="DZ33" i="1" s="1"/>
  <c r="DY35" i="1"/>
  <c r="DY33" i="1" s="1"/>
  <c r="DX35" i="1"/>
  <c r="DX33" i="1" s="1"/>
  <c r="DW35" i="1"/>
  <c r="DW33" i="1" s="1"/>
  <c r="DV35" i="1"/>
  <c r="DV33" i="1" s="1"/>
  <c r="DU35" i="1"/>
  <c r="DU33" i="1" s="1"/>
  <c r="DT35" i="1"/>
  <c r="DT33" i="1" s="1"/>
  <c r="DS35" i="1"/>
  <c r="DS33" i="1" s="1"/>
  <c r="DR35" i="1"/>
  <c r="DR33" i="1" s="1"/>
  <c r="DQ35" i="1"/>
  <c r="DQ33" i="1" s="1"/>
  <c r="DP35" i="1"/>
  <c r="DP33" i="1" s="1"/>
  <c r="DO35" i="1"/>
  <c r="DO33" i="1" s="1"/>
  <c r="DN35" i="1"/>
  <c r="DN33" i="1" s="1"/>
  <c r="DM35" i="1"/>
  <c r="DM33" i="1" s="1"/>
  <c r="DL35" i="1"/>
  <c r="DL33" i="1" s="1"/>
  <c r="DK35" i="1"/>
  <c r="DK33" i="1" s="1"/>
  <c r="DJ35" i="1"/>
  <c r="DJ33" i="1" s="1"/>
  <c r="DI35" i="1"/>
  <c r="DI33" i="1" s="1"/>
  <c r="DH35" i="1"/>
  <c r="DH33" i="1" s="1"/>
  <c r="DG35" i="1"/>
  <c r="DG33" i="1" s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Z28" i="1"/>
  <c r="GB28" i="1" s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GA28" i="1" s="1"/>
  <c r="FZ27" i="1"/>
  <c r="FY27" i="1"/>
  <c r="GB27" i="1" s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Z26" i="1"/>
  <c r="FY26" i="1"/>
  <c r="FX26" i="1"/>
  <c r="GB26" i="1" s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Z25" i="1"/>
  <c r="FY25" i="1"/>
  <c r="FX25" i="1"/>
  <c r="FW25" i="1"/>
  <c r="GB25" i="1" s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GA25" i="1" s="1"/>
  <c r="GC25" i="1" s="1"/>
  <c r="FZ24" i="1"/>
  <c r="FY24" i="1"/>
  <c r="FX24" i="1"/>
  <c r="FW24" i="1"/>
  <c r="FV24" i="1"/>
  <c r="GB24" i="1" s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Z23" i="1"/>
  <c r="FY23" i="1"/>
  <c r="FX23" i="1"/>
  <c r="FW23" i="1"/>
  <c r="FV23" i="1"/>
  <c r="FU23" i="1"/>
  <c r="GB23" i="1" s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Z22" i="1"/>
  <c r="FY22" i="1"/>
  <c r="FX22" i="1"/>
  <c r="FW22" i="1"/>
  <c r="FV22" i="1"/>
  <c r="FU22" i="1"/>
  <c r="FT22" i="1"/>
  <c r="GB22" i="1" s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GA22" i="1" s="1"/>
  <c r="GC22" i="1" s="1"/>
  <c r="GB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GB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Z19" i="1"/>
  <c r="FY19" i="1"/>
  <c r="FX19" i="1"/>
  <c r="FW19" i="1"/>
  <c r="FV19" i="1"/>
  <c r="FU19" i="1"/>
  <c r="FT19" i="1"/>
  <c r="FS19" i="1"/>
  <c r="FR19" i="1"/>
  <c r="FQ19" i="1"/>
  <c r="GB19" i="1" s="1"/>
  <c r="FP19" i="1"/>
  <c r="FO19" i="1"/>
  <c r="FN19" i="1"/>
  <c r="FM19" i="1"/>
  <c r="FL19" i="1"/>
  <c r="FK19" i="1"/>
  <c r="FJ19" i="1"/>
  <c r="FI19" i="1"/>
  <c r="FH19" i="1"/>
  <c r="FG19" i="1"/>
  <c r="FZ18" i="1"/>
  <c r="FY18" i="1"/>
  <c r="FX18" i="1"/>
  <c r="FW18" i="1"/>
  <c r="FV18" i="1"/>
  <c r="FU18" i="1"/>
  <c r="FT18" i="1"/>
  <c r="FS18" i="1"/>
  <c r="FR18" i="1"/>
  <c r="FQ18" i="1"/>
  <c r="FP18" i="1"/>
  <c r="GB18" i="1" s="1"/>
  <c r="FO18" i="1"/>
  <c r="FN18" i="1"/>
  <c r="FM18" i="1"/>
  <c r="GA18" i="1" s="1"/>
  <c r="GC18" i="1" s="1"/>
  <c r="FL18" i="1"/>
  <c r="FK18" i="1"/>
  <c r="FJ18" i="1"/>
  <c r="FI18" i="1"/>
  <c r="FH18" i="1"/>
  <c r="FG18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GB17" i="1" s="1"/>
  <c r="FN17" i="1"/>
  <c r="FM17" i="1"/>
  <c r="FL17" i="1"/>
  <c r="FK17" i="1"/>
  <c r="FJ17" i="1"/>
  <c r="FI17" i="1"/>
  <c r="FH17" i="1"/>
  <c r="FG17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GB16" i="1" s="1"/>
  <c r="FM16" i="1"/>
  <c r="FL16" i="1"/>
  <c r="FK16" i="1"/>
  <c r="FJ16" i="1"/>
  <c r="FI16" i="1"/>
  <c r="FH16" i="1"/>
  <c r="FG16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GB15" i="1" s="1"/>
  <c r="FL15" i="1"/>
  <c r="FK15" i="1"/>
  <c r="FJ15" i="1"/>
  <c r="FI15" i="1"/>
  <c r="FH15" i="1"/>
  <c r="FG15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GB14" i="1" s="1"/>
  <c r="FK14" i="1"/>
  <c r="FJ14" i="1"/>
  <c r="FI14" i="1"/>
  <c r="FH14" i="1"/>
  <c r="FG14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GB13" i="1" s="1"/>
  <c r="FJ13" i="1"/>
  <c r="FI13" i="1"/>
  <c r="FH13" i="1"/>
  <c r="FG13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GB12" i="1" s="1"/>
  <c r="FI12" i="1"/>
  <c r="FH12" i="1"/>
  <c r="FG12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GB11" i="1" s="1"/>
  <c r="FH11" i="1"/>
  <c r="FG11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GB10" i="1" s="1"/>
  <c r="FG10" i="1"/>
  <c r="GB9" i="1"/>
  <c r="FZ9" i="1"/>
  <c r="FY9" i="1"/>
  <c r="FX9" i="1"/>
  <c r="FW9" i="1"/>
  <c r="FV9" i="1"/>
  <c r="FU9" i="1"/>
  <c r="FT9" i="1"/>
  <c r="FS9" i="1"/>
  <c r="FR9" i="1"/>
  <c r="FQ9" i="1"/>
  <c r="FQ8" i="1" s="1"/>
  <c r="FQ30" i="1" s="1"/>
  <c r="FP9" i="1"/>
  <c r="FP8" i="1" s="1"/>
  <c r="FP30" i="1" s="1"/>
  <c r="FO9" i="1"/>
  <c r="FN9" i="1"/>
  <c r="FM9" i="1"/>
  <c r="FL9" i="1"/>
  <c r="FK9" i="1"/>
  <c r="FJ9" i="1"/>
  <c r="FI9" i="1"/>
  <c r="FH9" i="1"/>
  <c r="FG9" i="1"/>
  <c r="FY8" i="1"/>
  <c r="FY30" i="1" s="1"/>
  <c r="FM8" i="1"/>
  <c r="FM30" i="1" s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Z28" i="1"/>
  <c r="FB28" i="1" s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Z27" i="1"/>
  <c r="EY27" i="1"/>
  <c r="FB27" i="1" s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Z26" i="1"/>
  <c r="EY26" i="1"/>
  <c r="EX26" i="1"/>
  <c r="FB26" i="1" s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Z25" i="1"/>
  <c r="EY25" i="1"/>
  <c r="EX25" i="1"/>
  <c r="EW25" i="1"/>
  <c r="FB25" i="1" s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Z24" i="1"/>
  <c r="EY24" i="1"/>
  <c r="EX24" i="1"/>
  <c r="EW24" i="1"/>
  <c r="EV24" i="1"/>
  <c r="FB24" i="1" s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Z23" i="1"/>
  <c r="EY23" i="1"/>
  <c r="EX23" i="1"/>
  <c r="EW23" i="1"/>
  <c r="EV23" i="1"/>
  <c r="EU23" i="1"/>
  <c r="FB23" i="1" s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Z22" i="1"/>
  <c r="EY22" i="1"/>
  <c r="EX22" i="1"/>
  <c r="EW22" i="1"/>
  <c r="EV22" i="1"/>
  <c r="EU22" i="1"/>
  <c r="ET22" i="1"/>
  <c r="FB22" i="1" s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Z21" i="1"/>
  <c r="EY21" i="1"/>
  <c r="EX21" i="1"/>
  <c r="EW21" i="1"/>
  <c r="EV21" i="1"/>
  <c r="EU21" i="1"/>
  <c r="ET21" i="1"/>
  <c r="ES21" i="1"/>
  <c r="FB21" i="1" s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Z20" i="1"/>
  <c r="EY20" i="1"/>
  <c r="EX20" i="1"/>
  <c r="EW20" i="1"/>
  <c r="EV20" i="1"/>
  <c r="EU20" i="1"/>
  <c r="ET20" i="1"/>
  <c r="ES20" i="1"/>
  <c r="ER20" i="1"/>
  <c r="FB20" i="1" s="1"/>
  <c r="EQ20" i="1"/>
  <c r="EP20" i="1"/>
  <c r="EO20" i="1"/>
  <c r="EN20" i="1"/>
  <c r="EM20" i="1"/>
  <c r="EL20" i="1"/>
  <c r="EK20" i="1"/>
  <c r="EJ20" i="1"/>
  <c r="EI20" i="1"/>
  <c r="EH20" i="1"/>
  <c r="EG20" i="1"/>
  <c r="EZ19" i="1"/>
  <c r="EY19" i="1"/>
  <c r="EX19" i="1"/>
  <c r="EW19" i="1"/>
  <c r="EV19" i="1"/>
  <c r="EU19" i="1"/>
  <c r="ET19" i="1"/>
  <c r="ES19" i="1"/>
  <c r="ER19" i="1"/>
  <c r="EQ19" i="1"/>
  <c r="FB19" i="1" s="1"/>
  <c r="EP19" i="1"/>
  <c r="EO19" i="1"/>
  <c r="EN19" i="1"/>
  <c r="EM19" i="1"/>
  <c r="EL19" i="1"/>
  <c r="EK19" i="1"/>
  <c r="EJ19" i="1"/>
  <c r="EI19" i="1"/>
  <c r="EH19" i="1"/>
  <c r="EG19" i="1"/>
  <c r="EZ18" i="1"/>
  <c r="EY18" i="1"/>
  <c r="EX18" i="1"/>
  <c r="EW18" i="1"/>
  <c r="EV18" i="1"/>
  <c r="EU18" i="1"/>
  <c r="ET18" i="1"/>
  <c r="ES18" i="1"/>
  <c r="ER18" i="1"/>
  <c r="EQ18" i="1"/>
  <c r="EP18" i="1"/>
  <c r="FB18" i="1" s="1"/>
  <c r="EO18" i="1"/>
  <c r="EN18" i="1"/>
  <c r="EM18" i="1"/>
  <c r="EL18" i="1"/>
  <c r="EK18" i="1"/>
  <c r="EJ18" i="1"/>
  <c r="EI18" i="1"/>
  <c r="EH18" i="1"/>
  <c r="EG18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FB17" i="1" s="1"/>
  <c r="EN17" i="1"/>
  <c r="EM17" i="1"/>
  <c r="EL17" i="1"/>
  <c r="EK17" i="1"/>
  <c r="EJ17" i="1"/>
  <c r="EI17" i="1"/>
  <c r="EH17" i="1"/>
  <c r="EG17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FB16" i="1" s="1"/>
  <c r="EM16" i="1"/>
  <c r="EL16" i="1"/>
  <c r="EK16" i="1"/>
  <c r="EJ16" i="1"/>
  <c r="EI16" i="1"/>
  <c r="EH16" i="1"/>
  <c r="EG16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FB15" i="1" s="1"/>
  <c r="EL15" i="1"/>
  <c r="EK15" i="1"/>
  <c r="EJ15" i="1"/>
  <c r="EI15" i="1"/>
  <c r="EH15" i="1"/>
  <c r="EG15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FB14" i="1" s="1"/>
  <c r="EK14" i="1"/>
  <c r="EJ14" i="1"/>
  <c r="EI14" i="1"/>
  <c r="EH14" i="1"/>
  <c r="EG14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FB13" i="1" s="1"/>
  <c r="EJ13" i="1"/>
  <c r="EI13" i="1"/>
  <c r="EH13" i="1"/>
  <c r="EG13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FB12" i="1" s="1"/>
  <c r="EI12" i="1"/>
  <c r="EH12" i="1"/>
  <c r="EG12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FB11" i="1" s="1"/>
  <c r="EH11" i="1"/>
  <c r="EG11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FB10" i="1" s="1"/>
  <c r="EG10" i="1"/>
  <c r="EZ9" i="1"/>
  <c r="EY9" i="1"/>
  <c r="EX9" i="1"/>
  <c r="EX8" i="1" s="1"/>
  <c r="EX30" i="1" s="1"/>
  <c r="EW9" i="1"/>
  <c r="EV9" i="1"/>
  <c r="EU9" i="1"/>
  <c r="ET9" i="1"/>
  <c r="ES9" i="1"/>
  <c r="ER9" i="1"/>
  <c r="EQ9" i="1"/>
  <c r="EP9" i="1"/>
  <c r="EO9" i="1"/>
  <c r="EN9" i="1"/>
  <c r="EM9" i="1"/>
  <c r="EL9" i="1"/>
  <c r="EL8" i="1" s="1"/>
  <c r="EL30" i="1" s="1"/>
  <c r="EK9" i="1"/>
  <c r="EJ9" i="1"/>
  <c r="EI9" i="1"/>
  <c r="EH9" i="1"/>
  <c r="EG9" i="1"/>
  <c r="FB9" i="1" s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Z28" i="1"/>
  <c r="EB28" i="1" s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Z27" i="1"/>
  <c r="DY27" i="1"/>
  <c r="EB27" i="1" s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Z26" i="1"/>
  <c r="DY26" i="1"/>
  <c r="DX26" i="1"/>
  <c r="EB26" i="1" s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Z25" i="1"/>
  <c r="DY25" i="1"/>
  <c r="DX25" i="1"/>
  <c r="DW25" i="1"/>
  <c r="EB25" i="1" s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Z24" i="1"/>
  <c r="DY24" i="1"/>
  <c r="DX24" i="1"/>
  <c r="DW24" i="1"/>
  <c r="DV24" i="1"/>
  <c r="EB24" i="1" s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Z23" i="1"/>
  <c r="DY23" i="1"/>
  <c r="DX23" i="1"/>
  <c r="DW23" i="1"/>
  <c r="DV23" i="1"/>
  <c r="DU23" i="1"/>
  <c r="EB23" i="1" s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Z22" i="1"/>
  <c r="DY22" i="1"/>
  <c r="DX22" i="1"/>
  <c r="DW22" i="1"/>
  <c r="DV22" i="1"/>
  <c r="DU22" i="1"/>
  <c r="DT22" i="1"/>
  <c r="EB22" i="1" s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Z21" i="1"/>
  <c r="DY21" i="1"/>
  <c r="DX21" i="1"/>
  <c r="DW21" i="1"/>
  <c r="DV21" i="1"/>
  <c r="DU21" i="1"/>
  <c r="DT21" i="1"/>
  <c r="DS21" i="1"/>
  <c r="EB21" i="1" s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Z20" i="1"/>
  <c r="DY20" i="1"/>
  <c r="DX20" i="1"/>
  <c r="DW20" i="1"/>
  <c r="DV20" i="1"/>
  <c r="DU20" i="1"/>
  <c r="DT20" i="1"/>
  <c r="DS20" i="1"/>
  <c r="DR20" i="1"/>
  <c r="EB20" i="1" s="1"/>
  <c r="DQ20" i="1"/>
  <c r="DP20" i="1"/>
  <c r="DO20" i="1"/>
  <c r="DN20" i="1"/>
  <c r="DM20" i="1"/>
  <c r="DL20" i="1"/>
  <c r="DK20" i="1"/>
  <c r="DJ20" i="1"/>
  <c r="DI20" i="1"/>
  <c r="DH20" i="1"/>
  <c r="DG20" i="1"/>
  <c r="DZ19" i="1"/>
  <c r="DY19" i="1"/>
  <c r="DX19" i="1"/>
  <c r="DW19" i="1"/>
  <c r="DV19" i="1"/>
  <c r="DU19" i="1"/>
  <c r="DT19" i="1"/>
  <c r="DS19" i="1"/>
  <c r="DR19" i="1"/>
  <c r="DQ19" i="1"/>
  <c r="EB19" i="1" s="1"/>
  <c r="DP19" i="1"/>
  <c r="DO19" i="1"/>
  <c r="DN19" i="1"/>
  <c r="DM19" i="1"/>
  <c r="DL19" i="1"/>
  <c r="DK19" i="1"/>
  <c r="DJ19" i="1"/>
  <c r="DI19" i="1"/>
  <c r="DH19" i="1"/>
  <c r="DG19" i="1"/>
  <c r="DZ18" i="1"/>
  <c r="DY18" i="1"/>
  <c r="DX18" i="1"/>
  <c r="DW18" i="1"/>
  <c r="DV18" i="1"/>
  <c r="DU18" i="1"/>
  <c r="DT18" i="1"/>
  <c r="DS18" i="1"/>
  <c r="DR18" i="1"/>
  <c r="DQ18" i="1"/>
  <c r="DP18" i="1"/>
  <c r="EB18" i="1" s="1"/>
  <c r="DO18" i="1"/>
  <c r="DN18" i="1"/>
  <c r="DM18" i="1"/>
  <c r="DL18" i="1"/>
  <c r="DK18" i="1"/>
  <c r="DJ18" i="1"/>
  <c r="DI18" i="1"/>
  <c r="DH18" i="1"/>
  <c r="DG18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EB17" i="1" s="1"/>
  <c r="DN17" i="1"/>
  <c r="DM17" i="1"/>
  <c r="DL17" i="1"/>
  <c r="DK17" i="1"/>
  <c r="DJ17" i="1"/>
  <c r="DI17" i="1"/>
  <c r="DH17" i="1"/>
  <c r="DG17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EB16" i="1" s="1"/>
  <c r="DM16" i="1"/>
  <c r="DL16" i="1"/>
  <c r="DK16" i="1"/>
  <c r="DJ16" i="1"/>
  <c r="DI16" i="1"/>
  <c r="DH16" i="1"/>
  <c r="DG16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EB15" i="1" s="1"/>
  <c r="DL15" i="1"/>
  <c r="DK15" i="1"/>
  <c r="DJ15" i="1"/>
  <c r="DI15" i="1"/>
  <c r="DH15" i="1"/>
  <c r="DG15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EB13" i="1" s="1"/>
  <c r="DJ13" i="1"/>
  <c r="DI13" i="1"/>
  <c r="DH13" i="1"/>
  <c r="DG13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EB12" i="1" s="1"/>
  <c r="DI12" i="1"/>
  <c r="DH12" i="1"/>
  <c r="DG12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EB11" i="1" s="1"/>
  <c r="DH11" i="1"/>
  <c r="DG11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EB10" i="1" s="1"/>
  <c r="DG10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CA29" i="1" s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CA28" i="1" s="1"/>
  <c r="BG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CA27" i="1" s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CA26" i="1" s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CA25" i="1" s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CA24" i="1" s="1"/>
  <c r="BG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CA23" i="1" s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CA22" i="1" s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CA21" i="1" s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CA20" i="1" s="1"/>
  <c r="BG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CA19" i="1" s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CA18" i="1" s="1"/>
  <c r="BM18" i="1"/>
  <c r="BL18" i="1"/>
  <c r="BK18" i="1"/>
  <c r="BJ18" i="1"/>
  <c r="BI18" i="1"/>
  <c r="BH18" i="1"/>
  <c r="BG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CA17" i="1" s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CA16" i="1" s="1"/>
  <c r="BG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CA15" i="1" s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CA14" i="1" s="1"/>
  <c r="BM14" i="1"/>
  <c r="BL14" i="1"/>
  <c r="BK14" i="1"/>
  <c r="BJ14" i="1"/>
  <c r="BI14" i="1"/>
  <c r="BH14" i="1"/>
  <c r="BG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K30" i="1" s="1"/>
  <c r="BJ13" i="1"/>
  <c r="BI13" i="1"/>
  <c r="BH13" i="1"/>
  <c r="BG13" i="1"/>
  <c r="CA13" i="1" s="1"/>
  <c r="BZ12" i="1"/>
  <c r="BY12" i="1"/>
  <c r="BX12" i="1"/>
  <c r="BW12" i="1"/>
  <c r="BV12" i="1"/>
  <c r="BU12" i="1"/>
  <c r="BU8" i="1" s="1"/>
  <c r="BT12" i="1"/>
  <c r="BS12" i="1"/>
  <c r="BR12" i="1"/>
  <c r="BQ12" i="1"/>
  <c r="BP12" i="1"/>
  <c r="BO12" i="1"/>
  <c r="BN12" i="1"/>
  <c r="BM12" i="1"/>
  <c r="BL12" i="1"/>
  <c r="BK12" i="1"/>
  <c r="BJ12" i="1"/>
  <c r="BJ8" i="1" s="1"/>
  <c r="BI12" i="1"/>
  <c r="BH12" i="1"/>
  <c r="BH8" i="1" s="1"/>
  <c r="BG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CA11" i="1" s="1"/>
  <c r="BZ10" i="1"/>
  <c r="BY10" i="1"/>
  <c r="BX10" i="1"/>
  <c r="BW10" i="1"/>
  <c r="BV10" i="1"/>
  <c r="BU10" i="1"/>
  <c r="BT10" i="1"/>
  <c r="BS10" i="1"/>
  <c r="BR10" i="1"/>
  <c r="BQ10" i="1"/>
  <c r="BQ8" i="1" s="1"/>
  <c r="BP10" i="1"/>
  <c r="BO10" i="1"/>
  <c r="BO8" i="1" s="1"/>
  <c r="BN10" i="1"/>
  <c r="CA10" i="1" s="1"/>
  <c r="BM10" i="1"/>
  <c r="BL10" i="1"/>
  <c r="BK10" i="1"/>
  <c r="BJ10" i="1"/>
  <c r="BI10" i="1"/>
  <c r="BH10" i="1"/>
  <c r="BG10" i="1"/>
  <c r="BZ9" i="1"/>
  <c r="BY9" i="1"/>
  <c r="BX9" i="1"/>
  <c r="BX8" i="1" s="1"/>
  <c r="BW9" i="1"/>
  <c r="BW8" i="1" s="1"/>
  <c r="BV9" i="1"/>
  <c r="BU9" i="1"/>
  <c r="BT9" i="1"/>
  <c r="BS9" i="1"/>
  <c r="BS8" i="1" s="1"/>
  <c r="BR9" i="1"/>
  <c r="BR8" i="1" s="1"/>
  <c r="BQ9" i="1"/>
  <c r="BP9" i="1"/>
  <c r="BP8" i="1" s="1"/>
  <c r="BO9" i="1"/>
  <c r="BO30" i="1" s="1"/>
  <c r="BN9" i="1"/>
  <c r="BM9" i="1"/>
  <c r="BL9" i="1"/>
  <c r="BL8" i="1" s="1"/>
  <c r="BK9" i="1"/>
  <c r="BK8" i="1" s="1"/>
  <c r="BJ9" i="1"/>
  <c r="BI9" i="1"/>
  <c r="BH9" i="1"/>
  <c r="BG9" i="1"/>
  <c r="CA9" i="1" s="1"/>
  <c r="BV8" i="1"/>
  <c r="BT8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Z28" i="1"/>
  <c r="DB28" i="1" s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Z27" i="1"/>
  <c r="CY27" i="1"/>
  <c r="DB27" i="1" s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Z26" i="1"/>
  <c r="CY26" i="1"/>
  <c r="CX26" i="1"/>
  <c r="DB26" i="1" s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Z25" i="1"/>
  <c r="CY25" i="1"/>
  <c r="CX25" i="1"/>
  <c r="CW25" i="1"/>
  <c r="DB25" i="1" s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Z24" i="1"/>
  <c r="CY24" i="1"/>
  <c r="CX24" i="1"/>
  <c r="CW24" i="1"/>
  <c r="CV24" i="1"/>
  <c r="DB24" i="1" s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Z23" i="1"/>
  <c r="CY23" i="1"/>
  <c r="CX23" i="1"/>
  <c r="CW23" i="1"/>
  <c r="CV23" i="1"/>
  <c r="CU23" i="1"/>
  <c r="DB23" i="1" s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Z22" i="1"/>
  <c r="CY22" i="1"/>
  <c r="CX22" i="1"/>
  <c r="CW22" i="1"/>
  <c r="CV22" i="1"/>
  <c r="CU22" i="1"/>
  <c r="CT22" i="1"/>
  <c r="DB22" i="1" s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Z21" i="1"/>
  <c r="CY21" i="1"/>
  <c r="CX21" i="1"/>
  <c r="CW21" i="1"/>
  <c r="CV21" i="1"/>
  <c r="CU21" i="1"/>
  <c r="CT21" i="1"/>
  <c r="CS21" i="1"/>
  <c r="DB21" i="1" s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Z20" i="1"/>
  <c r="CY20" i="1"/>
  <c r="CX20" i="1"/>
  <c r="CW20" i="1"/>
  <c r="CV20" i="1"/>
  <c r="CU20" i="1"/>
  <c r="CT20" i="1"/>
  <c r="CS20" i="1"/>
  <c r="CR20" i="1"/>
  <c r="DB20" i="1" s="1"/>
  <c r="CQ20" i="1"/>
  <c r="CP20" i="1"/>
  <c r="CO20" i="1"/>
  <c r="CN20" i="1"/>
  <c r="CM20" i="1"/>
  <c r="CL20" i="1"/>
  <c r="CK20" i="1"/>
  <c r="CJ20" i="1"/>
  <c r="CI20" i="1"/>
  <c r="CH20" i="1"/>
  <c r="CG20" i="1"/>
  <c r="CZ19" i="1"/>
  <c r="CY19" i="1"/>
  <c r="CX19" i="1"/>
  <c r="CW19" i="1"/>
  <c r="CV19" i="1"/>
  <c r="CU19" i="1"/>
  <c r="CT19" i="1"/>
  <c r="CS19" i="1"/>
  <c r="CR19" i="1"/>
  <c r="CQ19" i="1"/>
  <c r="DB19" i="1" s="1"/>
  <c r="CP19" i="1"/>
  <c r="CO19" i="1"/>
  <c r="CN19" i="1"/>
  <c r="CM19" i="1"/>
  <c r="CL19" i="1"/>
  <c r="CK19" i="1"/>
  <c r="CJ19" i="1"/>
  <c r="CI19" i="1"/>
  <c r="CH19" i="1"/>
  <c r="CG19" i="1"/>
  <c r="CZ18" i="1"/>
  <c r="CY18" i="1"/>
  <c r="CX18" i="1"/>
  <c r="CW18" i="1"/>
  <c r="CV18" i="1"/>
  <c r="CU18" i="1"/>
  <c r="CT18" i="1"/>
  <c r="CS18" i="1"/>
  <c r="CR18" i="1"/>
  <c r="CQ18" i="1"/>
  <c r="CP18" i="1"/>
  <c r="DB18" i="1" s="1"/>
  <c r="CO18" i="1"/>
  <c r="CN18" i="1"/>
  <c r="CM18" i="1"/>
  <c r="CL18" i="1"/>
  <c r="CK18" i="1"/>
  <c r="CJ18" i="1"/>
  <c r="CI18" i="1"/>
  <c r="CH18" i="1"/>
  <c r="CG18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DB17" i="1" s="1"/>
  <c r="CN17" i="1"/>
  <c r="CM17" i="1"/>
  <c r="CL17" i="1"/>
  <c r="CK17" i="1"/>
  <c r="CJ17" i="1"/>
  <c r="CI17" i="1"/>
  <c r="CH17" i="1"/>
  <c r="CG17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DB16" i="1" s="1"/>
  <c r="CM16" i="1"/>
  <c r="CL16" i="1"/>
  <c r="CK16" i="1"/>
  <c r="CJ16" i="1"/>
  <c r="CI16" i="1"/>
  <c r="CH16" i="1"/>
  <c r="CG16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DB15" i="1" s="1"/>
  <c r="CL15" i="1"/>
  <c r="CK15" i="1"/>
  <c r="CJ15" i="1"/>
  <c r="CI15" i="1"/>
  <c r="CH15" i="1"/>
  <c r="CG15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DB14" i="1" s="1"/>
  <c r="CK14" i="1"/>
  <c r="CJ14" i="1"/>
  <c r="CI14" i="1"/>
  <c r="CH14" i="1"/>
  <c r="CG14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DB13" i="1" s="1"/>
  <c r="CJ13" i="1"/>
  <c r="CI13" i="1"/>
  <c r="CH13" i="1"/>
  <c r="CG13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DB11" i="1" s="1"/>
  <c r="CH11" i="1"/>
  <c r="CG11" i="1"/>
  <c r="CZ10" i="1"/>
  <c r="CY10" i="1"/>
  <c r="CY8" i="1" s="1"/>
  <c r="CY30" i="1" s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M8" i="1" s="1"/>
  <c r="CM30" i="1" s="1"/>
  <c r="CL10" i="1"/>
  <c r="CK10" i="1"/>
  <c r="CJ10" i="1"/>
  <c r="CI10" i="1"/>
  <c r="CH10" i="1"/>
  <c r="DB10" i="1" s="1"/>
  <c r="CG10" i="1"/>
  <c r="CZ9" i="1"/>
  <c r="CY9" i="1"/>
  <c r="CX9" i="1"/>
  <c r="CW9" i="1"/>
  <c r="CV9" i="1"/>
  <c r="CU9" i="1"/>
  <c r="CU8" i="1" s="1"/>
  <c r="CU30" i="1" s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V30" i="1"/>
  <c r="BT30" i="1"/>
  <c r="EW8" i="1" l="1"/>
  <c r="EW30" i="1" s="1"/>
  <c r="FA16" i="1"/>
  <c r="FC16" i="1" s="1"/>
  <c r="FD16" i="1" s="1"/>
  <c r="EA28" i="21"/>
  <c r="EC28" i="21" s="1"/>
  <c r="ED28" i="21" s="1"/>
  <c r="DN8" i="21"/>
  <c r="DN30" i="21" s="1"/>
  <c r="DZ8" i="21"/>
  <c r="DZ30" i="21" s="1"/>
  <c r="EA24" i="21"/>
  <c r="EC24" i="21" s="1"/>
  <c r="ED24" i="21" s="1"/>
  <c r="EA26" i="21"/>
  <c r="EC26" i="21" s="1"/>
  <c r="ED26" i="21" s="1"/>
  <c r="DU8" i="1"/>
  <c r="DU30" i="1" s="1"/>
  <c r="DQ8" i="1"/>
  <c r="DQ30" i="1" s="1"/>
  <c r="DM8" i="1"/>
  <c r="DM30" i="1" s="1"/>
  <c r="DJ8" i="1"/>
  <c r="DJ30" i="1" s="1"/>
  <c r="DK8" i="1"/>
  <c r="DK30" i="1" s="1"/>
  <c r="DW8" i="1"/>
  <c r="DW30" i="1" s="1"/>
  <c r="DO8" i="1"/>
  <c r="DO30" i="1" s="1"/>
  <c r="CK8" i="21"/>
  <c r="CK30" i="21" s="1"/>
  <c r="CY8" i="21"/>
  <c r="CY30" i="21" s="1"/>
  <c r="CR8" i="21"/>
  <c r="CR30" i="21" s="1"/>
  <c r="CM8" i="21"/>
  <c r="CM30" i="21" s="1"/>
  <c r="CP8" i="21"/>
  <c r="CP30" i="21" s="1"/>
  <c r="CW8" i="21"/>
  <c r="CW30" i="21" s="1"/>
  <c r="DA25" i="21"/>
  <c r="CA13" i="21"/>
  <c r="CC13" i="21" s="1"/>
  <c r="CA19" i="21"/>
  <c r="CC19" i="21" s="1"/>
  <c r="CA20" i="21"/>
  <c r="BQ8" i="21"/>
  <c r="BQ30" i="21" s="1"/>
  <c r="CA11" i="21"/>
  <c r="CA12" i="21"/>
  <c r="CC12" i="21" s="1"/>
  <c r="CA29" i="21"/>
  <c r="CC29" i="21" s="1"/>
  <c r="BG8" i="21"/>
  <c r="BG30" i="21" s="1"/>
  <c r="BN8" i="21"/>
  <c r="BN30" i="21" s="1"/>
  <c r="BS8" i="21"/>
  <c r="BS30" i="21" s="1"/>
  <c r="BZ8" i="21"/>
  <c r="BZ30" i="21" s="1"/>
  <c r="BU8" i="21"/>
  <c r="BU30" i="21" s="1"/>
  <c r="CA23" i="21"/>
  <c r="CA9" i="21"/>
  <c r="BJ8" i="21"/>
  <c r="BJ30" i="21" s="1"/>
  <c r="BV8" i="21"/>
  <c r="BV30" i="21" s="1"/>
  <c r="CA14" i="21"/>
  <c r="CC14" i="21" s="1"/>
  <c r="CA28" i="21"/>
  <c r="CA25" i="21"/>
  <c r="CC25" i="21" s="1"/>
  <c r="CA18" i="21"/>
  <c r="CC18" i="21" s="1"/>
  <c r="CA16" i="21"/>
  <c r="BK8" i="21"/>
  <c r="BK30" i="21" s="1"/>
  <c r="BW8" i="21"/>
  <c r="BW30" i="21" s="1"/>
  <c r="CA27" i="21"/>
  <c r="CC27" i="21" s="1"/>
  <c r="CA10" i="21"/>
  <c r="CC10" i="21" s="1"/>
  <c r="CA24" i="21"/>
  <c r="CC24" i="21" s="1"/>
  <c r="CA26" i="21"/>
  <c r="CC26" i="21" s="1"/>
  <c r="BM8" i="21"/>
  <c r="BM30" i="21" s="1"/>
  <c r="BY8" i="21"/>
  <c r="BY30" i="21" s="1"/>
  <c r="CA21" i="21"/>
  <c r="CC21" i="21" s="1"/>
  <c r="BO8" i="21"/>
  <c r="BO30" i="21" s="1"/>
  <c r="CB9" i="21"/>
  <c r="CB30" i="21" s="1"/>
  <c r="BR8" i="21"/>
  <c r="BR30" i="21" s="1"/>
  <c r="CA15" i="21"/>
  <c r="CC15" i="21" s="1"/>
  <c r="DA14" i="21"/>
  <c r="DC14" i="21" s="1"/>
  <c r="DA17" i="21"/>
  <c r="DC17" i="21" s="1"/>
  <c r="DA29" i="21"/>
  <c r="DC29" i="21" s="1"/>
  <c r="DA9" i="21"/>
  <c r="DA13" i="21"/>
  <c r="DC13" i="21" s="1"/>
  <c r="DA12" i="21"/>
  <c r="DC12" i="21" s="1"/>
  <c r="CI8" i="21"/>
  <c r="CI30" i="21" s="1"/>
  <c r="CU8" i="21"/>
  <c r="CU30" i="21" s="1"/>
  <c r="DA19" i="21"/>
  <c r="DC19" i="21" s="1"/>
  <c r="DA20" i="21"/>
  <c r="DC20" i="21" s="1"/>
  <c r="DA22" i="21"/>
  <c r="DC22" i="21" s="1"/>
  <c r="DA24" i="21"/>
  <c r="DC24" i="21" s="1"/>
  <c r="CQ8" i="21"/>
  <c r="CQ30" i="21" s="1"/>
  <c r="CS8" i="21"/>
  <c r="CS30" i="21" s="1"/>
  <c r="CH8" i="21"/>
  <c r="CH30" i="21" s="1"/>
  <c r="DA18" i="21"/>
  <c r="DC18" i="21" s="1"/>
  <c r="DA28" i="21"/>
  <c r="DC28" i="21" s="1"/>
  <c r="DA15" i="21"/>
  <c r="DC15" i="21" s="1"/>
  <c r="CT8" i="21"/>
  <c r="CT30" i="21" s="1"/>
  <c r="CJ8" i="21"/>
  <c r="CJ30" i="21" s="1"/>
  <c r="CV8" i="21"/>
  <c r="CV30" i="21" s="1"/>
  <c r="CL8" i="21"/>
  <c r="CL30" i="21" s="1"/>
  <c r="CX8" i="21"/>
  <c r="CX30" i="21" s="1"/>
  <c r="DA26" i="21"/>
  <c r="DC26" i="21" s="1"/>
  <c r="DA27" i="21"/>
  <c r="DC27" i="21" s="1"/>
  <c r="CN8" i="21"/>
  <c r="CN30" i="21" s="1"/>
  <c r="CZ8" i="21"/>
  <c r="CZ30" i="21" s="1"/>
  <c r="DA10" i="21"/>
  <c r="DC10" i="21" s="1"/>
  <c r="DA16" i="21"/>
  <c r="DC16" i="21" s="1"/>
  <c r="DB9" i="21"/>
  <c r="DB30" i="21" s="1"/>
  <c r="DA21" i="21"/>
  <c r="DC21" i="21" s="1"/>
  <c r="DA23" i="21"/>
  <c r="DC23" i="21" s="1"/>
  <c r="DJ8" i="21"/>
  <c r="DJ30" i="21" s="1"/>
  <c r="DV8" i="21"/>
  <c r="DV30" i="21" s="1"/>
  <c r="EA11" i="21"/>
  <c r="EA16" i="21"/>
  <c r="EC16" i="21" s="1"/>
  <c r="ED16" i="21" s="1"/>
  <c r="EA19" i="21"/>
  <c r="EC19" i="21" s="1"/>
  <c r="ED19" i="21" s="1"/>
  <c r="EA20" i="21"/>
  <c r="EC20" i="21" s="1"/>
  <c r="ED20" i="21" s="1"/>
  <c r="EA21" i="21"/>
  <c r="DP8" i="21"/>
  <c r="DP30" i="21" s="1"/>
  <c r="DQ8" i="21"/>
  <c r="DQ30" i="21" s="1"/>
  <c r="DT8" i="21"/>
  <c r="DT30" i="21" s="1"/>
  <c r="DX8" i="21"/>
  <c r="DX30" i="21" s="1"/>
  <c r="DR8" i="21"/>
  <c r="DR30" i="21" s="1"/>
  <c r="EA12" i="21"/>
  <c r="EC12" i="21" s="1"/>
  <c r="ED12" i="21" s="1"/>
  <c r="EA18" i="21"/>
  <c r="DI8" i="21"/>
  <c r="DI30" i="21" s="1"/>
  <c r="DK8" i="21"/>
  <c r="DK30" i="21" s="1"/>
  <c r="DW8" i="21"/>
  <c r="DW30" i="21" s="1"/>
  <c r="DL8" i="21"/>
  <c r="DL30" i="21" s="1"/>
  <c r="DM8" i="21"/>
  <c r="DM30" i="21" s="1"/>
  <c r="DY8" i="21"/>
  <c r="DY30" i="21" s="1"/>
  <c r="EA10" i="21"/>
  <c r="EC10" i="21" s="1"/>
  <c r="ED10" i="21" s="1"/>
  <c r="DS8" i="21"/>
  <c r="DS30" i="21" s="1"/>
  <c r="EA29" i="21"/>
  <c r="EC29" i="21" s="1"/>
  <c r="ED29" i="21" s="1"/>
  <c r="EA25" i="21"/>
  <c r="EC25" i="21" s="1"/>
  <c r="ED25" i="21" s="1"/>
  <c r="EA27" i="21"/>
  <c r="EC27" i="21" s="1"/>
  <c r="ED27" i="21" s="1"/>
  <c r="EA23" i="21"/>
  <c r="EC23" i="21" s="1"/>
  <c r="ED23" i="21" s="1"/>
  <c r="EA15" i="21"/>
  <c r="EC15" i="21" s="1"/>
  <c r="ED15" i="21" s="1"/>
  <c r="EA13" i="21"/>
  <c r="EC13" i="21" s="1"/>
  <c r="ED13" i="21" s="1"/>
  <c r="EA14" i="21"/>
  <c r="EC14" i="21" s="1"/>
  <c r="ED14" i="21" s="1"/>
  <c r="EA17" i="21"/>
  <c r="EC17" i="21" s="1"/>
  <c r="ED17" i="21" s="1"/>
  <c r="DU8" i="21"/>
  <c r="DU30" i="21" s="1"/>
  <c r="EA22" i="21"/>
  <c r="EC22" i="21" s="1"/>
  <c r="ED22" i="21" s="1"/>
  <c r="FA29" i="21"/>
  <c r="FC29" i="21" s="1"/>
  <c r="FA23" i="21"/>
  <c r="FC23" i="21" s="1"/>
  <c r="FA11" i="21"/>
  <c r="FC11" i="21" s="1"/>
  <c r="ER8" i="21"/>
  <c r="ER30" i="21" s="1"/>
  <c r="FA19" i="21"/>
  <c r="FC19" i="21" s="1"/>
  <c r="FA13" i="21"/>
  <c r="FC13" i="21" s="1"/>
  <c r="FA16" i="21"/>
  <c r="FA17" i="21"/>
  <c r="FC17" i="21" s="1"/>
  <c r="EJ8" i="21"/>
  <c r="EJ30" i="21" s="1"/>
  <c r="EU8" i="21"/>
  <c r="EU30" i="21" s="1"/>
  <c r="FA27" i="21"/>
  <c r="FC27" i="21" s="1"/>
  <c r="EM8" i="21"/>
  <c r="EM30" i="21" s="1"/>
  <c r="FA14" i="21"/>
  <c r="FC14" i="21" s="1"/>
  <c r="FA15" i="21"/>
  <c r="FC15" i="21" s="1"/>
  <c r="EV8" i="21"/>
  <c r="EV30" i="21" s="1"/>
  <c r="EI8" i="21"/>
  <c r="EI30" i="21" s="1"/>
  <c r="EL8" i="21"/>
  <c r="EL30" i="21" s="1"/>
  <c r="EX8" i="21"/>
  <c r="EX30" i="21" s="1"/>
  <c r="FA22" i="21"/>
  <c r="FA20" i="21"/>
  <c r="FC20" i="21" s="1"/>
  <c r="FA26" i="21"/>
  <c r="FC26" i="21" s="1"/>
  <c r="FA25" i="21"/>
  <c r="FA28" i="21"/>
  <c r="FC28" i="21" s="1"/>
  <c r="EY8" i="21"/>
  <c r="EY30" i="21" s="1"/>
  <c r="EG8" i="21"/>
  <c r="EG30" i="21" s="1"/>
  <c r="ES8" i="21"/>
  <c r="ES30" i="21" s="1"/>
  <c r="EH8" i="21"/>
  <c r="EH30" i="21" s="1"/>
  <c r="ET8" i="21"/>
  <c r="ET30" i="21" s="1"/>
  <c r="FA12" i="21"/>
  <c r="FC12" i="21" s="1"/>
  <c r="EP8" i="21"/>
  <c r="EP30" i="21" s="1"/>
  <c r="FA21" i="21"/>
  <c r="FC21" i="21" s="1"/>
  <c r="FA18" i="21"/>
  <c r="FA24" i="21"/>
  <c r="FC24" i="21" s="1"/>
  <c r="GA22" i="21"/>
  <c r="GC22" i="21" s="1"/>
  <c r="FN8" i="21"/>
  <c r="FN30" i="21" s="1"/>
  <c r="FP8" i="21"/>
  <c r="FP30" i="21" s="1"/>
  <c r="GA24" i="21"/>
  <c r="GC24" i="21" s="1"/>
  <c r="FZ8" i="21"/>
  <c r="FZ30" i="21" s="1"/>
  <c r="GA12" i="21"/>
  <c r="GC12" i="21" s="1"/>
  <c r="FQ8" i="21"/>
  <c r="FQ30" i="21" s="1"/>
  <c r="GA20" i="21"/>
  <c r="GC20" i="21" s="1"/>
  <c r="GA26" i="21"/>
  <c r="GC26" i="21" s="1"/>
  <c r="GA28" i="21"/>
  <c r="GC28" i="21" s="1"/>
  <c r="GA9" i="21"/>
  <c r="GC9" i="21" s="1"/>
  <c r="FG8" i="21"/>
  <c r="FG30" i="21" s="1"/>
  <c r="FS8" i="21"/>
  <c r="FS30" i="21" s="1"/>
  <c r="GA15" i="21"/>
  <c r="GA17" i="21"/>
  <c r="GC17" i="21" s="1"/>
  <c r="GA19" i="21"/>
  <c r="GA21" i="21"/>
  <c r="GC21" i="21" s="1"/>
  <c r="GA23" i="21"/>
  <c r="GC23" i="21" s="1"/>
  <c r="FV8" i="21"/>
  <c r="FV30" i="21" s="1"/>
  <c r="GA29" i="21"/>
  <c r="GC29" i="21" s="1"/>
  <c r="FI8" i="21"/>
  <c r="FI30" i="21" s="1"/>
  <c r="FL8" i="21"/>
  <c r="FL30" i="21" s="1"/>
  <c r="GA25" i="21"/>
  <c r="GC25" i="21" s="1"/>
  <c r="FU8" i="21"/>
  <c r="FU30" i="21" s="1"/>
  <c r="FK8" i="21"/>
  <c r="FK30" i="21" s="1"/>
  <c r="FW8" i="21"/>
  <c r="FW30" i="21" s="1"/>
  <c r="GA13" i="21"/>
  <c r="FJ8" i="21"/>
  <c r="FJ30" i="21" s="1"/>
  <c r="FX8" i="21"/>
  <c r="FX30" i="21" s="1"/>
  <c r="FM8" i="21"/>
  <c r="FM30" i="21" s="1"/>
  <c r="FY8" i="21"/>
  <c r="FY30" i="21" s="1"/>
  <c r="GA11" i="21"/>
  <c r="GC11" i="21" s="1"/>
  <c r="GA27" i="21"/>
  <c r="GC27" i="21" s="1"/>
  <c r="CC16" i="21"/>
  <c r="CC20" i="21"/>
  <c r="CC28" i="21"/>
  <c r="DC9" i="21"/>
  <c r="CC17" i="21"/>
  <c r="CC22" i="21"/>
  <c r="FC22" i="21"/>
  <c r="GC15" i="21"/>
  <c r="CC11" i="21"/>
  <c r="GC19" i="21"/>
  <c r="CC9" i="21"/>
  <c r="FC18" i="21"/>
  <c r="CC23" i="21"/>
  <c r="FC25" i="21"/>
  <c r="DC25" i="21"/>
  <c r="FC16" i="21"/>
  <c r="EC21" i="21"/>
  <c r="ED21" i="21" s="1"/>
  <c r="EC18" i="21"/>
  <c r="ED18" i="21" s="1"/>
  <c r="CO8" i="21"/>
  <c r="CO30" i="21" s="1"/>
  <c r="GB13" i="21"/>
  <c r="GB30" i="21" s="1"/>
  <c r="BI8" i="21"/>
  <c r="BI30" i="21" s="1"/>
  <c r="DO8" i="21"/>
  <c r="DO30" i="21" s="1"/>
  <c r="EA9" i="21"/>
  <c r="GA10" i="21"/>
  <c r="GC10" i="21" s="1"/>
  <c r="FA9" i="21"/>
  <c r="GA16" i="21"/>
  <c r="GC16" i="21" s="1"/>
  <c r="DG8" i="21"/>
  <c r="DG30" i="21" s="1"/>
  <c r="EB11" i="21"/>
  <c r="EB30" i="21" s="1"/>
  <c r="CG8" i="21"/>
  <c r="CG30" i="21" s="1"/>
  <c r="FA10" i="21"/>
  <c r="DA11" i="21"/>
  <c r="DC11" i="21" s="1"/>
  <c r="FO8" i="21"/>
  <c r="FO30" i="21" s="1"/>
  <c r="FB10" i="21"/>
  <c r="FB30" i="21" s="1"/>
  <c r="FK8" i="1"/>
  <c r="FK30" i="1" s="1"/>
  <c r="FH8" i="1"/>
  <c r="FH30" i="1" s="1"/>
  <c r="FI8" i="1"/>
  <c r="FI30" i="1" s="1"/>
  <c r="FU8" i="1"/>
  <c r="FU30" i="1" s="1"/>
  <c r="FS8" i="1"/>
  <c r="FS30" i="1" s="1"/>
  <c r="GA20" i="1"/>
  <c r="GC20" i="1" s="1"/>
  <c r="GA13" i="1"/>
  <c r="GA10" i="1"/>
  <c r="GC10" i="1" s="1"/>
  <c r="FW8" i="1"/>
  <c r="FW30" i="1" s="1"/>
  <c r="GA15" i="1"/>
  <c r="GC15" i="1" s="1"/>
  <c r="GA21" i="1"/>
  <c r="GC21" i="1" s="1"/>
  <c r="FL8" i="1"/>
  <c r="FL30" i="1" s="1"/>
  <c r="FX8" i="1"/>
  <c r="FX30" i="1" s="1"/>
  <c r="GA11" i="1"/>
  <c r="GC11" i="1" s="1"/>
  <c r="GA14" i="1"/>
  <c r="GC14" i="1" s="1"/>
  <c r="GA19" i="1"/>
  <c r="GC19" i="1" s="1"/>
  <c r="FZ8" i="1"/>
  <c r="FZ30" i="1" s="1"/>
  <c r="GA24" i="1"/>
  <c r="GA29" i="1"/>
  <c r="GC29" i="1" s="1"/>
  <c r="GB30" i="1"/>
  <c r="FR8" i="1"/>
  <c r="FR30" i="1" s="1"/>
  <c r="FJ8" i="1"/>
  <c r="FJ30" i="1" s="1"/>
  <c r="GA27" i="1"/>
  <c r="GC27" i="1" s="1"/>
  <c r="GA9" i="1"/>
  <c r="GC9" i="1" s="1"/>
  <c r="GC30" i="1" s="1"/>
  <c r="FT8" i="1"/>
  <c r="FT30" i="1" s="1"/>
  <c r="GA12" i="1"/>
  <c r="GC12" i="1" s="1"/>
  <c r="FV8" i="1"/>
  <c r="FV30" i="1" s="1"/>
  <c r="FO8" i="1"/>
  <c r="FO30" i="1" s="1"/>
  <c r="GA16" i="1"/>
  <c r="GC16" i="1" s="1"/>
  <c r="GA23" i="1"/>
  <c r="GC23" i="1" s="1"/>
  <c r="GA26" i="1"/>
  <c r="GA17" i="1"/>
  <c r="FA14" i="1"/>
  <c r="FC14" i="1" s="1"/>
  <c r="FD14" i="1" s="1"/>
  <c r="EK8" i="1"/>
  <c r="EK30" i="1" s="1"/>
  <c r="FA20" i="1"/>
  <c r="FC20" i="1" s="1"/>
  <c r="FD20" i="1" s="1"/>
  <c r="FA23" i="1"/>
  <c r="FC23" i="1" s="1"/>
  <c r="FD23" i="1" s="1"/>
  <c r="FA26" i="1"/>
  <c r="FC26" i="1" s="1"/>
  <c r="FD26" i="1" s="1"/>
  <c r="FA10" i="1"/>
  <c r="FC10" i="1" s="1"/>
  <c r="FD10" i="1" s="1"/>
  <c r="EV8" i="1"/>
  <c r="EV30" i="1" s="1"/>
  <c r="FA11" i="1"/>
  <c r="FC11" i="1" s="1"/>
  <c r="FD11" i="1" s="1"/>
  <c r="EN8" i="1"/>
  <c r="EN30" i="1" s="1"/>
  <c r="EZ8" i="1"/>
  <c r="EZ30" i="1" s="1"/>
  <c r="ER8" i="1"/>
  <c r="ER30" i="1" s="1"/>
  <c r="EM8" i="1"/>
  <c r="EM30" i="1" s="1"/>
  <c r="EY8" i="1"/>
  <c r="EY30" i="1" s="1"/>
  <c r="EO8" i="1"/>
  <c r="EO30" i="1" s="1"/>
  <c r="FA17" i="1"/>
  <c r="FC17" i="1" s="1"/>
  <c r="FD17" i="1" s="1"/>
  <c r="FA28" i="1"/>
  <c r="FC28" i="1" s="1"/>
  <c r="FD28" i="1" s="1"/>
  <c r="EJ8" i="1"/>
  <c r="EJ30" i="1" s="1"/>
  <c r="FA13" i="1"/>
  <c r="FA19" i="1"/>
  <c r="FC19" i="1" s="1"/>
  <c r="FD19" i="1" s="1"/>
  <c r="FA25" i="1"/>
  <c r="FC25" i="1" s="1"/>
  <c r="FD25" i="1" s="1"/>
  <c r="EQ8" i="1"/>
  <c r="EQ30" i="1" s="1"/>
  <c r="FA22" i="1"/>
  <c r="FC22" i="1" s="1"/>
  <c r="FD22" i="1" s="1"/>
  <c r="ES8" i="1"/>
  <c r="ES30" i="1" s="1"/>
  <c r="FA24" i="1"/>
  <c r="FC24" i="1" s="1"/>
  <c r="FD24" i="1" s="1"/>
  <c r="FA27" i="1"/>
  <c r="FC27" i="1" s="1"/>
  <c r="FD27" i="1" s="1"/>
  <c r="FA29" i="1"/>
  <c r="FC29" i="1" s="1"/>
  <c r="FD29" i="1" s="1"/>
  <c r="EH8" i="1"/>
  <c r="EH30" i="1" s="1"/>
  <c r="ET8" i="1"/>
  <c r="ET30" i="1" s="1"/>
  <c r="EP8" i="1"/>
  <c r="EP30" i="1" s="1"/>
  <c r="FA12" i="1"/>
  <c r="FC12" i="1" s="1"/>
  <c r="FD12" i="1" s="1"/>
  <c r="FA18" i="1"/>
  <c r="FC18" i="1" s="1"/>
  <c r="FD18" i="1" s="1"/>
  <c r="FA21" i="1"/>
  <c r="FC21" i="1" s="1"/>
  <c r="FD21" i="1" s="1"/>
  <c r="EI8" i="1"/>
  <c r="EI30" i="1" s="1"/>
  <c r="EU8" i="1"/>
  <c r="EU30" i="1" s="1"/>
  <c r="FA15" i="1"/>
  <c r="DY8" i="1"/>
  <c r="DY30" i="1" s="1"/>
  <c r="EA13" i="1"/>
  <c r="EC13" i="1" s="1"/>
  <c r="ED13" i="1" s="1"/>
  <c r="EA19" i="1"/>
  <c r="EC19" i="1" s="1"/>
  <c r="ED19" i="1" s="1"/>
  <c r="EA25" i="1"/>
  <c r="EC25" i="1" s="1"/>
  <c r="ED25" i="1" s="1"/>
  <c r="EA28" i="1"/>
  <c r="DN8" i="1"/>
  <c r="DN30" i="1" s="1"/>
  <c r="DL8" i="1"/>
  <c r="DL30" i="1" s="1"/>
  <c r="DX8" i="1"/>
  <c r="DX30" i="1" s="1"/>
  <c r="EA22" i="1"/>
  <c r="EC22" i="1" s="1"/>
  <c r="ED22" i="1" s="1"/>
  <c r="EA16" i="1"/>
  <c r="EC16" i="1" s="1"/>
  <c r="ED16" i="1" s="1"/>
  <c r="DI8" i="1"/>
  <c r="DI30" i="1" s="1"/>
  <c r="DZ8" i="1"/>
  <c r="DZ30" i="1" s="1"/>
  <c r="DR8" i="1"/>
  <c r="DR30" i="1" s="1"/>
  <c r="EA18" i="1"/>
  <c r="EC18" i="1" s="1"/>
  <c r="ED18" i="1" s="1"/>
  <c r="EA24" i="1"/>
  <c r="EC24" i="1" s="1"/>
  <c r="ED24" i="1" s="1"/>
  <c r="EA29" i="1"/>
  <c r="EC29" i="1" s="1"/>
  <c r="ED29" i="1" s="1"/>
  <c r="DV8" i="1"/>
  <c r="DV30" i="1" s="1"/>
  <c r="EA9" i="1"/>
  <c r="DS8" i="1"/>
  <c r="DS30" i="1" s="1"/>
  <c r="EA12" i="1"/>
  <c r="EC12" i="1" s="1"/>
  <c r="ED12" i="1" s="1"/>
  <c r="EA21" i="1"/>
  <c r="EC21" i="1" s="1"/>
  <c r="ED21" i="1" s="1"/>
  <c r="DH8" i="1"/>
  <c r="DH30" i="1" s="1"/>
  <c r="DT8" i="1"/>
  <c r="DT30" i="1" s="1"/>
  <c r="DP8" i="1"/>
  <c r="DP30" i="1" s="1"/>
  <c r="EA15" i="1"/>
  <c r="EC15" i="1" s="1"/>
  <c r="ED15" i="1" s="1"/>
  <c r="EA27" i="1"/>
  <c r="EC27" i="1" s="1"/>
  <c r="ED27" i="1" s="1"/>
  <c r="EA14" i="1"/>
  <c r="EA20" i="1"/>
  <c r="EA23" i="1"/>
  <c r="EC23" i="1" s="1"/>
  <c r="ED23" i="1" s="1"/>
  <c r="EA26" i="1"/>
  <c r="EC26" i="1" s="1"/>
  <c r="ED26" i="1" s="1"/>
  <c r="EA11" i="1"/>
  <c r="EC11" i="1" s="1"/>
  <c r="ED11" i="1" s="1"/>
  <c r="DC16" i="1"/>
  <c r="DC20" i="1"/>
  <c r="DC11" i="1"/>
  <c r="DC23" i="1"/>
  <c r="DC10" i="1"/>
  <c r="DC22" i="1"/>
  <c r="DA11" i="1"/>
  <c r="DA23" i="1"/>
  <c r="DA26" i="1"/>
  <c r="DC26" i="1" s="1"/>
  <c r="DA29" i="1"/>
  <c r="DC29" i="1" s="1"/>
  <c r="DA12" i="1"/>
  <c r="CV8" i="1"/>
  <c r="CV30" i="1" s="1"/>
  <c r="DB12" i="1"/>
  <c r="DA24" i="1"/>
  <c r="DC24" i="1" s="1"/>
  <c r="DA28" i="1"/>
  <c r="DC28" i="1" s="1"/>
  <c r="CI8" i="1"/>
  <c r="CI30" i="1" s="1"/>
  <c r="DA18" i="1"/>
  <c r="DC18" i="1" s="1"/>
  <c r="DA17" i="1"/>
  <c r="DC17" i="1" s="1"/>
  <c r="DA10" i="1"/>
  <c r="DA16" i="1"/>
  <c r="DA22" i="1"/>
  <c r="CP8" i="1"/>
  <c r="CP30" i="1" s="1"/>
  <c r="DA13" i="1"/>
  <c r="DC13" i="1" s="1"/>
  <c r="DA19" i="1"/>
  <c r="DC19" i="1" s="1"/>
  <c r="DA25" i="1"/>
  <c r="DC25" i="1" s="1"/>
  <c r="CJ8" i="1"/>
  <c r="CJ30" i="1" s="1"/>
  <c r="CR8" i="1"/>
  <c r="CR30" i="1" s="1"/>
  <c r="CZ8" i="1"/>
  <c r="CZ30" i="1" s="1"/>
  <c r="CK8" i="1"/>
  <c r="CK30" i="1" s="1"/>
  <c r="CO8" i="1"/>
  <c r="CO30" i="1" s="1"/>
  <c r="DA21" i="1"/>
  <c r="DC21" i="1" s="1"/>
  <c r="DA27" i="1"/>
  <c r="DC27" i="1" s="1"/>
  <c r="CQ8" i="1"/>
  <c r="CQ30" i="1" s="1"/>
  <c r="DA14" i="1"/>
  <c r="DC14" i="1" s="1"/>
  <c r="DA20" i="1"/>
  <c r="DA9" i="1"/>
  <c r="DC9" i="1" s="1"/>
  <c r="CS8" i="1"/>
  <c r="CS30" i="1" s="1"/>
  <c r="CW8" i="1"/>
  <c r="CW30" i="1" s="1"/>
  <c r="DA15" i="1"/>
  <c r="DC15" i="1" s="1"/>
  <c r="CH8" i="1"/>
  <c r="CH30" i="1" s="1"/>
  <c r="CT8" i="1"/>
  <c r="CT30" i="1" s="1"/>
  <c r="CL8" i="1"/>
  <c r="CL30" i="1" s="1"/>
  <c r="CX8" i="1"/>
  <c r="CX30" i="1" s="1"/>
  <c r="DB9" i="1"/>
  <c r="DB30" i="1" s="1"/>
  <c r="GC24" i="1"/>
  <c r="GC13" i="1"/>
  <c r="GC26" i="1"/>
  <c r="GC17" i="1"/>
  <c r="GC28" i="1"/>
  <c r="FG8" i="1"/>
  <c r="FG30" i="1" s="1"/>
  <c r="FN8" i="1"/>
  <c r="FN30" i="1" s="1"/>
  <c r="FC13" i="1"/>
  <c r="FD13" i="1" s="1"/>
  <c r="EG8" i="1"/>
  <c r="EG30" i="1" s="1"/>
  <c r="FA9" i="1"/>
  <c r="EC20" i="1"/>
  <c r="ED20" i="1" s="1"/>
  <c r="EC28" i="1"/>
  <c r="ED28" i="1" s="1"/>
  <c r="EA17" i="1"/>
  <c r="EC17" i="1" s="1"/>
  <c r="ED17" i="1" s="1"/>
  <c r="EB14" i="1"/>
  <c r="EC14" i="1" s="1"/>
  <c r="ED14" i="1" s="1"/>
  <c r="DG8" i="1"/>
  <c r="DG30" i="1" s="1"/>
  <c r="EA10" i="1"/>
  <c r="EC10" i="1" s="1"/>
  <c r="ED10" i="1" s="1"/>
  <c r="EB9" i="1"/>
  <c r="BS30" i="1"/>
  <c r="BN30" i="1"/>
  <c r="BH30" i="1"/>
  <c r="BQ30" i="1"/>
  <c r="BZ30" i="1"/>
  <c r="BP30" i="1"/>
  <c r="BU30" i="1"/>
  <c r="BI8" i="1"/>
  <c r="BI30" i="1" s="1"/>
  <c r="BL30" i="1"/>
  <c r="BM8" i="1"/>
  <c r="BM30" i="1" s="1"/>
  <c r="BY8" i="1"/>
  <c r="BY30" i="1" s="1"/>
  <c r="BJ30" i="1"/>
  <c r="BX30" i="1"/>
  <c r="BN8" i="1"/>
  <c r="BZ8" i="1"/>
  <c r="BR30" i="1"/>
  <c r="BW30" i="1"/>
  <c r="CA12" i="1"/>
  <c r="CA8" i="1" s="1"/>
  <c r="BG8" i="1"/>
  <c r="CG8" i="1"/>
  <c r="CG30" i="1" s="1"/>
  <c r="CN8" i="1"/>
  <c r="CN30" i="1" s="1"/>
  <c r="BG30" i="1"/>
  <c r="Y177" i="22"/>
  <c r="Y176" i="22"/>
  <c r="Y77" i="22"/>
  <c r="Y76" i="22"/>
  <c r="Y75" i="22"/>
  <c r="AL75" i="22" s="1"/>
  <c r="Y74" i="22"/>
  <c r="Y73" i="22"/>
  <c r="AX73" i="22" s="1"/>
  <c r="Y72" i="22"/>
  <c r="AH72" i="22" s="1"/>
  <c r="Y71" i="22"/>
  <c r="AI71" i="22" s="1"/>
  <c r="Y70" i="22"/>
  <c r="Y69" i="22"/>
  <c r="AX69" i="22"/>
  <c r="AX70" i="22"/>
  <c r="AX71" i="22"/>
  <c r="AX74" i="22"/>
  <c r="AH69" i="22"/>
  <c r="BB69" i="22" s="1"/>
  <c r="AI69" i="22"/>
  <c r="AJ69" i="22"/>
  <c r="AK69" i="22"/>
  <c r="AL69" i="22"/>
  <c r="AM69" i="22"/>
  <c r="AN69" i="22"/>
  <c r="AO69" i="22"/>
  <c r="AP69" i="22"/>
  <c r="AQ69" i="22"/>
  <c r="AR69" i="22"/>
  <c r="AS69" i="22"/>
  <c r="AT69" i="22"/>
  <c r="AU69" i="22"/>
  <c r="AV69" i="22"/>
  <c r="AW69" i="22"/>
  <c r="AY69" i="22"/>
  <c r="AZ69" i="22"/>
  <c r="BA69" i="22"/>
  <c r="AH70" i="22"/>
  <c r="BB70" i="22" s="1"/>
  <c r="AI70" i="22"/>
  <c r="AJ70" i="22"/>
  <c r="AK70" i="22"/>
  <c r="AL70" i="22"/>
  <c r="AM70" i="22"/>
  <c r="AN70" i="22"/>
  <c r="AO70" i="22"/>
  <c r="AP70" i="22"/>
  <c r="AQ70" i="22"/>
  <c r="AR70" i="22"/>
  <c r="AS70" i="22"/>
  <c r="AT70" i="22"/>
  <c r="AU70" i="22"/>
  <c r="AV70" i="22"/>
  <c r="AW70" i="22"/>
  <c r="AY70" i="22"/>
  <c r="AZ70" i="22"/>
  <c r="BA70" i="22"/>
  <c r="AH71" i="22"/>
  <c r="AK71" i="22"/>
  <c r="AL71" i="22"/>
  <c r="AN71" i="22"/>
  <c r="AO71" i="22"/>
  <c r="AQ71" i="22"/>
  <c r="AR71" i="22"/>
  <c r="AS71" i="22"/>
  <c r="AT71" i="22"/>
  <c r="AW71" i="22"/>
  <c r="AY71" i="22"/>
  <c r="BA71" i="22"/>
  <c r="AH73" i="22"/>
  <c r="BB73" i="22" s="1"/>
  <c r="AI73" i="22"/>
  <c r="AJ73" i="22"/>
  <c r="AK73" i="22"/>
  <c r="AL73" i="22"/>
  <c r="AM73" i="22"/>
  <c r="AN73" i="22"/>
  <c r="AO73" i="22"/>
  <c r="AP73" i="22"/>
  <c r="AQ73" i="22"/>
  <c r="AR73" i="22"/>
  <c r="AS73" i="22"/>
  <c r="AT73" i="22"/>
  <c r="AU73" i="22"/>
  <c r="AV73" i="22"/>
  <c r="AW73" i="22"/>
  <c r="AY73" i="22"/>
  <c r="AZ73" i="22"/>
  <c r="BA73" i="22"/>
  <c r="AH74" i="22"/>
  <c r="BB74" i="22" s="1"/>
  <c r="AI74" i="22"/>
  <c r="AJ74" i="22"/>
  <c r="AK74" i="22"/>
  <c r="AL74" i="22"/>
  <c r="AM74" i="22"/>
  <c r="AN74" i="22"/>
  <c r="AO74" i="22"/>
  <c r="AP74" i="22"/>
  <c r="AQ74" i="22"/>
  <c r="AR74" i="22"/>
  <c r="AS74" i="22"/>
  <c r="AT74" i="22"/>
  <c r="AU74" i="22"/>
  <c r="AV74" i="22"/>
  <c r="AW74" i="22"/>
  <c r="AY74" i="22"/>
  <c r="AZ74" i="22"/>
  <c r="BA74" i="22"/>
  <c r="AH75" i="22"/>
  <c r="AI75" i="22"/>
  <c r="AJ75" i="22"/>
  <c r="AK75" i="22"/>
  <c r="AN75" i="22"/>
  <c r="AO75" i="22"/>
  <c r="AQ75" i="22"/>
  <c r="AR75" i="22"/>
  <c r="AT75" i="22"/>
  <c r="AU75" i="22"/>
  <c r="AV75" i="22"/>
  <c r="AW75" i="22"/>
  <c r="AZ75" i="22"/>
  <c r="BA75" i="22"/>
  <c r="AH76" i="22"/>
  <c r="BB76" i="22" s="1"/>
  <c r="AI76" i="22"/>
  <c r="AJ76" i="22"/>
  <c r="AK76" i="22"/>
  <c r="AL76" i="22"/>
  <c r="AM76" i="22"/>
  <c r="AN76" i="22"/>
  <c r="AO76" i="22"/>
  <c r="AP76" i="22"/>
  <c r="AQ76" i="22"/>
  <c r="AR76" i="22"/>
  <c r="AS76" i="22"/>
  <c r="AT76" i="22"/>
  <c r="AU76" i="22"/>
  <c r="AV76" i="22"/>
  <c r="AW76" i="22"/>
  <c r="AX76" i="22"/>
  <c r="AY76" i="22"/>
  <c r="AZ76" i="22"/>
  <c r="BA76" i="22"/>
  <c r="AH77" i="22"/>
  <c r="BB77" i="22" s="1"/>
  <c r="AI77" i="22"/>
  <c r="AJ77" i="22"/>
  <c r="AK77" i="22"/>
  <c r="AL77" i="22"/>
  <c r="AM77" i="22"/>
  <c r="AN77" i="22"/>
  <c r="AO77" i="22"/>
  <c r="AP77" i="22"/>
  <c r="AQ77" i="22"/>
  <c r="AR77" i="22"/>
  <c r="AS77" i="22"/>
  <c r="AT77" i="22"/>
  <c r="AU77" i="22"/>
  <c r="AV77" i="22"/>
  <c r="AW77" i="22"/>
  <c r="AX77" i="22"/>
  <c r="AY77" i="22"/>
  <c r="AZ77" i="22"/>
  <c r="BA77" i="22"/>
  <c r="AS75" i="22" l="1"/>
  <c r="AP71" i="22"/>
  <c r="AP75" i="22"/>
  <c r="AZ71" i="22"/>
  <c r="AM71" i="22"/>
  <c r="AY75" i="22"/>
  <c r="AM75" i="22"/>
  <c r="BB75" i="22" s="1"/>
  <c r="AV71" i="22"/>
  <c r="AJ71" i="22"/>
  <c r="BB71" i="22" s="1"/>
  <c r="AX75" i="22"/>
  <c r="AU71" i="22"/>
  <c r="CA8" i="21"/>
  <c r="EC11" i="21"/>
  <c r="ED11" i="21" s="1"/>
  <c r="FC10" i="21"/>
  <c r="CC30" i="21"/>
  <c r="DA8" i="21"/>
  <c r="DC30" i="21"/>
  <c r="DB31" i="21" s="1"/>
  <c r="FC9" i="21"/>
  <c r="FA8" i="21"/>
  <c r="GC13" i="21"/>
  <c r="EC9" i="21"/>
  <c r="ED9" i="21" s="1"/>
  <c r="EA8" i="21"/>
  <c r="GC30" i="21"/>
  <c r="GA8" i="21"/>
  <c r="GA8" i="1"/>
  <c r="FC15" i="1"/>
  <c r="FD15" i="1" s="1"/>
  <c r="DC12" i="1"/>
  <c r="DC30" i="1" s="1"/>
  <c r="DB31" i="1" s="1"/>
  <c r="DA8" i="1"/>
  <c r="FA8" i="1"/>
  <c r="FC9" i="1"/>
  <c r="FB30" i="1"/>
  <c r="EB30" i="1"/>
  <c r="EC9" i="1"/>
  <c r="EA8" i="1"/>
  <c r="AS72" i="22"/>
  <c r="AX72" i="22"/>
  <c r="AR72" i="22"/>
  <c r="AP72" i="22"/>
  <c r="AO72" i="22"/>
  <c r="BA72" i="22"/>
  <c r="AN72" i="22"/>
  <c r="AQ72" i="22"/>
  <c r="AZ72" i="22"/>
  <c r="AM72" i="22"/>
  <c r="AY72" i="22"/>
  <c r="AL72" i="22"/>
  <c r="AW72" i="22"/>
  <c r="AK72" i="22"/>
  <c r="AV72" i="22"/>
  <c r="AJ72" i="22"/>
  <c r="BB72" i="22" s="1"/>
  <c r="AU72" i="22"/>
  <c r="AI72" i="22"/>
  <c r="AT72" i="22"/>
  <c r="FC30" i="1" l="1"/>
  <c r="FD9" i="1"/>
  <c r="EC30" i="1"/>
  <c r="ED9" i="1"/>
  <c r="CB31" i="21"/>
  <c r="EC30" i="21"/>
  <c r="FC30" i="21"/>
  <c r="Y68" i="1"/>
  <c r="Y69" i="1"/>
  <c r="Y70" i="1"/>
  <c r="Y71" i="1"/>
  <c r="Y72" i="1"/>
  <c r="Y73" i="1"/>
  <c r="Y74" i="1"/>
  <c r="Y75" i="1"/>
  <c r="Y76" i="1"/>
  <c r="Y77" i="1"/>
  <c r="Y78" i="1"/>
  <c r="V6" i="19" l="1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V67" i="19"/>
  <c r="V68" i="19"/>
  <c r="V69" i="19"/>
  <c r="V70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132" i="19"/>
  <c r="V133" i="19"/>
  <c r="V134" i="19"/>
  <c r="V135" i="19"/>
  <c r="V136" i="19"/>
  <c r="V137" i="19"/>
  <c r="V138" i="19"/>
  <c r="V139" i="19"/>
  <c r="V140" i="19"/>
  <c r="V141" i="19"/>
  <c r="V142" i="19"/>
  <c r="V143" i="19"/>
  <c r="V144" i="19"/>
  <c r="V145" i="19"/>
  <c r="V146" i="19"/>
  <c r="V147" i="19"/>
  <c r="V148" i="19"/>
  <c r="V149" i="19"/>
  <c r="V150" i="19"/>
  <c r="V151" i="19"/>
  <c r="V152" i="19"/>
  <c r="V153" i="19"/>
  <c r="V154" i="19"/>
  <c r="V155" i="19"/>
  <c r="V156" i="19"/>
  <c r="V157" i="19"/>
  <c r="V158" i="19"/>
  <c r="V159" i="19"/>
  <c r="V160" i="19"/>
  <c r="V161" i="19"/>
  <c r="V162" i="19"/>
  <c r="V163" i="19"/>
  <c r="V164" i="19"/>
  <c r="V165" i="19"/>
  <c r="V166" i="19"/>
  <c r="V167" i="19"/>
  <c r="V168" i="19"/>
  <c r="V169" i="19"/>
  <c r="V170" i="19"/>
  <c r="V171" i="19"/>
  <c r="V172" i="19"/>
  <c r="V173" i="19"/>
  <c r="V174" i="19"/>
  <c r="V175" i="19"/>
  <c r="V176" i="19"/>
  <c r="V177" i="19"/>
  <c r="V178" i="19"/>
  <c r="V179" i="19"/>
  <c r="V180" i="19"/>
  <c r="V181" i="19"/>
  <c r="V182" i="19"/>
  <c r="V183" i="19"/>
  <c r="V184" i="19"/>
  <c r="V185" i="19"/>
  <c r="V186" i="19"/>
  <c r="V187" i="19"/>
  <c r="V188" i="19"/>
  <c r="V189" i="19"/>
  <c r="V190" i="19"/>
  <c r="V191" i="19"/>
  <c r="V192" i="19"/>
  <c r="V193" i="19"/>
  <c r="V194" i="19"/>
  <c r="V195" i="19"/>
  <c r="V196" i="19"/>
  <c r="V197" i="19"/>
  <c r="V198" i="19"/>
  <c r="V199" i="19"/>
  <c r="V200" i="19"/>
  <c r="V201" i="19"/>
  <c r="V202" i="19"/>
  <c r="V203" i="19"/>
  <c r="V204" i="19"/>
  <c r="V205" i="19"/>
  <c r="V206" i="19"/>
  <c r="V207" i="19"/>
  <c r="V208" i="19"/>
  <c r="V209" i="19"/>
  <c r="V210" i="19"/>
  <c r="V211" i="19"/>
  <c r="V212" i="19"/>
  <c r="V213" i="19"/>
  <c r="V214" i="19"/>
  <c r="V215" i="19"/>
  <c r="V216" i="19"/>
  <c r="V217" i="19"/>
  <c r="V218" i="19"/>
  <c r="V219" i="19"/>
  <c r="V220" i="19"/>
  <c r="V221" i="19"/>
  <c r="V222" i="19"/>
  <c r="V223" i="19"/>
  <c r="V224" i="19"/>
  <c r="V225" i="19"/>
  <c r="V226" i="19"/>
  <c r="V227" i="19"/>
  <c r="V228" i="19"/>
  <c r="V229" i="19"/>
  <c r="V230" i="19"/>
  <c r="V231" i="19"/>
  <c r="V232" i="19"/>
  <c r="V233" i="19"/>
  <c r="V234" i="19"/>
  <c r="V235" i="19"/>
  <c r="V236" i="19"/>
  <c r="V237" i="19"/>
  <c r="V238" i="19"/>
  <c r="V239" i="19"/>
  <c r="V240" i="19"/>
  <c r="V241" i="19"/>
  <c r="V242" i="19"/>
  <c r="V243" i="19"/>
  <c r="V244" i="19"/>
  <c r="V245" i="19"/>
  <c r="V246" i="19"/>
  <c r="V247" i="19"/>
  <c r="V248" i="19"/>
  <c r="V249" i="19"/>
  <c r="V250" i="19"/>
  <c r="V251" i="19"/>
  <c r="V252" i="19"/>
  <c r="V253" i="19"/>
  <c r="V254" i="19"/>
  <c r="V255" i="19"/>
  <c r="V256" i="19"/>
  <c r="V257" i="19"/>
  <c r="V258" i="19"/>
  <c r="V259" i="19"/>
  <c r="V260" i="19"/>
  <c r="V261" i="19"/>
  <c r="V262" i="19"/>
  <c r="V263" i="19"/>
  <c r="V264" i="19"/>
  <c r="V265" i="19"/>
  <c r="V266" i="19"/>
  <c r="V267" i="19"/>
  <c r="V268" i="19"/>
  <c r="V269" i="19"/>
  <c r="V270" i="19"/>
  <c r="V271" i="19"/>
  <c r="V272" i="19"/>
  <c r="V273" i="19"/>
  <c r="V274" i="19"/>
  <c r="V275" i="19"/>
  <c r="V276" i="19"/>
  <c r="V277" i="19"/>
  <c r="V278" i="19"/>
  <c r="V279" i="19"/>
  <c r="V280" i="19"/>
  <c r="V281" i="19"/>
  <c r="V282" i="19"/>
  <c r="V283" i="19"/>
  <c r="V284" i="19"/>
  <c r="V285" i="19"/>
  <c r="V286" i="19"/>
  <c r="V287" i="19"/>
  <c r="V288" i="19"/>
  <c r="V289" i="19"/>
  <c r="V290" i="19"/>
  <c r="V291" i="19"/>
  <c r="V292" i="19"/>
  <c r="V293" i="19"/>
  <c r="V294" i="19"/>
  <c r="V295" i="19"/>
  <c r="V296" i="19"/>
  <c r="V297" i="19"/>
  <c r="V298" i="19"/>
  <c r="V299" i="19"/>
  <c r="V300" i="19"/>
  <c r="V301" i="19"/>
  <c r="V302" i="19"/>
  <c r="V303" i="19"/>
  <c r="V304" i="19"/>
  <c r="V305" i="19"/>
  <c r="V306" i="19"/>
  <c r="V307" i="19"/>
  <c r="V308" i="19"/>
  <c r="V309" i="19"/>
  <c r="V310" i="19"/>
  <c r="V311" i="19"/>
  <c r="V312" i="19"/>
  <c r="V313" i="19"/>
  <c r="V314" i="19"/>
  <c r="V315" i="19"/>
  <c r="V316" i="19"/>
  <c r="V317" i="19"/>
  <c r="V318" i="19"/>
  <c r="V319" i="19"/>
  <c r="V320" i="19"/>
  <c r="V321" i="19"/>
  <c r="V322" i="19"/>
  <c r="V323" i="19"/>
  <c r="V324" i="19"/>
  <c r="V325" i="19"/>
  <c r="V326" i="19"/>
  <c r="V327" i="19"/>
  <c r="V328" i="19"/>
  <c r="V329" i="19"/>
  <c r="V330" i="19"/>
  <c r="V331" i="19"/>
  <c r="V332" i="19"/>
  <c r="V333" i="19"/>
  <c r="V334" i="19"/>
  <c r="V335" i="19"/>
  <c r="V336" i="19"/>
  <c r="V337" i="19"/>
  <c r="V338" i="19"/>
  <c r="V339" i="19"/>
  <c r="V340" i="19"/>
  <c r="V341" i="19"/>
  <c r="V342" i="19"/>
  <c r="V343" i="19"/>
  <c r="V344" i="19"/>
  <c r="V345" i="19"/>
  <c r="V346" i="19"/>
  <c r="V347" i="19"/>
  <c r="V348" i="19"/>
  <c r="V349" i="19"/>
  <c r="V350" i="19"/>
  <c r="V351" i="19"/>
  <c r="V352" i="19"/>
  <c r="V353" i="19"/>
  <c r="V354" i="19"/>
  <c r="V355" i="19"/>
  <c r="V356" i="19"/>
  <c r="V357" i="19"/>
  <c r="V358" i="19"/>
  <c r="V359" i="19"/>
  <c r="V360" i="19"/>
  <c r="V361" i="19"/>
  <c r="V362" i="19"/>
  <c r="V363" i="19"/>
  <c r="V364" i="19"/>
  <c r="V365" i="19"/>
  <c r="V366" i="19"/>
  <c r="V367" i="19"/>
  <c r="V368" i="19"/>
  <c r="V369" i="19"/>
  <c r="V370" i="19"/>
  <c r="V371" i="19"/>
  <c r="V372" i="19"/>
  <c r="V373" i="19"/>
  <c r="V374" i="19"/>
  <c r="V375" i="19"/>
  <c r="V376" i="19"/>
  <c r="V377" i="19"/>
  <c r="V378" i="19"/>
  <c r="V379" i="19"/>
  <c r="V380" i="19"/>
  <c r="V381" i="19"/>
  <c r="V382" i="19"/>
  <c r="V383" i="19"/>
  <c r="V384" i="19"/>
  <c r="V385" i="19"/>
  <c r="V386" i="19"/>
  <c r="V387" i="19"/>
  <c r="V388" i="19"/>
  <c r="V389" i="19"/>
  <c r="V390" i="19"/>
  <c r="V391" i="19"/>
  <c r="V392" i="19"/>
  <c r="V393" i="19"/>
  <c r="V394" i="19"/>
  <c r="V395" i="19"/>
  <c r="V396" i="19"/>
  <c r="V397" i="19"/>
  <c r="V398" i="19"/>
  <c r="V399" i="19"/>
  <c r="V400" i="19"/>
  <c r="V401" i="19"/>
  <c r="V402" i="19"/>
  <c r="V403" i="19"/>
  <c r="V404" i="19"/>
  <c r="V405" i="19"/>
  <c r="V406" i="19"/>
  <c r="V407" i="19"/>
  <c r="V408" i="19"/>
  <c r="V409" i="19"/>
  <c r="V410" i="19"/>
  <c r="V411" i="19"/>
  <c r="V412" i="19"/>
  <c r="V413" i="19"/>
  <c r="V414" i="19"/>
  <c r="V415" i="19"/>
  <c r="V416" i="19"/>
  <c r="V417" i="19"/>
  <c r="V418" i="19"/>
  <c r="V419" i="19"/>
  <c r="V420" i="19"/>
  <c r="V421" i="19"/>
  <c r="V422" i="19"/>
  <c r="V423" i="19"/>
  <c r="V424" i="19"/>
  <c r="V425" i="19"/>
  <c r="V426" i="19"/>
  <c r="V427" i="19"/>
  <c r="V428" i="19"/>
  <c r="V429" i="19"/>
  <c r="V430" i="19"/>
  <c r="V431" i="19"/>
  <c r="V432" i="19"/>
  <c r="V433" i="19"/>
  <c r="V434" i="19"/>
  <c r="V435" i="19"/>
  <c r="V436" i="19"/>
  <c r="V437" i="19"/>
  <c r="V438" i="19"/>
  <c r="V439" i="19"/>
  <c r="V440" i="19"/>
  <c r="V441" i="19"/>
  <c r="V442" i="19"/>
  <c r="V443" i="19"/>
  <c r="V444" i="19"/>
  <c r="V445" i="19"/>
  <c r="V446" i="19"/>
  <c r="V447" i="19"/>
  <c r="V448" i="19"/>
  <c r="V449" i="19"/>
  <c r="V450" i="19"/>
  <c r="V451" i="19"/>
  <c r="V452" i="19"/>
  <c r="V453" i="19"/>
  <c r="V454" i="19"/>
  <c r="V455" i="19"/>
  <c r="V456" i="19"/>
  <c r="V457" i="19"/>
  <c r="V458" i="19"/>
  <c r="V459" i="19"/>
  <c r="V460" i="19"/>
  <c r="V461" i="19"/>
  <c r="V462" i="19"/>
  <c r="V463" i="19"/>
  <c r="V464" i="19"/>
  <c r="V465" i="19"/>
  <c r="V466" i="19"/>
  <c r="V467" i="19"/>
  <c r="V468" i="19"/>
  <c r="V469" i="19"/>
  <c r="V470" i="19"/>
  <c r="V471" i="19"/>
  <c r="V472" i="19"/>
  <c r="V473" i="19"/>
  <c r="V474" i="19"/>
  <c r="V475" i="19"/>
  <c r="V476" i="19"/>
  <c r="V477" i="19"/>
  <c r="V478" i="19"/>
  <c r="V479" i="19"/>
  <c r="V480" i="19"/>
  <c r="V481" i="19"/>
  <c r="V482" i="19"/>
  <c r="V483" i="19"/>
  <c r="V484" i="19"/>
  <c r="V485" i="19"/>
  <c r="V486" i="19"/>
  <c r="V487" i="19"/>
  <c r="V488" i="19"/>
  <c r="V489" i="19"/>
  <c r="V490" i="19"/>
  <c r="V491" i="19"/>
  <c r="V492" i="19"/>
  <c r="V493" i="19"/>
  <c r="V494" i="19"/>
  <c r="V495" i="19"/>
  <c r="V496" i="19"/>
  <c r="V497" i="19"/>
  <c r="V498" i="19"/>
  <c r="V499" i="19"/>
  <c r="V500" i="19"/>
  <c r="V501" i="19"/>
  <c r="V502" i="19"/>
  <c r="V503" i="19"/>
  <c r="V504" i="19"/>
  <c r="V505" i="19"/>
  <c r="V506" i="19"/>
  <c r="V507" i="19"/>
  <c r="V508" i="19"/>
  <c r="V509" i="19"/>
  <c r="V510" i="19"/>
  <c r="V511" i="19"/>
  <c r="V512" i="19"/>
  <c r="V513" i="19"/>
  <c r="V514" i="19"/>
  <c r="V515" i="19"/>
  <c r="V516" i="19"/>
  <c r="V517" i="19"/>
  <c r="V518" i="19"/>
  <c r="V519" i="19"/>
  <c r="V520" i="19"/>
  <c r="V521" i="19"/>
  <c r="V522" i="19"/>
  <c r="V523" i="19"/>
  <c r="V524" i="19"/>
  <c r="V525" i="19"/>
  <c r="V526" i="19"/>
  <c r="V527" i="19"/>
  <c r="V528" i="19"/>
  <c r="V529" i="19"/>
  <c r="V530" i="19"/>
  <c r="V531" i="19"/>
  <c r="V532" i="19"/>
  <c r="V533" i="19"/>
  <c r="V534" i="19"/>
  <c r="V535" i="19"/>
  <c r="V536" i="19"/>
  <c r="V537" i="19"/>
  <c r="V538" i="19"/>
  <c r="V539" i="19"/>
  <c r="V540" i="19"/>
  <c r="V541" i="19"/>
  <c r="V542" i="19"/>
  <c r="V543" i="19"/>
  <c r="V544" i="19"/>
  <c r="V545" i="19"/>
  <c r="V546" i="19"/>
  <c r="V547" i="19"/>
  <c r="V548" i="19"/>
  <c r="V549" i="19"/>
  <c r="V550" i="19"/>
  <c r="V551" i="19"/>
  <c r="V552" i="19"/>
  <c r="V553" i="19"/>
  <c r="V554" i="19"/>
  <c r="V555" i="19"/>
  <c r="V556" i="19"/>
  <c r="V557" i="19"/>
  <c r="V558" i="19"/>
  <c r="V559" i="19"/>
  <c r="V560" i="19"/>
  <c r="V561" i="19"/>
  <c r="V562" i="19"/>
  <c r="V563" i="19"/>
  <c r="V564" i="19"/>
  <c r="V565" i="19"/>
  <c r="V566" i="19"/>
  <c r="V567" i="19"/>
  <c r="V568" i="19"/>
  <c r="V569" i="19"/>
  <c r="V570" i="19"/>
  <c r="V571" i="19"/>
  <c r="V572" i="19"/>
  <c r="V573" i="19"/>
  <c r="V574" i="19"/>
  <c r="V575" i="19"/>
  <c r="V576" i="19"/>
  <c r="V577" i="19"/>
  <c r="V578" i="19"/>
  <c r="V579" i="19"/>
  <c r="V580" i="19"/>
  <c r="V581" i="19"/>
  <c r="V582" i="19"/>
  <c r="V583" i="19"/>
  <c r="V584" i="19"/>
  <c r="V585" i="19"/>
  <c r="V586" i="19"/>
  <c r="V587" i="19"/>
  <c r="V588" i="19"/>
  <c r="V589" i="19"/>
  <c r="V590" i="19"/>
  <c r="V591" i="19"/>
  <c r="V592" i="19"/>
  <c r="V593" i="19"/>
  <c r="V594" i="19"/>
  <c r="V595" i="19"/>
  <c r="V596" i="19"/>
  <c r="V597" i="19"/>
  <c r="V598" i="19"/>
  <c r="V599" i="19"/>
  <c r="V600" i="19"/>
  <c r="V601" i="19"/>
  <c r="V602" i="19"/>
  <c r="V603" i="19"/>
  <c r="V604" i="19"/>
  <c r="V605" i="19"/>
  <c r="V606" i="19"/>
  <c r="V607" i="19"/>
  <c r="V608" i="19"/>
  <c r="V609" i="19"/>
  <c r="V610" i="19"/>
  <c r="V611" i="19"/>
  <c r="V612" i="19"/>
  <c r="V613" i="19"/>
  <c r="V614" i="19"/>
  <c r="V615" i="19"/>
  <c r="V616" i="19"/>
  <c r="V617" i="19"/>
  <c r="V618" i="19"/>
  <c r="V619" i="19"/>
  <c r="V620" i="19"/>
  <c r="V621" i="19"/>
  <c r="V622" i="19"/>
  <c r="V623" i="19"/>
  <c r="V624" i="19"/>
  <c r="V625" i="19"/>
  <c r="V626" i="19"/>
  <c r="V627" i="19"/>
  <c r="V628" i="19"/>
  <c r="V629" i="19"/>
  <c r="V630" i="19"/>
  <c r="V631" i="19"/>
  <c r="V632" i="19"/>
  <c r="V633" i="19"/>
  <c r="V634" i="19"/>
  <c r="V635" i="19"/>
  <c r="V636" i="19"/>
  <c r="V637" i="19"/>
  <c r="V638" i="19"/>
  <c r="V639" i="19"/>
  <c r="V640" i="19"/>
  <c r="V641" i="19"/>
  <c r="V642" i="19"/>
  <c r="V643" i="19"/>
  <c r="V644" i="19"/>
  <c r="V645" i="19"/>
  <c r="V646" i="19"/>
  <c r="V647" i="19"/>
  <c r="V648" i="19"/>
  <c r="V649" i="19"/>
  <c r="V650" i="19"/>
  <c r="V651" i="19"/>
  <c r="V652" i="19"/>
  <c r="V653" i="19"/>
  <c r="V654" i="19"/>
  <c r="V655" i="19"/>
  <c r="V656" i="19"/>
  <c r="V657" i="19"/>
  <c r="V658" i="19"/>
  <c r="V659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I206" i="19"/>
  <c r="I207" i="19"/>
  <c r="I208" i="19"/>
  <c r="I209" i="19"/>
  <c r="I210" i="19"/>
  <c r="I211" i="19"/>
  <c r="I212" i="19"/>
  <c r="I213" i="19"/>
  <c r="I214" i="19"/>
  <c r="I215" i="19"/>
  <c r="I216" i="19"/>
  <c r="I217" i="19"/>
  <c r="I218" i="19"/>
  <c r="I219" i="19"/>
  <c r="I220" i="19"/>
  <c r="I221" i="19"/>
  <c r="I222" i="19"/>
  <c r="I223" i="19"/>
  <c r="I224" i="19"/>
  <c r="I225" i="19"/>
  <c r="I226" i="19"/>
  <c r="I227" i="19"/>
  <c r="I228" i="19"/>
  <c r="I229" i="19"/>
  <c r="I230" i="19"/>
  <c r="I231" i="19"/>
  <c r="I232" i="19"/>
  <c r="I233" i="19"/>
  <c r="I234" i="19"/>
  <c r="I235" i="19"/>
  <c r="I236" i="19"/>
  <c r="I237" i="19"/>
  <c r="I238" i="19"/>
  <c r="I239" i="19"/>
  <c r="I240" i="19"/>
  <c r="I241" i="19"/>
  <c r="I242" i="19"/>
  <c r="I243" i="19"/>
  <c r="I244" i="19"/>
  <c r="I245" i="19"/>
  <c r="I246" i="19"/>
  <c r="I247" i="19"/>
  <c r="I248" i="19"/>
  <c r="I249" i="19"/>
  <c r="I250" i="19"/>
  <c r="I251" i="19"/>
  <c r="I252" i="19"/>
  <c r="I253" i="19"/>
  <c r="I254" i="19"/>
  <c r="I255" i="19"/>
  <c r="I256" i="19"/>
  <c r="I257" i="19"/>
  <c r="I258" i="19"/>
  <c r="I259" i="19"/>
  <c r="I260" i="19"/>
  <c r="I261" i="19"/>
  <c r="I262" i="19"/>
  <c r="I263" i="19"/>
  <c r="I264" i="19"/>
  <c r="I265" i="19"/>
  <c r="I266" i="19"/>
  <c r="I267" i="19"/>
  <c r="I268" i="19"/>
  <c r="I269" i="19"/>
  <c r="I270" i="19"/>
  <c r="I271" i="19"/>
  <c r="I272" i="19"/>
  <c r="I273" i="19"/>
  <c r="I274" i="19"/>
  <c r="I275" i="19"/>
  <c r="I276" i="19"/>
  <c r="I277" i="19"/>
  <c r="I278" i="19"/>
  <c r="I279" i="19"/>
  <c r="I280" i="19"/>
  <c r="I281" i="19"/>
  <c r="I282" i="19"/>
  <c r="I283" i="19"/>
  <c r="I284" i="19"/>
  <c r="I285" i="19"/>
  <c r="I286" i="19"/>
  <c r="I287" i="19"/>
  <c r="I288" i="19"/>
  <c r="I289" i="19"/>
  <c r="I290" i="19"/>
  <c r="I291" i="19"/>
  <c r="I292" i="19"/>
  <c r="I293" i="19"/>
  <c r="I294" i="19"/>
  <c r="I295" i="19"/>
  <c r="I296" i="19"/>
  <c r="I297" i="19"/>
  <c r="I298" i="19"/>
  <c r="I299" i="19"/>
  <c r="I300" i="19"/>
  <c r="I301" i="19"/>
  <c r="I302" i="19"/>
  <c r="I303" i="19"/>
  <c r="I304" i="19"/>
  <c r="I305" i="19"/>
  <c r="I306" i="19"/>
  <c r="I307" i="19"/>
  <c r="I308" i="19"/>
  <c r="I309" i="19"/>
  <c r="I310" i="19"/>
  <c r="I311" i="19"/>
  <c r="I312" i="19"/>
  <c r="I313" i="19"/>
  <c r="I314" i="19"/>
  <c r="I315" i="19"/>
  <c r="I316" i="19"/>
  <c r="I317" i="19"/>
  <c r="I318" i="19"/>
  <c r="I319" i="19"/>
  <c r="I320" i="19"/>
  <c r="I321" i="19"/>
  <c r="I322" i="19"/>
  <c r="I323" i="19"/>
  <c r="I324" i="19"/>
  <c r="I325" i="19"/>
  <c r="I326" i="19"/>
  <c r="I327" i="19"/>
  <c r="I328" i="19"/>
  <c r="I329" i="19"/>
  <c r="I330" i="19"/>
  <c r="I331" i="19"/>
  <c r="I332" i="19"/>
  <c r="I333" i="19"/>
  <c r="I334" i="19"/>
  <c r="I335" i="19"/>
  <c r="I336" i="19"/>
  <c r="I337" i="19"/>
  <c r="I338" i="19"/>
  <c r="I339" i="19"/>
  <c r="I340" i="19"/>
  <c r="I341" i="19"/>
  <c r="I342" i="19"/>
  <c r="I343" i="19"/>
  <c r="I344" i="19"/>
  <c r="I345" i="19"/>
  <c r="I346" i="19"/>
  <c r="I347" i="19"/>
  <c r="I348" i="19"/>
  <c r="I349" i="19"/>
  <c r="I350" i="19"/>
  <c r="I351" i="19"/>
  <c r="I352" i="19"/>
  <c r="I353" i="19"/>
  <c r="I354" i="19"/>
  <c r="I355" i="19"/>
  <c r="I356" i="19"/>
  <c r="I357" i="19"/>
  <c r="I358" i="19"/>
  <c r="I359" i="19"/>
  <c r="I360" i="19"/>
  <c r="I361" i="19"/>
  <c r="I362" i="19"/>
  <c r="I363" i="19"/>
  <c r="I364" i="19"/>
  <c r="I365" i="19"/>
  <c r="I366" i="19"/>
  <c r="I367" i="19"/>
  <c r="I368" i="19"/>
  <c r="I369" i="19"/>
  <c r="I370" i="19"/>
  <c r="I371" i="19"/>
  <c r="I372" i="19"/>
  <c r="I373" i="19"/>
  <c r="I374" i="19"/>
  <c r="I375" i="19"/>
  <c r="I376" i="19"/>
  <c r="I377" i="19"/>
  <c r="I378" i="19"/>
  <c r="I379" i="19"/>
  <c r="I380" i="19"/>
  <c r="I381" i="19"/>
  <c r="I382" i="19"/>
  <c r="I383" i="19"/>
  <c r="I384" i="19"/>
  <c r="I385" i="19"/>
  <c r="I386" i="19"/>
  <c r="I387" i="19"/>
  <c r="I388" i="19"/>
  <c r="I389" i="19"/>
  <c r="I390" i="19"/>
  <c r="I391" i="19"/>
  <c r="I392" i="19"/>
  <c r="I393" i="19"/>
  <c r="I394" i="19"/>
  <c r="I395" i="19"/>
  <c r="I396" i="19"/>
  <c r="I397" i="19"/>
  <c r="I398" i="19"/>
  <c r="I399" i="19"/>
  <c r="I400" i="19"/>
  <c r="I401" i="19"/>
  <c r="I402" i="19"/>
  <c r="I403" i="19"/>
  <c r="I404" i="19"/>
  <c r="I405" i="19"/>
  <c r="I406" i="19"/>
  <c r="I407" i="19"/>
  <c r="I408" i="19"/>
  <c r="I409" i="19"/>
  <c r="I410" i="19"/>
  <c r="I411" i="19"/>
  <c r="I412" i="19"/>
  <c r="I413" i="19"/>
  <c r="I414" i="19"/>
  <c r="I415" i="19"/>
  <c r="I416" i="19"/>
  <c r="I417" i="19"/>
  <c r="I418" i="19"/>
  <c r="I419" i="19"/>
  <c r="I420" i="19"/>
  <c r="I421" i="19"/>
  <c r="I422" i="19"/>
  <c r="I423" i="19"/>
  <c r="I424" i="19"/>
  <c r="I425" i="19"/>
  <c r="I426" i="19"/>
  <c r="I427" i="19"/>
  <c r="I428" i="19"/>
  <c r="I429" i="19"/>
  <c r="I430" i="19"/>
  <c r="I431" i="19"/>
  <c r="I432" i="19"/>
  <c r="I433" i="19"/>
  <c r="I434" i="19"/>
  <c r="I435" i="19"/>
  <c r="I436" i="19"/>
  <c r="I437" i="19"/>
  <c r="I438" i="19"/>
  <c r="I439" i="19"/>
  <c r="I440" i="19"/>
  <c r="I441" i="19"/>
  <c r="I442" i="19"/>
  <c r="I443" i="19"/>
  <c r="I444" i="19"/>
  <c r="I445" i="19"/>
  <c r="I446" i="19"/>
  <c r="I447" i="19"/>
  <c r="I448" i="19"/>
  <c r="I449" i="19"/>
  <c r="I450" i="19"/>
  <c r="I451" i="19"/>
  <c r="I452" i="19"/>
  <c r="I453" i="19"/>
  <c r="I454" i="19"/>
  <c r="I455" i="19"/>
  <c r="I456" i="19"/>
  <c r="I457" i="19"/>
  <c r="I458" i="19"/>
  <c r="I459" i="19"/>
  <c r="I460" i="19"/>
  <c r="I461" i="19"/>
  <c r="I462" i="19"/>
  <c r="I463" i="19"/>
  <c r="I464" i="19"/>
  <c r="I465" i="19"/>
  <c r="I466" i="19"/>
  <c r="I467" i="19"/>
  <c r="I468" i="19"/>
  <c r="I469" i="19"/>
  <c r="I470" i="19"/>
  <c r="I471" i="19"/>
  <c r="I472" i="19"/>
  <c r="I473" i="19"/>
  <c r="I474" i="19"/>
  <c r="I475" i="19"/>
  <c r="I476" i="19"/>
  <c r="I477" i="19"/>
  <c r="I478" i="19"/>
  <c r="I479" i="19"/>
  <c r="I480" i="19"/>
  <c r="I481" i="19"/>
  <c r="I482" i="19"/>
  <c r="I483" i="19"/>
  <c r="I484" i="19"/>
  <c r="I485" i="19"/>
  <c r="I486" i="19"/>
  <c r="I487" i="19"/>
  <c r="I488" i="19"/>
  <c r="I489" i="19"/>
  <c r="I490" i="19"/>
  <c r="I491" i="19"/>
  <c r="I492" i="19"/>
  <c r="I493" i="19"/>
  <c r="I494" i="19"/>
  <c r="I495" i="19"/>
  <c r="I496" i="19"/>
  <c r="I497" i="19"/>
  <c r="I498" i="19"/>
  <c r="I499" i="19"/>
  <c r="I500" i="19"/>
  <c r="I501" i="19"/>
  <c r="I502" i="19"/>
  <c r="I503" i="19"/>
  <c r="I504" i="19"/>
  <c r="I505" i="19"/>
  <c r="I506" i="19"/>
  <c r="I507" i="19"/>
  <c r="I508" i="19"/>
  <c r="I509" i="19"/>
  <c r="I510" i="19"/>
  <c r="I511" i="19"/>
  <c r="I512" i="19"/>
  <c r="I513" i="19"/>
  <c r="I514" i="19"/>
  <c r="I515" i="19"/>
  <c r="I516" i="19"/>
  <c r="I517" i="19"/>
  <c r="I518" i="19"/>
  <c r="I519" i="19"/>
  <c r="I520" i="19"/>
  <c r="I521" i="19"/>
  <c r="I522" i="19"/>
  <c r="I523" i="19"/>
  <c r="I524" i="19"/>
  <c r="I525" i="19"/>
  <c r="I526" i="19"/>
  <c r="I527" i="19"/>
  <c r="I528" i="19"/>
  <c r="I529" i="19"/>
  <c r="I530" i="19"/>
  <c r="I531" i="19"/>
  <c r="I532" i="19"/>
  <c r="I533" i="19"/>
  <c r="I534" i="19"/>
  <c r="I535" i="19"/>
  <c r="I536" i="19"/>
  <c r="I537" i="19"/>
  <c r="I538" i="19"/>
  <c r="I539" i="19"/>
  <c r="I540" i="19"/>
  <c r="I541" i="19"/>
  <c r="I542" i="19"/>
  <c r="I543" i="19"/>
  <c r="I544" i="19"/>
  <c r="I545" i="19"/>
  <c r="I546" i="19"/>
  <c r="I547" i="19"/>
  <c r="I548" i="19"/>
  <c r="I549" i="19"/>
  <c r="I550" i="19"/>
  <c r="I551" i="19"/>
  <c r="I552" i="19"/>
  <c r="I553" i="19"/>
  <c r="I554" i="19"/>
  <c r="I555" i="19"/>
  <c r="I556" i="19"/>
  <c r="I557" i="19"/>
  <c r="I558" i="19"/>
  <c r="I559" i="19"/>
  <c r="I560" i="19"/>
  <c r="I561" i="19"/>
  <c r="I562" i="19"/>
  <c r="I563" i="19"/>
  <c r="I564" i="19"/>
  <c r="I565" i="19"/>
  <c r="I566" i="19"/>
  <c r="I567" i="19"/>
  <c r="I568" i="19"/>
  <c r="I569" i="19"/>
  <c r="I570" i="19"/>
  <c r="I571" i="19"/>
  <c r="I572" i="19"/>
  <c r="I573" i="19"/>
  <c r="I574" i="19"/>
  <c r="I575" i="19"/>
  <c r="I576" i="19"/>
  <c r="I577" i="19"/>
  <c r="I578" i="19"/>
  <c r="I579" i="19"/>
  <c r="I580" i="19"/>
  <c r="I581" i="19"/>
  <c r="I582" i="19"/>
  <c r="I583" i="19"/>
  <c r="I584" i="19"/>
  <c r="I585" i="19"/>
  <c r="I586" i="19"/>
  <c r="I587" i="19"/>
  <c r="I588" i="19"/>
  <c r="I589" i="19"/>
  <c r="I590" i="19"/>
  <c r="I591" i="19"/>
  <c r="I592" i="19"/>
  <c r="I593" i="19"/>
  <c r="I594" i="19"/>
  <c r="I595" i="19"/>
  <c r="I596" i="19"/>
  <c r="I597" i="19"/>
  <c r="I598" i="19"/>
  <c r="I599" i="19"/>
  <c r="I600" i="19"/>
  <c r="I601" i="19"/>
  <c r="I602" i="19"/>
  <c r="I603" i="19"/>
  <c r="I604" i="19"/>
  <c r="I605" i="19"/>
  <c r="I606" i="19"/>
  <c r="I607" i="19"/>
  <c r="I608" i="19"/>
  <c r="I609" i="19"/>
  <c r="I610" i="19"/>
  <c r="I611" i="19"/>
  <c r="I612" i="19"/>
  <c r="I613" i="19"/>
  <c r="I614" i="19"/>
  <c r="I615" i="19"/>
  <c r="I616" i="19"/>
  <c r="I617" i="19"/>
  <c r="I618" i="19"/>
  <c r="I619" i="19"/>
  <c r="I620" i="19"/>
  <c r="I621" i="19"/>
  <c r="I622" i="19"/>
  <c r="I623" i="19"/>
  <c r="I624" i="19"/>
  <c r="I625" i="19"/>
  <c r="I626" i="19"/>
  <c r="I627" i="19"/>
  <c r="I628" i="19"/>
  <c r="I629" i="19"/>
  <c r="I630" i="19"/>
  <c r="I631" i="19"/>
  <c r="I632" i="19"/>
  <c r="I633" i="19"/>
  <c r="I634" i="19"/>
  <c r="I635" i="19"/>
  <c r="I636" i="19"/>
  <c r="I637" i="19"/>
  <c r="I638" i="19"/>
  <c r="I639" i="19"/>
  <c r="I640" i="19"/>
  <c r="I641" i="19"/>
  <c r="I642" i="19"/>
  <c r="I643" i="19"/>
  <c r="I644" i="19"/>
  <c r="I645" i="19"/>
  <c r="I646" i="19"/>
  <c r="I647" i="19"/>
  <c r="I648" i="19"/>
  <c r="I649" i="19"/>
  <c r="I650" i="19"/>
  <c r="I651" i="19"/>
  <c r="I652" i="19"/>
  <c r="I653" i="19"/>
  <c r="I654" i="19"/>
  <c r="I655" i="19"/>
  <c r="I656" i="19"/>
  <c r="I657" i="19"/>
  <c r="I658" i="19"/>
  <c r="I659" i="19"/>
  <c r="I660" i="19"/>
  <c r="I661" i="19"/>
  <c r="I662" i="19"/>
  <c r="I663" i="19"/>
  <c r="I664" i="19"/>
  <c r="I665" i="19"/>
  <c r="I666" i="19"/>
  <c r="I667" i="19"/>
  <c r="N551" i="19"/>
  <c r="N552" i="19"/>
  <c r="N553" i="19"/>
  <c r="N554" i="19"/>
  <c r="N555" i="19"/>
  <c r="N556" i="19"/>
  <c r="N557" i="19"/>
  <c r="N558" i="19"/>
  <c r="N559" i="19"/>
  <c r="N560" i="19"/>
  <c r="N561" i="19"/>
  <c r="N562" i="19"/>
  <c r="N563" i="19"/>
  <c r="N549" i="19"/>
  <c r="N547" i="19"/>
  <c r="AK3" i="19" l="1"/>
  <c r="AK4" i="19"/>
  <c r="AC2" i="19" a="1"/>
  <c r="AC2" i="19" s="1"/>
  <c r="G3" i="19"/>
  <c r="AI1" i="19" s="1"/>
  <c r="G4" i="19"/>
  <c r="AF131" i="1"/>
  <c r="AG131" i="1"/>
  <c r="AF132" i="1"/>
  <c r="AG132" i="1"/>
  <c r="AF133" i="1"/>
  <c r="AG133" i="1"/>
  <c r="B36" i="22"/>
  <c r="C36" i="22"/>
  <c r="D36" i="22"/>
  <c r="C37" i="22"/>
  <c r="D37" i="22"/>
  <c r="C38" i="22"/>
  <c r="D38" i="22"/>
  <c r="B39" i="22"/>
  <c r="C39" i="22"/>
  <c r="D39" i="22"/>
  <c r="C40" i="22"/>
  <c r="D40" i="22"/>
  <c r="B41" i="22"/>
  <c r="C41" i="22"/>
  <c r="D41" i="22"/>
  <c r="B42" i="22"/>
  <c r="C42" i="22"/>
  <c r="D42" i="22"/>
  <c r="C43" i="22"/>
  <c r="D43" i="22"/>
  <c r="C44" i="22"/>
  <c r="D44" i="22"/>
  <c r="C45" i="22"/>
  <c r="D45" i="22"/>
  <c r="C46" i="22"/>
  <c r="D46" i="22"/>
  <c r="C47" i="22"/>
  <c r="D47" i="22"/>
  <c r="C48" i="22"/>
  <c r="D48" i="22"/>
  <c r="C49" i="22"/>
  <c r="D49" i="22"/>
  <c r="C50" i="22"/>
  <c r="D50" i="22"/>
  <c r="C51" i="22"/>
  <c r="D51" i="22"/>
  <c r="B52" i="22"/>
  <c r="C52" i="22"/>
  <c r="D52" i="22"/>
  <c r="C53" i="22"/>
  <c r="D53" i="22"/>
  <c r="C54" i="22"/>
  <c r="D54" i="22"/>
  <c r="C55" i="22"/>
  <c r="D55" i="22"/>
  <c r="C56" i="22"/>
  <c r="D56" i="22"/>
  <c r="C57" i="22"/>
  <c r="D57" i="22"/>
  <c r="C58" i="22"/>
  <c r="D58" i="22"/>
  <c r="C59" i="22"/>
  <c r="D59" i="22"/>
  <c r="C60" i="22"/>
  <c r="D60" i="22"/>
  <c r="C61" i="22"/>
  <c r="D61" i="22"/>
  <c r="C62" i="22"/>
  <c r="G27" i="22" s="1"/>
  <c r="D62" i="22"/>
  <c r="C63" i="22"/>
  <c r="D63" i="22"/>
  <c r="C64" i="22"/>
  <c r="D64" i="22"/>
  <c r="C65" i="22"/>
  <c r="D65" i="22"/>
  <c r="C66" i="22"/>
  <c r="D66" i="22"/>
  <c r="C67" i="22"/>
  <c r="D67" i="22"/>
  <c r="B79" i="22"/>
  <c r="C79" i="22"/>
  <c r="D79" i="22"/>
  <c r="B80" i="22"/>
  <c r="C80" i="22"/>
  <c r="D80" i="22"/>
  <c r="C81" i="22"/>
  <c r="D81" i="22"/>
  <c r="C82" i="22"/>
  <c r="D82" i="22"/>
  <c r="C83" i="22"/>
  <c r="D83" i="22"/>
  <c r="C84" i="22"/>
  <c r="D84" i="22"/>
  <c r="B85" i="22"/>
  <c r="C85" i="22"/>
  <c r="D85" i="22"/>
  <c r="C86" i="22"/>
  <c r="D86" i="22"/>
  <c r="C87" i="22"/>
  <c r="D87" i="22"/>
  <c r="C88" i="22"/>
  <c r="D88" i="22"/>
  <c r="C89" i="22"/>
  <c r="D89" i="22"/>
  <c r="C90" i="22"/>
  <c r="D90" i="22"/>
  <c r="B91" i="22"/>
  <c r="C91" i="22"/>
  <c r="D91" i="22"/>
  <c r="B92" i="22"/>
  <c r="C92" i="22"/>
  <c r="D92" i="22"/>
  <c r="C93" i="22"/>
  <c r="D93" i="22"/>
  <c r="C94" i="22"/>
  <c r="D94" i="22"/>
  <c r="C95" i="22"/>
  <c r="D95" i="22"/>
  <c r="C96" i="22"/>
  <c r="D96" i="22"/>
  <c r="B97" i="22"/>
  <c r="C97" i="22"/>
  <c r="D97" i="22"/>
  <c r="B98" i="22"/>
  <c r="C98" i="22"/>
  <c r="D98" i="22"/>
  <c r="C99" i="22"/>
  <c r="D99" i="22"/>
  <c r="B100" i="22"/>
  <c r="C100" i="22"/>
  <c r="D100" i="22"/>
  <c r="B101" i="22"/>
  <c r="C101" i="22"/>
  <c r="D101" i="22"/>
  <c r="C102" i="22"/>
  <c r="D102" i="22"/>
  <c r="C103" i="22"/>
  <c r="D103" i="22"/>
  <c r="C104" i="22"/>
  <c r="D104" i="22"/>
  <c r="C105" i="22"/>
  <c r="D105" i="22"/>
  <c r="C106" i="22"/>
  <c r="D106" i="22"/>
  <c r="B107" i="22"/>
  <c r="C107" i="22"/>
  <c r="D107" i="22"/>
  <c r="C108" i="22"/>
  <c r="D108" i="22"/>
  <c r="C109" i="22"/>
  <c r="D109" i="22"/>
  <c r="C110" i="22"/>
  <c r="D110" i="22"/>
  <c r="C111" i="22"/>
  <c r="D111" i="22"/>
  <c r="C112" i="22"/>
  <c r="D112" i="22"/>
  <c r="C113" i="22"/>
  <c r="D113" i="22"/>
  <c r="C114" i="22"/>
  <c r="D114" i="22"/>
  <c r="C115" i="22"/>
  <c r="D115" i="22"/>
  <c r="C116" i="22"/>
  <c r="D116" i="22"/>
  <c r="C117" i="22"/>
  <c r="D117" i="22"/>
  <c r="C118" i="22"/>
  <c r="D118" i="22"/>
  <c r="C119" i="22"/>
  <c r="D119" i="22"/>
  <c r="C120" i="22"/>
  <c r="D120" i="22"/>
  <c r="C121" i="22"/>
  <c r="D121" i="22"/>
  <c r="C122" i="22"/>
  <c r="D122" i="22"/>
  <c r="C123" i="22"/>
  <c r="D123" i="22"/>
  <c r="C124" i="22"/>
  <c r="D124" i="22"/>
  <c r="C125" i="22"/>
  <c r="D125" i="22"/>
  <c r="C126" i="22"/>
  <c r="D126" i="22"/>
  <c r="C127" i="22"/>
  <c r="D127" i="22"/>
  <c r="C128" i="22"/>
  <c r="D128" i="22"/>
  <c r="C129" i="22"/>
  <c r="D129" i="22"/>
  <c r="C130" i="22"/>
  <c r="D130" i="22"/>
  <c r="C131" i="22"/>
  <c r="D131" i="22"/>
  <c r="AG131" i="22" s="1"/>
  <c r="B132" i="22"/>
  <c r="C132" i="22"/>
  <c r="AF132" i="22" s="1"/>
  <c r="D132" i="22"/>
  <c r="AG132" i="22" s="1"/>
  <c r="C133" i="22"/>
  <c r="AF133" i="22" s="1"/>
  <c r="D133" i="22"/>
  <c r="AG133" i="22" s="1"/>
  <c r="C134" i="22"/>
  <c r="D134" i="22"/>
  <c r="B135" i="22"/>
  <c r="C135" i="22"/>
  <c r="D135" i="22"/>
  <c r="B136" i="22"/>
  <c r="C136" i="22"/>
  <c r="D136" i="22"/>
  <c r="C137" i="22"/>
  <c r="D137" i="22"/>
  <c r="C138" i="22"/>
  <c r="D138" i="22"/>
  <c r="C139" i="22"/>
  <c r="D139" i="22"/>
  <c r="C140" i="22"/>
  <c r="D140" i="22"/>
  <c r="B141" i="22"/>
  <c r="C141" i="22"/>
  <c r="D141" i="22"/>
  <c r="B142" i="22"/>
  <c r="C142" i="22"/>
  <c r="D142" i="22"/>
  <c r="C143" i="22"/>
  <c r="D143" i="22"/>
  <c r="C144" i="22"/>
  <c r="D144" i="22"/>
  <c r="B145" i="22"/>
  <c r="C145" i="22"/>
  <c r="D145" i="22"/>
  <c r="C146" i="22"/>
  <c r="D146" i="22"/>
  <c r="C147" i="22"/>
  <c r="D147" i="22"/>
  <c r="C148" i="22"/>
  <c r="D148" i="22"/>
  <c r="C149" i="22"/>
  <c r="D149" i="22"/>
  <c r="C150" i="22"/>
  <c r="D150" i="22"/>
  <c r="C151" i="22"/>
  <c r="D151" i="22"/>
  <c r="C152" i="22"/>
  <c r="D152" i="22"/>
  <c r="C153" i="22"/>
  <c r="D153" i="22"/>
  <c r="B154" i="22"/>
  <c r="C154" i="22"/>
  <c r="D154" i="22"/>
  <c r="B155" i="22"/>
  <c r="C155" i="22"/>
  <c r="D155" i="22"/>
  <c r="C156" i="22"/>
  <c r="D156" i="22"/>
  <c r="B157" i="22"/>
  <c r="C157" i="22"/>
  <c r="D157" i="22"/>
  <c r="C158" i="22"/>
  <c r="D158" i="22"/>
  <c r="C159" i="22"/>
  <c r="D159" i="22"/>
  <c r="C160" i="22"/>
  <c r="D160" i="22"/>
  <c r="B161" i="22"/>
  <c r="C161" i="22"/>
  <c r="D161" i="22"/>
  <c r="C162" i="22"/>
  <c r="D162" i="22"/>
  <c r="C163" i="22"/>
  <c r="D163" i="22"/>
  <c r="B164" i="22"/>
  <c r="C164" i="22"/>
  <c r="D164" i="22"/>
  <c r="C165" i="22"/>
  <c r="D165" i="22"/>
  <c r="C166" i="22"/>
  <c r="D166" i="22"/>
  <c r="C167" i="22"/>
  <c r="D167" i="22"/>
  <c r="C168" i="22"/>
  <c r="D168" i="22"/>
  <c r="B169" i="22"/>
  <c r="C169" i="22"/>
  <c r="D169" i="22"/>
  <c r="B170" i="22"/>
  <c r="C170" i="22"/>
  <c r="D170" i="22"/>
  <c r="B171" i="22"/>
  <c r="C171" i="22"/>
  <c r="D171" i="22"/>
  <c r="B172" i="22"/>
  <c r="C172" i="22"/>
  <c r="D172" i="22"/>
  <c r="C173" i="22"/>
  <c r="D173" i="22"/>
  <c r="B174" i="22"/>
  <c r="C174" i="22"/>
  <c r="D174" i="22"/>
  <c r="C175" i="22"/>
  <c r="D175" i="22"/>
  <c r="B36" i="21"/>
  <c r="B39" i="21"/>
  <c r="B41" i="21"/>
  <c r="B42" i="21"/>
  <c r="B52" i="21"/>
  <c r="B79" i="21"/>
  <c r="B80" i="21"/>
  <c r="B85" i="21"/>
  <c r="B91" i="21"/>
  <c r="B92" i="21"/>
  <c r="B97" i="21"/>
  <c r="B98" i="21"/>
  <c r="B100" i="21"/>
  <c r="B101" i="21"/>
  <c r="B107" i="21"/>
  <c r="B132" i="21"/>
  <c r="B135" i="21"/>
  <c r="B136" i="21"/>
  <c r="B141" i="21"/>
  <c r="B142" i="21"/>
  <c r="B145" i="21"/>
  <c r="B154" i="21"/>
  <c r="B155" i="21"/>
  <c r="B157" i="21"/>
  <c r="B161" i="21"/>
  <c r="B164" i="21"/>
  <c r="B169" i="21"/>
  <c r="B170" i="21"/>
  <c r="B171" i="21"/>
  <c r="B172" i="21"/>
  <c r="B174" i="21"/>
  <c r="C36" i="21"/>
  <c r="D36" i="21"/>
  <c r="C37" i="21"/>
  <c r="D37" i="21"/>
  <c r="C38" i="21"/>
  <c r="D38" i="21"/>
  <c r="C39" i="21"/>
  <c r="T25" i="21" s="1"/>
  <c r="D39" i="21"/>
  <c r="C40" i="21"/>
  <c r="D40" i="21"/>
  <c r="C41" i="21"/>
  <c r="D41" i="21"/>
  <c r="C42" i="21"/>
  <c r="D42" i="21"/>
  <c r="C43" i="21"/>
  <c r="D43" i="21"/>
  <c r="C44" i="21"/>
  <c r="D44" i="21"/>
  <c r="C45" i="21"/>
  <c r="U27" i="21" s="1"/>
  <c r="D45" i="21"/>
  <c r="C46" i="21"/>
  <c r="D46" i="21"/>
  <c r="C47" i="21"/>
  <c r="D47" i="21"/>
  <c r="C48" i="21"/>
  <c r="D48" i="21"/>
  <c r="C49" i="21"/>
  <c r="D49" i="21"/>
  <c r="C50" i="21"/>
  <c r="D50" i="21"/>
  <c r="C51" i="21"/>
  <c r="D51" i="21"/>
  <c r="C52" i="21"/>
  <c r="D52" i="21"/>
  <c r="C53" i="21"/>
  <c r="D53" i="21"/>
  <c r="C54" i="21"/>
  <c r="D54" i="21"/>
  <c r="C55" i="21"/>
  <c r="D55" i="21"/>
  <c r="C56" i="21"/>
  <c r="D56" i="21"/>
  <c r="C57" i="21"/>
  <c r="D57" i="21"/>
  <c r="C58" i="21"/>
  <c r="D58" i="21"/>
  <c r="C59" i="21"/>
  <c r="D59" i="21"/>
  <c r="C60" i="21"/>
  <c r="D60" i="21"/>
  <c r="C61" i="21"/>
  <c r="D61" i="21"/>
  <c r="C62" i="21"/>
  <c r="D62" i="21"/>
  <c r="C63" i="21"/>
  <c r="D63" i="21"/>
  <c r="C64" i="21"/>
  <c r="D64" i="21"/>
  <c r="C65" i="21"/>
  <c r="D65" i="21"/>
  <c r="C66" i="21"/>
  <c r="D66" i="21"/>
  <c r="C67" i="21"/>
  <c r="D67" i="21"/>
  <c r="C79" i="21"/>
  <c r="D79" i="21"/>
  <c r="C80" i="21"/>
  <c r="D80" i="21"/>
  <c r="C81" i="21"/>
  <c r="D81" i="21"/>
  <c r="C82" i="21"/>
  <c r="D82" i="21"/>
  <c r="C83" i="21"/>
  <c r="D83" i="21"/>
  <c r="C84" i="21"/>
  <c r="D84" i="21"/>
  <c r="C85" i="21"/>
  <c r="D85" i="21"/>
  <c r="C86" i="21"/>
  <c r="D86" i="21"/>
  <c r="C87" i="21"/>
  <c r="D87" i="21"/>
  <c r="C88" i="21"/>
  <c r="D88" i="21"/>
  <c r="C89" i="21"/>
  <c r="D89" i="21"/>
  <c r="C90" i="21"/>
  <c r="D90" i="21"/>
  <c r="C91" i="21"/>
  <c r="D91" i="21"/>
  <c r="C92" i="21"/>
  <c r="D92" i="21"/>
  <c r="C93" i="21"/>
  <c r="D93" i="21"/>
  <c r="C94" i="21"/>
  <c r="D94" i="21"/>
  <c r="C95" i="21"/>
  <c r="D95" i="21"/>
  <c r="C96" i="21"/>
  <c r="D96" i="21"/>
  <c r="C97" i="21"/>
  <c r="D97" i="21"/>
  <c r="C98" i="21"/>
  <c r="D98" i="21"/>
  <c r="C99" i="21"/>
  <c r="D99" i="21"/>
  <c r="C100" i="21"/>
  <c r="D100" i="21"/>
  <c r="C101" i="21"/>
  <c r="D101" i="21"/>
  <c r="C102" i="21"/>
  <c r="D102" i="21"/>
  <c r="C103" i="21"/>
  <c r="D103" i="21"/>
  <c r="C104" i="21"/>
  <c r="D104" i="21"/>
  <c r="C105" i="21"/>
  <c r="D105" i="21"/>
  <c r="C106" i="21"/>
  <c r="D106" i="21"/>
  <c r="C107" i="21"/>
  <c r="D107" i="21"/>
  <c r="C108" i="21"/>
  <c r="D108" i="21"/>
  <c r="C109" i="21"/>
  <c r="D109" i="21"/>
  <c r="C110" i="21"/>
  <c r="D110" i="21"/>
  <c r="C111" i="21"/>
  <c r="D111" i="21"/>
  <c r="C112" i="21"/>
  <c r="D112" i="21"/>
  <c r="C113" i="21"/>
  <c r="D113" i="21"/>
  <c r="C114" i="21"/>
  <c r="D114" i="21"/>
  <c r="C115" i="21"/>
  <c r="D115" i="21"/>
  <c r="C116" i="21"/>
  <c r="D116" i="21"/>
  <c r="C117" i="21"/>
  <c r="D117" i="21"/>
  <c r="C118" i="21"/>
  <c r="D118" i="21"/>
  <c r="C119" i="21"/>
  <c r="D119" i="21"/>
  <c r="C120" i="21"/>
  <c r="D120" i="21"/>
  <c r="C121" i="21"/>
  <c r="D121" i="21"/>
  <c r="C122" i="21"/>
  <c r="D122" i="21"/>
  <c r="C123" i="21"/>
  <c r="D123" i="21"/>
  <c r="C124" i="21"/>
  <c r="D124" i="21"/>
  <c r="C125" i="21"/>
  <c r="D125" i="21"/>
  <c r="C126" i="21"/>
  <c r="D126" i="21"/>
  <c r="C127" i="21"/>
  <c r="D127" i="21"/>
  <c r="C128" i="21"/>
  <c r="D128" i="21"/>
  <c r="C129" i="21"/>
  <c r="D129" i="21"/>
  <c r="C130" i="21"/>
  <c r="D130" i="21"/>
  <c r="C131" i="21"/>
  <c r="AF131" i="21" s="1"/>
  <c r="D131" i="21"/>
  <c r="AG131" i="21" s="1"/>
  <c r="C132" i="21"/>
  <c r="AF132" i="21" s="1"/>
  <c r="D132" i="21"/>
  <c r="AG132" i="21" s="1"/>
  <c r="C133" i="21"/>
  <c r="AF133" i="21" s="1"/>
  <c r="D133" i="21"/>
  <c r="AG133" i="21" s="1"/>
  <c r="C134" i="21"/>
  <c r="D134" i="21"/>
  <c r="C135" i="21"/>
  <c r="D135" i="21"/>
  <c r="C136" i="21"/>
  <c r="D136" i="21"/>
  <c r="C137" i="21"/>
  <c r="D137" i="21"/>
  <c r="C138" i="21"/>
  <c r="D138" i="21"/>
  <c r="C139" i="21"/>
  <c r="D139" i="21"/>
  <c r="C140" i="21"/>
  <c r="D140" i="21"/>
  <c r="C141" i="21"/>
  <c r="D141" i="21"/>
  <c r="C142" i="21"/>
  <c r="D142" i="21"/>
  <c r="C143" i="21"/>
  <c r="D143" i="21"/>
  <c r="C144" i="21"/>
  <c r="D144" i="21"/>
  <c r="C145" i="21"/>
  <c r="D145" i="21"/>
  <c r="C146" i="21"/>
  <c r="D146" i="21"/>
  <c r="C147" i="21"/>
  <c r="D147" i="21"/>
  <c r="C148" i="21"/>
  <c r="D148" i="21"/>
  <c r="C149" i="21"/>
  <c r="D149" i="21"/>
  <c r="C150" i="21"/>
  <c r="D150" i="21"/>
  <c r="C151" i="21"/>
  <c r="D151" i="21"/>
  <c r="C152" i="21"/>
  <c r="D152" i="21"/>
  <c r="C153" i="21"/>
  <c r="D153" i="21"/>
  <c r="C154" i="21"/>
  <c r="D154" i="21"/>
  <c r="C155" i="21"/>
  <c r="D155" i="21"/>
  <c r="C156" i="21"/>
  <c r="D156" i="21"/>
  <c r="C157" i="21"/>
  <c r="D157" i="21"/>
  <c r="C158" i="21"/>
  <c r="D158" i="21"/>
  <c r="C159" i="21"/>
  <c r="D159" i="21"/>
  <c r="C160" i="21"/>
  <c r="D160" i="21"/>
  <c r="C161" i="21"/>
  <c r="D161" i="21"/>
  <c r="C162" i="21"/>
  <c r="D162" i="21"/>
  <c r="C163" i="21"/>
  <c r="D163" i="21"/>
  <c r="C164" i="21"/>
  <c r="D164" i="21"/>
  <c r="C165" i="21"/>
  <c r="D165" i="21"/>
  <c r="C166" i="21"/>
  <c r="D166" i="21"/>
  <c r="C167" i="21"/>
  <c r="D167" i="21"/>
  <c r="C168" i="21"/>
  <c r="D168" i="21"/>
  <c r="C169" i="21"/>
  <c r="D169" i="21"/>
  <c r="C170" i="21"/>
  <c r="D170" i="21"/>
  <c r="C171" i="21"/>
  <c r="D171" i="21"/>
  <c r="C172" i="21"/>
  <c r="D172" i="21"/>
  <c r="C173" i="21"/>
  <c r="D173" i="21"/>
  <c r="C174" i="21"/>
  <c r="D174" i="21"/>
  <c r="C175" i="21"/>
  <c r="D175" i="21"/>
  <c r="I131" i="22"/>
  <c r="O131" i="22"/>
  <c r="E132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R132" i="22"/>
  <c r="S132" i="22"/>
  <c r="T132" i="22"/>
  <c r="U132" i="22"/>
  <c r="V132" i="22"/>
  <c r="W132" i="22"/>
  <c r="X132" i="22"/>
  <c r="H133" i="22"/>
  <c r="I133" i="22"/>
  <c r="L133" i="22"/>
  <c r="M133" i="22"/>
  <c r="N133" i="22"/>
  <c r="U133" i="22"/>
  <c r="V133" i="22"/>
  <c r="E134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S134" i="22"/>
  <c r="T134" i="22"/>
  <c r="U134" i="22"/>
  <c r="V134" i="22"/>
  <c r="W134" i="22"/>
  <c r="X134" i="22"/>
  <c r="V25" i="22"/>
  <c r="W25" i="22"/>
  <c r="F27" i="22"/>
  <c r="K28" i="22"/>
  <c r="N29" i="22"/>
  <c r="O29" i="22"/>
  <c r="E175" i="22"/>
  <c r="F175" i="22"/>
  <c r="G175" i="22"/>
  <c r="H175" i="22"/>
  <c r="I175" i="22"/>
  <c r="J175" i="22"/>
  <c r="K175" i="22"/>
  <c r="L175" i="22"/>
  <c r="M175" i="22"/>
  <c r="N175" i="22"/>
  <c r="O175" i="22"/>
  <c r="P175" i="22"/>
  <c r="Q175" i="22"/>
  <c r="R175" i="22"/>
  <c r="S175" i="22"/>
  <c r="T175" i="22"/>
  <c r="U175" i="22"/>
  <c r="V175" i="22"/>
  <c r="W175" i="22"/>
  <c r="X175" i="22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I25" i="21"/>
  <c r="N25" i="21"/>
  <c r="J26" i="21"/>
  <c r="R26" i="21"/>
  <c r="X26" i="21"/>
  <c r="P27" i="21"/>
  <c r="Q27" i="21"/>
  <c r="H28" i="21"/>
  <c r="N28" i="21"/>
  <c r="E29" i="21"/>
  <c r="F29" i="21"/>
  <c r="K29" i="21"/>
  <c r="L29" i="21"/>
  <c r="Q29" i="21"/>
  <c r="R29" i="21"/>
  <c r="V29" i="21"/>
  <c r="W29" i="21"/>
  <c r="T133" i="22" l="1"/>
  <c r="G133" i="22"/>
  <c r="Q133" i="22"/>
  <c r="E133" i="22"/>
  <c r="P133" i="22"/>
  <c r="Y175" i="22"/>
  <c r="O133" i="22"/>
  <c r="X25" i="22"/>
  <c r="Y134" i="22"/>
  <c r="J28" i="22"/>
  <c r="X133" i="22"/>
  <c r="K133" i="22"/>
  <c r="W133" i="22"/>
  <c r="J133" i="22"/>
  <c r="Y132" i="22"/>
  <c r="G131" i="22"/>
  <c r="S133" i="22"/>
  <c r="F133" i="22"/>
  <c r="N131" i="22"/>
  <c r="Q25" i="22"/>
  <c r="H131" i="22"/>
  <c r="G25" i="22"/>
  <c r="E29" i="22"/>
  <c r="U27" i="22"/>
  <c r="Q26" i="22"/>
  <c r="M25" i="22"/>
  <c r="X28" i="22"/>
  <c r="T27" i="22"/>
  <c r="P26" i="22"/>
  <c r="L25" i="22"/>
  <c r="W28" i="22"/>
  <c r="S27" i="22"/>
  <c r="O26" i="22"/>
  <c r="K25" i="22"/>
  <c r="AF131" i="22"/>
  <c r="I29" i="22"/>
  <c r="E28" i="22"/>
  <c r="U26" i="22"/>
  <c r="V29" i="22"/>
  <c r="R28" i="22"/>
  <c r="N27" i="22"/>
  <c r="J26" i="22"/>
  <c r="F25" i="22"/>
  <c r="Q29" i="22"/>
  <c r="M28" i="22"/>
  <c r="I27" i="22"/>
  <c r="E26" i="22"/>
  <c r="J29" i="22"/>
  <c r="F28" i="22"/>
  <c r="V26" i="22"/>
  <c r="R25" i="22"/>
  <c r="V28" i="22"/>
  <c r="R27" i="22"/>
  <c r="N26" i="22"/>
  <c r="J25" i="22"/>
  <c r="U29" i="22"/>
  <c r="Q28" i="22"/>
  <c r="M27" i="22"/>
  <c r="I26" i="22"/>
  <c r="E25" i="22"/>
  <c r="P29" i="22"/>
  <c r="L28" i="22"/>
  <c r="H27" i="22"/>
  <c r="U131" i="22"/>
  <c r="T131" i="22"/>
  <c r="R25" i="21"/>
  <c r="U28" i="21"/>
  <c r="O27" i="21"/>
  <c r="F26" i="21"/>
  <c r="N27" i="21"/>
  <c r="E26" i="21"/>
  <c r="J27" i="21"/>
  <c r="O25" i="21"/>
  <c r="T28" i="21"/>
  <c r="S28" i="21"/>
  <c r="X29" i="21"/>
  <c r="R28" i="21"/>
  <c r="I27" i="21"/>
  <c r="S25" i="21"/>
  <c r="M28" i="21"/>
  <c r="W26" i="21"/>
  <c r="M25" i="21"/>
  <c r="G28" i="21"/>
  <c r="Q26" i="21"/>
  <c r="H25" i="21"/>
  <c r="V27" i="21"/>
  <c r="M26" i="21"/>
  <c r="G25" i="21"/>
  <c r="L26" i="21"/>
  <c r="F25" i="21"/>
  <c r="K26" i="21"/>
  <c r="M29" i="21"/>
  <c r="I28" i="21"/>
  <c r="E27" i="21"/>
  <c r="U25" i="21"/>
  <c r="J29" i="21"/>
  <c r="F28" i="21"/>
  <c r="V26" i="21"/>
  <c r="T29" i="22"/>
  <c r="H29" i="22"/>
  <c r="P28" i="22"/>
  <c r="X27" i="22"/>
  <c r="L27" i="22"/>
  <c r="T26" i="22"/>
  <c r="H26" i="22"/>
  <c r="P25" i="22"/>
  <c r="P29" i="21"/>
  <c r="X28" i="21"/>
  <c r="L28" i="21"/>
  <c r="T27" i="21"/>
  <c r="H27" i="21"/>
  <c r="P26" i="21"/>
  <c r="X25" i="21"/>
  <c r="L25" i="21"/>
  <c r="O29" i="21"/>
  <c r="W28" i="21"/>
  <c r="K28" i="21"/>
  <c r="S27" i="21"/>
  <c r="G27" i="21"/>
  <c r="O26" i="21"/>
  <c r="W25" i="21"/>
  <c r="K25" i="21"/>
  <c r="S29" i="22"/>
  <c r="G29" i="22"/>
  <c r="O28" i="22"/>
  <c r="W27" i="22"/>
  <c r="K27" i="22"/>
  <c r="S26" i="22"/>
  <c r="G26" i="22"/>
  <c r="O25" i="22"/>
  <c r="N29" i="21"/>
  <c r="V28" i="21"/>
  <c r="J28" i="21"/>
  <c r="R27" i="21"/>
  <c r="F27" i="21"/>
  <c r="N26" i="21"/>
  <c r="V25" i="21"/>
  <c r="J25" i="21"/>
  <c r="R29" i="22"/>
  <c r="F29" i="22"/>
  <c r="N28" i="22"/>
  <c r="V27" i="22"/>
  <c r="J27" i="22"/>
  <c r="R26" i="22"/>
  <c r="F26" i="22"/>
  <c r="N25" i="22"/>
  <c r="M29" i="22"/>
  <c r="U28" i="22"/>
  <c r="I28" i="22"/>
  <c r="Q27" i="22"/>
  <c r="E27" i="22"/>
  <c r="M26" i="22"/>
  <c r="U25" i="22"/>
  <c r="I25" i="22"/>
  <c r="U29" i="21"/>
  <c r="I29" i="21"/>
  <c r="Q28" i="21"/>
  <c r="E28" i="21"/>
  <c r="M27" i="21"/>
  <c r="U26" i="21"/>
  <c r="I26" i="21"/>
  <c r="Q25" i="21"/>
  <c r="E25" i="21"/>
  <c r="T29" i="21"/>
  <c r="H29" i="21"/>
  <c r="P28" i="21"/>
  <c r="X27" i="21"/>
  <c r="L27" i="21"/>
  <c r="T26" i="21"/>
  <c r="H26" i="21"/>
  <c r="P25" i="21"/>
  <c r="X29" i="22"/>
  <c r="L29" i="22"/>
  <c r="T28" i="22"/>
  <c r="H28" i="22"/>
  <c r="P27" i="22"/>
  <c r="X26" i="22"/>
  <c r="L26" i="22"/>
  <c r="T25" i="22"/>
  <c r="H25" i="22"/>
  <c r="S29" i="21"/>
  <c r="G29" i="21"/>
  <c r="O28" i="21"/>
  <c r="W27" i="21"/>
  <c r="K27" i="21"/>
  <c r="S26" i="21"/>
  <c r="G26" i="21"/>
  <c r="W29" i="22"/>
  <c r="K29" i="22"/>
  <c r="S28" i="22"/>
  <c r="G28" i="22"/>
  <c r="O27" i="22"/>
  <c r="W26" i="22"/>
  <c r="K26" i="22"/>
  <c r="S25" i="22"/>
  <c r="AJ1" i="19"/>
  <c r="R131" i="22"/>
  <c r="F131" i="22"/>
  <c r="E131" i="22"/>
  <c r="P131" i="22"/>
  <c r="M131" i="22"/>
  <c r="X131" i="22"/>
  <c r="L131" i="22"/>
  <c r="W131" i="22"/>
  <c r="K131" i="22"/>
  <c r="V131" i="22"/>
  <c r="J131" i="22"/>
  <c r="S131" i="22"/>
  <c r="Y133" i="1"/>
  <c r="AM133" i="1" s="1"/>
  <c r="Y131" i="21"/>
  <c r="AX131" i="21" s="1"/>
  <c r="Y134" i="21"/>
  <c r="AO134" i="21" s="1"/>
  <c r="BA132" i="22"/>
  <c r="Y134" i="1"/>
  <c r="AS134" i="1" s="1"/>
  <c r="Y131" i="1"/>
  <c r="AY131" i="1" s="1"/>
  <c r="Y132" i="21"/>
  <c r="AI132" i="21" s="1"/>
  <c r="Y132" i="1"/>
  <c r="AU132" i="1" s="1"/>
  <c r="Y133" i="21"/>
  <c r="AX133" i="21" s="1"/>
  <c r="AK134" i="22"/>
  <c r="Y28" i="22" l="1"/>
  <c r="Y25" i="22"/>
  <c r="Y26" i="22"/>
  <c r="Y29" i="22"/>
  <c r="Y131" i="22"/>
  <c r="Y27" i="22"/>
  <c r="Y133" i="22"/>
  <c r="AS133" i="22" s="1"/>
  <c r="AP133" i="1"/>
  <c r="AH132" i="21"/>
  <c r="AT132" i="21"/>
  <c r="AO133" i="1"/>
  <c r="AP134" i="21"/>
  <c r="AU132" i="21"/>
  <c r="AI131" i="1"/>
  <c r="AK132" i="21"/>
  <c r="AI132" i="22"/>
  <c r="AK131" i="1"/>
  <c r="AU131" i="21"/>
  <c r="AM131" i="1"/>
  <c r="AK132" i="22"/>
  <c r="AM134" i="1"/>
  <c r="AW134" i="21"/>
  <c r="AP132" i="21"/>
  <c r="AY134" i="21"/>
  <c r="AW134" i="22"/>
  <c r="AY133" i="1"/>
  <c r="BA134" i="21"/>
  <c r="AX134" i="22"/>
  <c r="AS131" i="1"/>
  <c r="AM133" i="21"/>
  <c r="AS132" i="22"/>
  <c r="AU131" i="1"/>
  <c r="AW132" i="21"/>
  <c r="AU132" i="22"/>
  <c r="AW131" i="1"/>
  <c r="AM132" i="21"/>
  <c r="AU133" i="1"/>
  <c r="AW132" i="22"/>
  <c r="AL132" i="22"/>
  <c r="AN131" i="1"/>
  <c r="AH133" i="21"/>
  <c r="AN132" i="22"/>
  <c r="AP131" i="1"/>
  <c r="AN131" i="21"/>
  <c r="AQ134" i="1"/>
  <c r="AR131" i="1"/>
  <c r="AW132" i="1"/>
  <c r="AK132" i="1"/>
  <c r="AY133" i="21"/>
  <c r="AK133" i="22"/>
  <c r="AM132" i="1"/>
  <c r="AO133" i="21"/>
  <c r="AO132" i="1"/>
  <c r="AQ133" i="21"/>
  <c r="AZ134" i="1"/>
  <c r="AO133" i="22"/>
  <c r="AX132" i="22"/>
  <c r="AZ131" i="1"/>
  <c r="AT133" i="21"/>
  <c r="AZ132" i="22"/>
  <c r="AH132" i="1"/>
  <c r="AZ131" i="21"/>
  <c r="AJ132" i="1"/>
  <c r="AQ134" i="21"/>
  <c r="AY132" i="1"/>
  <c r="BA133" i="21"/>
  <c r="AY133" i="22"/>
  <c r="BA132" i="1"/>
  <c r="AI134" i="21"/>
  <c r="AN134" i="1"/>
  <c r="BA133" i="22"/>
  <c r="AP133" i="22"/>
  <c r="AR132" i="1"/>
  <c r="AL134" i="21"/>
  <c r="AT132" i="1"/>
  <c r="AR132" i="21"/>
  <c r="AP132" i="22"/>
  <c r="AN133" i="1"/>
  <c r="AQ132" i="22"/>
  <c r="AH131" i="1"/>
  <c r="AO134" i="22"/>
  <c r="AI134" i="1"/>
  <c r="AS134" i="21"/>
  <c r="AQ134" i="22"/>
  <c r="AS133" i="1"/>
  <c r="AU134" i="21"/>
  <c r="AJ132" i="22"/>
  <c r="AS134" i="22"/>
  <c r="AH134" i="22"/>
  <c r="AJ133" i="1"/>
  <c r="AX134" i="21"/>
  <c r="AJ134" i="22"/>
  <c r="AL133" i="1"/>
  <c r="AJ133" i="21"/>
  <c r="AH133" i="22"/>
  <c r="AZ133" i="1"/>
  <c r="AR132" i="22"/>
  <c r="AT131" i="1"/>
  <c r="BA134" i="22"/>
  <c r="AU134" i="1"/>
  <c r="AJ131" i="1"/>
  <c r="AH131" i="21"/>
  <c r="AK134" i="1"/>
  <c r="AL131" i="1"/>
  <c r="AY132" i="21"/>
  <c r="AV131" i="21"/>
  <c r="AT134" i="22"/>
  <c r="AM132" i="22"/>
  <c r="AO131" i="1"/>
  <c r="AV134" i="22"/>
  <c r="AX133" i="1"/>
  <c r="AV133" i="21"/>
  <c r="AT133" i="22"/>
  <c r="AR134" i="1"/>
  <c r="AJ133" i="22"/>
  <c r="AL132" i="1"/>
  <c r="AR131" i="21"/>
  <c r="AH132" i="22"/>
  <c r="AV131" i="1"/>
  <c r="AT131" i="21"/>
  <c r="AW134" i="1"/>
  <c r="AP132" i="1"/>
  <c r="AX131" i="1"/>
  <c r="AZ132" i="21"/>
  <c r="AK131" i="21"/>
  <c r="AY132" i="22"/>
  <c r="BA131" i="1"/>
  <c r="AM131" i="21"/>
  <c r="AP134" i="1"/>
  <c r="AN134" i="21"/>
  <c r="AL134" i="22"/>
  <c r="AY134" i="22"/>
  <c r="AM134" i="22"/>
  <c r="AV133" i="22"/>
  <c r="AX132" i="1"/>
  <c r="AJ132" i="21"/>
  <c r="AT132" i="22"/>
  <c r="AN132" i="1"/>
  <c r="AL132" i="21"/>
  <c r="AV132" i="22"/>
  <c r="AH133" i="1"/>
  <c r="AN132" i="21"/>
  <c r="AR133" i="21"/>
  <c r="AW131" i="21"/>
  <c r="AS132" i="1"/>
  <c r="AY131" i="21"/>
  <c r="AZ134" i="21"/>
  <c r="AO131" i="21"/>
  <c r="BA133" i="1"/>
  <c r="AN134" i="22"/>
  <c r="AV132" i="21"/>
  <c r="AL133" i="22"/>
  <c r="AZ132" i="1"/>
  <c r="AX132" i="21"/>
  <c r="AT133" i="1"/>
  <c r="AQ132" i="1"/>
  <c r="AJ134" i="21"/>
  <c r="AO132" i="21"/>
  <c r="AI134" i="22"/>
  <c r="AK133" i="1"/>
  <c r="AQ132" i="21"/>
  <c r="AO132" i="22"/>
  <c r="AQ131" i="1"/>
  <c r="BA131" i="21"/>
  <c r="AK133" i="21"/>
  <c r="AH131" i="22"/>
  <c r="AZ134" i="22"/>
  <c r="AH134" i="1"/>
  <c r="AN133" i="21"/>
  <c r="AX133" i="22"/>
  <c r="AR133" i="1"/>
  <c r="AP133" i="21"/>
  <c r="AZ133" i="22"/>
  <c r="AL134" i="1"/>
  <c r="AY134" i="1"/>
  <c r="AV134" i="21"/>
  <c r="BA132" i="21"/>
  <c r="AU134" i="22"/>
  <c r="AW133" i="1"/>
  <c r="AI133" i="21"/>
  <c r="AI132" i="1"/>
  <c r="AS132" i="21"/>
  <c r="AV132" i="1"/>
  <c r="AL133" i="21"/>
  <c r="AQ131" i="21"/>
  <c r="AT134" i="1"/>
  <c r="AZ133" i="21"/>
  <c r="AP134" i="22"/>
  <c r="AJ134" i="1"/>
  <c r="AH134" i="21"/>
  <c r="AR134" i="22"/>
  <c r="AX134" i="1"/>
  <c r="AV133" i="1"/>
  <c r="AS133" i="21"/>
  <c r="AL131" i="21"/>
  <c r="AO134" i="1"/>
  <c r="AU133" i="21"/>
  <c r="AW133" i="21"/>
  <c r="AP131" i="21"/>
  <c r="AQ133" i="1"/>
  <c r="AR134" i="21"/>
  <c r="AS131" i="21"/>
  <c r="AV134" i="1"/>
  <c r="AT134" i="21"/>
  <c r="AI131" i="21"/>
  <c r="AJ131" i="21"/>
  <c r="AI133" i="1"/>
  <c r="AK134" i="21"/>
  <c r="BA134" i="1"/>
  <c r="AM134" i="21"/>
  <c r="Z132" i="21"/>
  <c r="Z132" i="22"/>
  <c r="BB132" i="22" l="1"/>
  <c r="AU133" i="22"/>
  <c r="BB133" i="22" s="1"/>
  <c r="BB134" i="22"/>
  <c r="AQ133" i="22"/>
  <c r="AW133" i="22"/>
  <c r="AN133" i="22"/>
  <c r="AR133" i="22"/>
  <c r="AM133" i="22"/>
  <c r="AI133" i="22"/>
  <c r="AI131" i="22"/>
  <c r="BB131" i="22" s="1"/>
  <c r="AP131" i="22"/>
  <c r="AN131" i="22"/>
  <c r="AT131" i="22"/>
  <c r="AS131" i="22"/>
  <c r="BB131" i="21"/>
  <c r="AZ131" i="22"/>
  <c r="AY131" i="22"/>
  <c r="AU131" i="22"/>
  <c r="AV131" i="22"/>
  <c r="AO131" i="22"/>
  <c r="BB133" i="1"/>
  <c r="BB131" i="1"/>
  <c r="BB134" i="1"/>
  <c r="BA131" i="22"/>
  <c r="AM131" i="22"/>
  <c r="BB132" i="21"/>
  <c r="BB132" i="1"/>
  <c r="AJ131" i="22"/>
  <c r="AL131" i="22"/>
  <c r="AR131" i="22"/>
  <c r="AW131" i="22"/>
  <c r="AQ131" i="22"/>
  <c r="AK131" i="22"/>
  <c r="AX131" i="22"/>
  <c r="BB134" i="21"/>
  <c r="BB133" i="21"/>
  <c r="E36" i="22" l="1"/>
  <c r="F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S37" i="22"/>
  <c r="T37" i="22"/>
  <c r="U37" i="22"/>
  <c r="V37" i="22"/>
  <c r="W37" i="22"/>
  <c r="X37" i="22"/>
  <c r="E38" i="22"/>
  <c r="F38" i="22"/>
  <c r="G38" i="22"/>
  <c r="H38" i="22"/>
  <c r="I38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E39" i="22"/>
  <c r="F39" i="22"/>
  <c r="G39" i="22"/>
  <c r="H39" i="22"/>
  <c r="I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E42" i="22"/>
  <c r="F42" i="22"/>
  <c r="G42" i="22"/>
  <c r="H42" i="22"/>
  <c r="I42" i="22"/>
  <c r="J42" i="22"/>
  <c r="K42" i="22"/>
  <c r="L42" i="22"/>
  <c r="M42" i="22"/>
  <c r="N42" i="22"/>
  <c r="O42" i="22"/>
  <c r="Q42" i="22"/>
  <c r="R42" i="22"/>
  <c r="S42" i="22"/>
  <c r="T42" i="22"/>
  <c r="U42" i="22"/>
  <c r="V42" i="22"/>
  <c r="W42" i="22"/>
  <c r="X42" i="22"/>
  <c r="E43" i="22"/>
  <c r="F43" i="22"/>
  <c r="G43" i="22"/>
  <c r="H43" i="22"/>
  <c r="I43" i="22"/>
  <c r="J43" i="22"/>
  <c r="K43" i="22"/>
  <c r="L43" i="22"/>
  <c r="M43" i="22"/>
  <c r="N43" i="22"/>
  <c r="O43" i="22"/>
  <c r="Q43" i="22"/>
  <c r="R43" i="22"/>
  <c r="S43" i="22"/>
  <c r="T43" i="22"/>
  <c r="U43" i="22"/>
  <c r="V43" i="22"/>
  <c r="W43" i="22"/>
  <c r="X43" i="22"/>
  <c r="E44" i="22"/>
  <c r="F44" i="22"/>
  <c r="G44" i="22"/>
  <c r="H44" i="22"/>
  <c r="I44" i="22"/>
  <c r="J44" i="22"/>
  <c r="K44" i="22"/>
  <c r="L44" i="22"/>
  <c r="M44" i="22"/>
  <c r="N44" i="22"/>
  <c r="P44" i="22"/>
  <c r="Q44" i="22"/>
  <c r="R44" i="22"/>
  <c r="S44" i="22"/>
  <c r="T44" i="22"/>
  <c r="U44" i="22"/>
  <c r="V44" i="22"/>
  <c r="W44" i="22"/>
  <c r="X44" i="22"/>
  <c r="E45" i="22"/>
  <c r="F45" i="22"/>
  <c r="G45" i="22"/>
  <c r="H45" i="22"/>
  <c r="I45" i="22"/>
  <c r="J45" i="22"/>
  <c r="K45" i="22"/>
  <c r="L45" i="22"/>
  <c r="M45" i="22"/>
  <c r="N45" i="22"/>
  <c r="P45" i="22"/>
  <c r="Q45" i="22"/>
  <c r="R45" i="22"/>
  <c r="S45" i="22"/>
  <c r="T45" i="22"/>
  <c r="U45" i="22"/>
  <c r="V45" i="22"/>
  <c r="W45" i="22"/>
  <c r="X45" i="22"/>
  <c r="E46" i="22"/>
  <c r="F46" i="22"/>
  <c r="G46" i="22"/>
  <c r="H46" i="22"/>
  <c r="I46" i="22"/>
  <c r="J46" i="22"/>
  <c r="K46" i="22"/>
  <c r="L46" i="22"/>
  <c r="M46" i="22"/>
  <c r="N46" i="22"/>
  <c r="P46" i="22"/>
  <c r="Q46" i="22"/>
  <c r="R46" i="22"/>
  <c r="S46" i="22"/>
  <c r="T46" i="22"/>
  <c r="U46" i="22"/>
  <c r="V46" i="22"/>
  <c r="W46" i="22"/>
  <c r="X46" i="22"/>
  <c r="E47" i="22"/>
  <c r="F47" i="22"/>
  <c r="G47" i="22"/>
  <c r="H47" i="22"/>
  <c r="I47" i="22"/>
  <c r="J47" i="22"/>
  <c r="K47" i="22"/>
  <c r="L47" i="22"/>
  <c r="M47" i="22"/>
  <c r="N47" i="22"/>
  <c r="P47" i="22"/>
  <c r="Q47" i="22"/>
  <c r="R47" i="22"/>
  <c r="S47" i="22"/>
  <c r="T47" i="22"/>
  <c r="U47" i="22"/>
  <c r="V47" i="22"/>
  <c r="W47" i="22"/>
  <c r="X47" i="22"/>
  <c r="E48" i="22"/>
  <c r="F48" i="22"/>
  <c r="G48" i="22"/>
  <c r="H48" i="22"/>
  <c r="I48" i="22"/>
  <c r="J48" i="22"/>
  <c r="K48" i="22"/>
  <c r="L48" i="22"/>
  <c r="M48" i="22"/>
  <c r="N48" i="22"/>
  <c r="P48" i="22"/>
  <c r="Q48" i="22"/>
  <c r="R48" i="22"/>
  <c r="S48" i="22"/>
  <c r="T48" i="22"/>
  <c r="U48" i="22"/>
  <c r="V48" i="22"/>
  <c r="W48" i="22"/>
  <c r="X48" i="22"/>
  <c r="E49" i="22"/>
  <c r="F49" i="22"/>
  <c r="G49" i="22"/>
  <c r="H49" i="22"/>
  <c r="I49" i="22"/>
  <c r="J49" i="22"/>
  <c r="K49" i="22"/>
  <c r="L49" i="22"/>
  <c r="M49" i="22"/>
  <c r="N49" i="22"/>
  <c r="P49" i="22"/>
  <c r="Q49" i="22"/>
  <c r="R49" i="22"/>
  <c r="S49" i="22"/>
  <c r="T49" i="22"/>
  <c r="U49" i="22"/>
  <c r="V49" i="22"/>
  <c r="W49" i="22"/>
  <c r="X49" i="22"/>
  <c r="E50" i="22"/>
  <c r="F50" i="22"/>
  <c r="G50" i="22"/>
  <c r="H50" i="22"/>
  <c r="I50" i="22"/>
  <c r="J50" i="22"/>
  <c r="K50" i="22"/>
  <c r="L50" i="22"/>
  <c r="M50" i="22"/>
  <c r="N50" i="22"/>
  <c r="P50" i="22"/>
  <c r="Q50" i="22"/>
  <c r="R50" i="22"/>
  <c r="S50" i="22"/>
  <c r="T50" i="22"/>
  <c r="U50" i="22"/>
  <c r="V50" i="22"/>
  <c r="W50" i="22"/>
  <c r="X50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S51" i="22"/>
  <c r="T51" i="22"/>
  <c r="U51" i="22"/>
  <c r="V51" i="22"/>
  <c r="W51" i="22"/>
  <c r="X51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S52" i="22"/>
  <c r="T52" i="22"/>
  <c r="U52" i="22"/>
  <c r="V52" i="22"/>
  <c r="W52" i="22"/>
  <c r="X52" i="22"/>
  <c r="E53" i="22"/>
  <c r="F53" i="22"/>
  <c r="G53" i="22"/>
  <c r="H53" i="22"/>
  <c r="I53" i="22"/>
  <c r="J53" i="22"/>
  <c r="K53" i="22"/>
  <c r="L53" i="22"/>
  <c r="M53" i="22"/>
  <c r="N53" i="22"/>
  <c r="P53" i="22"/>
  <c r="Q53" i="22"/>
  <c r="R53" i="22"/>
  <c r="S53" i="22"/>
  <c r="T53" i="22"/>
  <c r="U53" i="22"/>
  <c r="V53" i="22"/>
  <c r="W53" i="22"/>
  <c r="X53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S54" i="22"/>
  <c r="T54" i="22"/>
  <c r="U54" i="22"/>
  <c r="V54" i="22"/>
  <c r="W54" i="22"/>
  <c r="X54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S55" i="22"/>
  <c r="T55" i="22"/>
  <c r="U55" i="22"/>
  <c r="V55" i="22"/>
  <c r="W55" i="22"/>
  <c r="X55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E57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S57" i="22"/>
  <c r="T57" i="22"/>
  <c r="U57" i="22"/>
  <c r="V57" i="22"/>
  <c r="W57" i="22"/>
  <c r="X57" i="22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S58" i="22"/>
  <c r="T58" i="22"/>
  <c r="U58" i="22"/>
  <c r="V58" i="22"/>
  <c r="W58" i="22"/>
  <c r="X58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E60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R60" i="22"/>
  <c r="S60" i="22"/>
  <c r="T60" i="22"/>
  <c r="U60" i="22"/>
  <c r="V60" i="22"/>
  <c r="W60" i="22"/>
  <c r="X60" i="22"/>
  <c r="E61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E63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E64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E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E78" i="22"/>
  <c r="F78" i="22"/>
  <c r="G78" i="22"/>
  <c r="H78" i="22"/>
  <c r="I78" i="22"/>
  <c r="J78" i="22"/>
  <c r="K78" i="22"/>
  <c r="L78" i="22"/>
  <c r="N78" i="22"/>
  <c r="O78" i="22"/>
  <c r="P78" i="22"/>
  <c r="Q78" i="22"/>
  <c r="R78" i="22"/>
  <c r="S78" i="22"/>
  <c r="T78" i="22"/>
  <c r="U78" i="22"/>
  <c r="V78" i="22"/>
  <c r="W78" i="22"/>
  <c r="X78" i="22"/>
  <c r="E79" i="22"/>
  <c r="F79" i="22"/>
  <c r="G79" i="22"/>
  <c r="H79" i="22"/>
  <c r="I79" i="22"/>
  <c r="J79" i="22"/>
  <c r="K79" i="22"/>
  <c r="L79" i="22"/>
  <c r="M79" i="22"/>
  <c r="N79" i="22"/>
  <c r="O79" i="22"/>
  <c r="Q79" i="22"/>
  <c r="R79" i="22"/>
  <c r="S79" i="22"/>
  <c r="T79" i="22"/>
  <c r="U79" i="22"/>
  <c r="V79" i="22"/>
  <c r="W79" i="22"/>
  <c r="X79" i="22"/>
  <c r="E80" i="22"/>
  <c r="F80" i="22"/>
  <c r="G80" i="22"/>
  <c r="I80" i="22"/>
  <c r="J80" i="22"/>
  <c r="K80" i="22"/>
  <c r="L80" i="22"/>
  <c r="M80" i="22"/>
  <c r="N80" i="22"/>
  <c r="O80" i="22"/>
  <c r="P80" i="22"/>
  <c r="Q80" i="22"/>
  <c r="R80" i="22"/>
  <c r="S80" i="22"/>
  <c r="T80" i="22"/>
  <c r="U80" i="22"/>
  <c r="V80" i="22"/>
  <c r="W80" i="22"/>
  <c r="X80" i="22"/>
  <c r="E81" i="22"/>
  <c r="F81" i="22"/>
  <c r="G81" i="22"/>
  <c r="I81" i="22"/>
  <c r="J81" i="22"/>
  <c r="K81" i="22"/>
  <c r="L81" i="22"/>
  <c r="M81" i="22"/>
  <c r="N81" i="22"/>
  <c r="O81" i="22"/>
  <c r="P81" i="22"/>
  <c r="Q81" i="22"/>
  <c r="R81" i="22"/>
  <c r="S81" i="22"/>
  <c r="T81" i="22"/>
  <c r="U81" i="22"/>
  <c r="V81" i="22"/>
  <c r="W81" i="22"/>
  <c r="X81" i="22"/>
  <c r="E82" i="22"/>
  <c r="F82" i="22"/>
  <c r="G82" i="22"/>
  <c r="I82" i="22"/>
  <c r="J82" i="22"/>
  <c r="K82" i="22"/>
  <c r="L82" i="22"/>
  <c r="M82" i="22"/>
  <c r="N82" i="22"/>
  <c r="O82" i="22"/>
  <c r="P82" i="22"/>
  <c r="Q82" i="22"/>
  <c r="R82" i="22"/>
  <c r="S82" i="22"/>
  <c r="T82" i="22"/>
  <c r="U82" i="22"/>
  <c r="V82" i="22"/>
  <c r="W82" i="22"/>
  <c r="E83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R83" i="22"/>
  <c r="S83" i="22"/>
  <c r="T83" i="22"/>
  <c r="U83" i="22"/>
  <c r="V83" i="22"/>
  <c r="W83" i="22"/>
  <c r="X83" i="22"/>
  <c r="E84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R84" i="22"/>
  <c r="S84" i="22"/>
  <c r="T84" i="22"/>
  <c r="U84" i="22"/>
  <c r="V84" i="22"/>
  <c r="W84" i="22"/>
  <c r="X84" i="22"/>
  <c r="E85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R85" i="22"/>
  <c r="S85" i="22"/>
  <c r="T85" i="22"/>
  <c r="U85" i="22"/>
  <c r="V85" i="22"/>
  <c r="W85" i="22"/>
  <c r="X85" i="22"/>
  <c r="E86" i="22"/>
  <c r="F86" i="22"/>
  <c r="G86" i="22"/>
  <c r="H86" i="22"/>
  <c r="I86" i="22"/>
  <c r="J86" i="22"/>
  <c r="L86" i="22"/>
  <c r="M86" i="22"/>
  <c r="N86" i="22"/>
  <c r="O86" i="22"/>
  <c r="P86" i="22"/>
  <c r="Q86" i="22"/>
  <c r="R86" i="22"/>
  <c r="S86" i="22"/>
  <c r="T86" i="22"/>
  <c r="U86" i="22"/>
  <c r="V86" i="22"/>
  <c r="W86" i="22"/>
  <c r="X86" i="22"/>
  <c r="E87" i="22"/>
  <c r="F87" i="22"/>
  <c r="G87" i="22"/>
  <c r="H87" i="22"/>
  <c r="I87" i="22"/>
  <c r="J87" i="22"/>
  <c r="L87" i="22"/>
  <c r="M87" i="22"/>
  <c r="N87" i="22"/>
  <c r="O87" i="22"/>
  <c r="P87" i="22"/>
  <c r="Q87" i="22"/>
  <c r="R87" i="22"/>
  <c r="S87" i="22"/>
  <c r="T87" i="22"/>
  <c r="U87" i="22"/>
  <c r="V87" i="22"/>
  <c r="W87" i="22"/>
  <c r="X87" i="22"/>
  <c r="E88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R88" i="22"/>
  <c r="S88" i="22"/>
  <c r="T88" i="22"/>
  <c r="U88" i="22"/>
  <c r="V88" i="22"/>
  <c r="W88" i="22"/>
  <c r="X88" i="22"/>
  <c r="E89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S89" i="22"/>
  <c r="T89" i="22"/>
  <c r="U89" i="22"/>
  <c r="V89" i="22"/>
  <c r="W89" i="22"/>
  <c r="X89" i="22"/>
  <c r="E90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S90" i="22"/>
  <c r="T90" i="22"/>
  <c r="U90" i="22"/>
  <c r="V90" i="22"/>
  <c r="W90" i="22"/>
  <c r="X90" i="22"/>
  <c r="E91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S91" i="22"/>
  <c r="T91" i="22"/>
  <c r="U91" i="22"/>
  <c r="V91" i="22"/>
  <c r="W91" i="22"/>
  <c r="X91" i="22"/>
  <c r="E92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R92" i="22"/>
  <c r="S92" i="22"/>
  <c r="T92" i="22"/>
  <c r="U92" i="22"/>
  <c r="V92" i="22"/>
  <c r="W92" i="22"/>
  <c r="X92" i="22"/>
  <c r="E93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S93" i="22"/>
  <c r="T93" i="22"/>
  <c r="U93" i="22"/>
  <c r="V93" i="22"/>
  <c r="W93" i="22"/>
  <c r="X93" i="22"/>
  <c r="E94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S94" i="22"/>
  <c r="T94" i="22"/>
  <c r="U94" i="22"/>
  <c r="V94" i="22"/>
  <c r="W94" i="22"/>
  <c r="X94" i="22"/>
  <c r="E95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R95" i="22"/>
  <c r="S95" i="22"/>
  <c r="T95" i="22"/>
  <c r="U95" i="22"/>
  <c r="V95" i="22"/>
  <c r="W95" i="22"/>
  <c r="X95" i="22"/>
  <c r="E96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R96" i="22"/>
  <c r="S96" i="22"/>
  <c r="U96" i="22"/>
  <c r="V96" i="22"/>
  <c r="W96" i="22"/>
  <c r="X96" i="22"/>
  <c r="E97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R97" i="22"/>
  <c r="S97" i="22"/>
  <c r="U97" i="22"/>
  <c r="V97" i="22"/>
  <c r="W97" i="22"/>
  <c r="X97" i="22"/>
  <c r="E98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R98" i="22"/>
  <c r="S98" i="22"/>
  <c r="T98" i="22"/>
  <c r="U98" i="22"/>
  <c r="V98" i="22"/>
  <c r="W98" i="22"/>
  <c r="X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R99" i="22"/>
  <c r="S99" i="22"/>
  <c r="T99" i="22"/>
  <c r="U99" i="22"/>
  <c r="V99" i="22"/>
  <c r="W99" i="22"/>
  <c r="X99" i="22"/>
  <c r="E100" i="22"/>
  <c r="F100" i="22"/>
  <c r="G100" i="22"/>
  <c r="H100" i="22"/>
  <c r="I100" i="22"/>
  <c r="J100" i="22"/>
  <c r="K100" i="22"/>
  <c r="L100" i="22"/>
  <c r="M100" i="22"/>
  <c r="N100" i="22"/>
  <c r="O100" i="22"/>
  <c r="Q100" i="22"/>
  <c r="R100" i="22"/>
  <c r="S100" i="22"/>
  <c r="T100" i="22"/>
  <c r="U100" i="22"/>
  <c r="V100" i="22"/>
  <c r="W100" i="22"/>
  <c r="X100" i="22"/>
  <c r="E101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R101" i="22"/>
  <c r="S101" i="22"/>
  <c r="T101" i="22"/>
  <c r="U101" i="22"/>
  <c r="V101" i="22"/>
  <c r="W101" i="22"/>
  <c r="X101" i="22"/>
  <c r="E102" i="22"/>
  <c r="F102" i="22"/>
  <c r="G102" i="22"/>
  <c r="I102" i="22"/>
  <c r="J102" i="22"/>
  <c r="K102" i="22"/>
  <c r="L102" i="22"/>
  <c r="M102" i="22"/>
  <c r="N102" i="22"/>
  <c r="O102" i="22"/>
  <c r="P102" i="22"/>
  <c r="Q102" i="22"/>
  <c r="R102" i="22"/>
  <c r="S102" i="22"/>
  <c r="T102" i="22"/>
  <c r="U102" i="22"/>
  <c r="V102" i="22"/>
  <c r="W102" i="22"/>
  <c r="X102" i="22"/>
  <c r="E103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R103" i="22"/>
  <c r="S103" i="22"/>
  <c r="T103" i="22"/>
  <c r="U103" i="22"/>
  <c r="V103" i="22"/>
  <c r="W103" i="22"/>
  <c r="X103" i="22"/>
  <c r="E104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R104" i="22"/>
  <c r="S104" i="22"/>
  <c r="T104" i="22"/>
  <c r="U104" i="22"/>
  <c r="V104" i="22"/>
  <c r="W104" i="22"/>
  <c r="X104" i="22"/>
  <c r="E105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S105" i="22"/>
  <c r="T105" i="22"/>
  <c r="U105" i="22"/>
  <c r="V105" i="22"/>
  <c r="W105" i="22"/>
  <c r="X105" i="22"/>
  <c r="E106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S106" i="22"/>
  <c r="T106" i="22"/>
  <c r="U106" i="22"/>
  <c r="V106" i="22"/>
  <c r="W106" i="22"/>
  <c r="X106" i="22"/>
  <c r="E107" i="22"/>
  <c r="F107" i="22"/>
  <c r="G107" i="22"/>
  <c r="H107" i="22"/>
  <c r="I107" i="22"/>
  <c r="J107" i="22"/>
  <c r="K107" i="22"/>
  <c r="L107" i="22"/>
  <c r="N107" i="22"/>
  <c r="O107" i="22"/>
  <c r="P107" i="22"/>
  <c r="Q107" i="22"/>
  <c r="R107" i="22"/>
  <c r="S107" i="22"/>
  <c r="T107" i="22"/>
  <c r="U107" i="22"/>
  <c r="V107" i="22"/>
  <c r="W107" i="22"/>
  <c r="X107" i="22"/>
  <c r="E108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R108" i="22"/>
  <c r="S108" i="22"/>
  <c r="T108" i="22"/>
  <c r="U108" i="22"/>
  <c r="V108" i="22"/>
  <c r="W108" i="22"/>
  <c r="X108" i="22"/>
  <c r="E109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R109" i="22"/>
  <c r="S109" i="22"/>
  <c r="T109" i="22"/>
  <c r="U109" i="22"/>
  <c r="V109" i="22"/>
  <c r="W109" i="22"/>
  <c r="X109" i="22"/>
  <c r="E110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R110" i="22"/>
  <c r="S110" i="22"/>
  <c r="T110" i="22"/>
  <c r="U110" i="22"/>
  <c r="V110" i="22"/>
  <c r="W110" i="22"/>
  <c r="X110" i="22"/>
  <c r="E111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R111" i="22"/>
  <c r="S111" i="22"/>
  <c r="T111" i="22"/>
  <c r="U111" i="22"/>
  <c r="V111" i="22"/>
  <c r="W111" i="22"/>
  <c r="X111" i="22"/>
  <c r="E112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R112" i="22"/>
  <c r="S112" i="22"/>
  <c r="T112" i="22"/>
  <c r="U112" i="22"/>
  <c r="V112" i="22"/>
  <c r="W112" i="22"/>
  <c r="X112" i="22"/>
  <c r="E113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R113" i="22"/>
  <c r="S113" i="22"/>
  <c r="T113" i="22"/>
  <c r="U113" i="22"/>
  <c r="V113" i="22"/>
  <c r="W113" i="22"/>
  <c r="X113" i="22"/>
  <c r="E114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R114" i="22"/>
  <c r="S114" i="22"/>
  <c r="T114" i="22"/>
  <c r="U114" i="22"/>
  <c r="V114" i="22"/>
  <c r="W114" i="22"/>
  <c r="X114" i="22"/>
  <c r="E115" i="22"/>
  <c r="F115" i="22"/>
  <c r="G115" i="22"/>
  <c r="H115" i="22"/>
  <c r="I115" i="22"/>
  <c r="J115" i="22"/>
  <c r="K115" i="22"/>
  <c r="L115" i="22"/>
  <c r="N115" i="22"/>
  <c r="O115" i="22"/>
  <c r="P115" i="22"/>
  <c r="Q115" i="22"/>
  <c r="R115" i="22"/>
  <c r="S115" i="22"/>
  <c r="T115" i="22"/>
  <c r="U115" i="22"/>
  <c r="V115" i="22"/>
  <c r="W115" i="22"/>
  <c r="X115" i="22"/>
  <c r="E116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W116" i="22"/>
  <c r="X116" i="22"/>
  <c r="E117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W117" i="22"/>
  <c r="X117" i="22"/>
  <c r="E118" i="22"/>
  <c r="F118" i="22"/>
  <c r="G118" i="22"/>
  <c r="H118" i="22"/>
  <c r="I118" i="22"/>
  <c r="J118" i="22"/>
  <c r="K118" i="22"/>
  <c r="L118" i="22"/>
  <c r="N118" i="22"/>
  <c r="O118" i="22"/>
  <c r="P118" i="22"/>
  <c r="Q118" i="22"/>
  <c r="R118" i="22"/>
  <c r="S118" i="22"/>
  <c r="T118" i="22"/>
  <c r="U118" i="22"/>
  <c r="V118" i="22"/>
  <c r="W118" i="22"/>
  <c r="X118" i="22"/>
  <c r="E119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R119" i="22"/>
  <c r="S119" i="22"/>
  <c r="T119" i="22"/>
  <c r="U119" i="22"/>
  <c r="V119" i="22"/>
  <c r="W119" i="22"/>
  <c r="X119" i="22"/>
  <c r="E120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R120" i="22"/>
  <c r="S120" i="22"/>
  <c r="T120" i="22"/>
  <c r="U120" i="22"/>
  <c r="V120" i="22"/>
  <c r="W120" i="22"/>
  <c r="X120" i="22"/>
  <c r="E121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R121" i="22"/>
  <c r="S121" i="22"/>
  <c r="T121" i="22"/>
  <c r="U121" i="22"/>
  <c r="V121" i="22"/>
  <c r="W121" i="22"/>
  <c r="X121" i="22"/>
  <c r="E122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R122" i="22"/>
  <c r="S122" i="22"/>
  <c r="T122" i="22"/>
  <c r="U122" i="22"/>
  <c r="V122" i="22"/>
  <c r="W122" i="22"/>
  <c r="X122" i="22"/>
  <c r="E123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R123" i="22"/>
  <c r="S123" i="22"/>
  <c r="T123" i="22"/>
  <c r="U123" i="22"/>
  <c r="V123" i="22"/>
  <c r="W123" i="22"/>
  <c r="X123" i="22"/>
  <c r="E124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R124" i="22"/>
  <c r="S124" i="22"/>
  <c r="T124" i="22"/>
  <c r="U124" i="22"/>
  <c r="V124" i="22"/>
  <c r="W124" i="22"/>
  <c r="X124" i="22"/>
  <c r="E125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R125" i="22"/>
  <c r="S125" i="22"/>
  <c r="T125" i="22"/>
  <c r="U125" i="22"/>
  <c r="V125" i="22"/>
  <c r="W125" i="22"/>
  <c r="X125" i="22"/>
  <c r="E126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R126" i="22"/>
  <c r="S126" i="22"/>
  <c r="T126" i="22"/>
  <c r="U126" i="22"/>
  <c r="V126" i="22"/>
  <c r="W126" i="22"/>
  <c r="X126" i="22"/>
  <c r="E127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R127" i="22"/>
  <c r="S127" i="22"/>
  <c r="T127" i="22"/>
  <c r="U127" i="22"/>
  <c r="V127" i="22"/>
  <c r="W127" i="22"/>
  <c r="X127" i="22"/>
  <c r="E128" i="22"/>
  <c r="F128" i="22"/>
  <c r="G128" i="22"/>
  <c r="H128" i="22"/>
  <c r="I128" i="22"/>
  <c r="J128" i="22"/>
  <c r="K128" i="22"/>
  <c r="L128" i="22"/>
  <c r="M128" i="22"/>
  <c r="N128" i="22"/>
  <c r="O128" i="22"/>
  <c r="P128" i="22"/>
  <c r="R128" i="22"/>
  <c r="S128" i="22"/>
  <c r="T128" i="22"/>
  <c r="U128" i="22"/>
  <c r="V128" i="22"/>
  <c r="W128" i="22"/>
  <c r="X128" i="22"/>
  <c r="E129" i="22"/>
  <c r="F129" i="22"/>
  <c r="G129" i="22"/>
  <c r="H129" i="22"/>
  <c r="I129" i="22"/>
  <c r="J129" i="22"/>
  <c r="K129" i="22"/>
  <c r="L129" i="22"/>
  <c r="M129" i="22"/>
  <c r="N129" i="22"/>
  <c r="O129" i="22"/>
  <c r="P129" i="22"/>
  <c r="R129" i="22"/>
  <c r="S129" i="22"/>
  <c r="T129" i="22"/>
  <c r="U129" i="22"/>
  <c r="V129" i="22"/>
  <c r="X129" i="22"/>
  <c r="E130" i="22"/>
  <c r="F130" i="22"/>
  <c r="G130" i="22"/>
  <c r="H130" i="22"/>
  <c r="I130" i="22"/>
  <c r="J130" i="22"/>
  <c r="K130" i="22"/>
  <c r="L130" i="22"/>
  <c r="M130" i="22"/>
  <c r="N130" i="22"/>
  <c r="O130" i="22"/>
  <c r="P130" i="22"/>
  <c r="R130" i="22"/>
  <c r="S130" i="22"/>
  <c r="T130" i="22"/>
  <c r="U130" i="22"/>
  <c r="V130" i="22"/>
  <c r="W130" i="22"/>
  <c r="X130" i="22"/>
  <c r="E135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R135" i="22"/>
  <c r="S135" i="22"/>
  <c r="T135" i="22"/>
  <c r="U135" i="22"/>
  <c r="V135" i="22"/>
  <c r="W135" i="22"/>
  <c r="X135" i="22"/>
  <c r="E136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R136" i="22"/>
  <c r="S136" i="22"/>
  <c r="T136" i="22"/>
  <c r="U136" i="22"/>
  <c r="V136" i="22"/>
  <c r="W136" i="22"/>
  <c r="X136" i="22"/>
  <c r="E137" i="22"/>
  <c r="G137" i="22"/>
  <c r="H137" i="22"/>
  <c r="I137" i="22"/>
  <c r="J137" i="22"/>
  <c r="K137" i="22"/>
  <c r="L137" i="22"/>
  <c r="M137" i="22"/>
  <c r="N137" i="22"/>
  <c r="O137" i="22"/>
  <c r="P137" i="22"/>
  <c r="Q137" i="22"/>
  <c r="R137" i="22"/>
  <c r="S137" i="22"/>
  <c r="T137" i="22"/>
  <c r="U137" i="22"/>
  <c r="V137" i="22"/>
  <c r="W137" i="22"/>
  <c r="X137" i="22"/>
  <c r="E138" i="22"/>
  <c r="G138" i="22"/>
  <c r="H138" i="22"/>
  <c r="I138" i="22"/>
  <c r="J138" i="22"/>
  <c r="K138" i="22"/>
  <c r="L138" i="22"/>
  <c r="M138" i="22"/>
  <c r="N138" i="22"/>
  <c r="O138" i="22"/>
  <c r="P138" i="22"/>
  <c r="Q138" i="22"/>
  <c r="R138" i="22"/>
  <c r="S138" i="22"/>
  <c r="T138" i="22"/>
  <c r="U138" i="22"/>
  <c r="V138" i="22"/>
  <c r="W138" i="22"/>
  <c r="X138" i="22"/>
  <c r="E139" i="22"/>
  <c r="G139" i="22"/>
  <c r="H139" i="22"/>
  <c r="I139" i="22"/>
  <c r="J139" i="22"/>
  <c r="K139" i="22"/>
  <c r="L139" i="22"/>
  <c r="M139" i="22"/>
  <c r="N139" i="22"/>
  <c r="O139" i="22"/>
  <c r="P139" i="22"/>
  <c r="Q139" i="22"/>
  <c r="R139" i="22"/>
  <c r="S139" i="22"/>
  <c r="T139" i="22"/>
  <c r="U139" i="22"/>
  <c r="V139" i="22"/>
  <c r="W139" i="22"/>
  <c r="X139" i="22"/>
  <c r="E140" i="22"/>
  <c r="G140" i="22"/>
  <c r="H140" i="22"/>
  <c r="I140" i="22"/>
  <c r="J140" i="22"/>
  <c r="K140" i="22"/>
  <c r="L140" i="22"/>
  <c r="M140" i="22"/>
  <c r="N140" i="22"/>
  <c r="O140" i="22"/>
  <c r="P140" i="22"/>
  <c r="Q140" i="22"/>
  <c r="R140" i="22"/>
  <c r="S140" i="22"/>
  <c r="T140" i="22"/>
  <c r="U140" i="22"/>
  <c r="V140" i="22"/>
  <c r="W140" i="22"/>
  <c r="X140" i="22"/>
  <c r="E141" i="22"/>
  <c r="G141" i="22"/>
  <c r="H141" i="22"/>
  <c r="I141" i="22"/>
  <c r="J141" i="22"/>
  <c r="K141" i="22"/>
  <c r="L141" i="22"/>
  <c r="M141" i="22"/>
  <c r="N141" i="22"/>
  <c r="O141" i="22"/>
  <c r="P141" i="22"/>
  <c r="Q141" i="22"/>
  <c r="R141" i="22"/>
  <c r="S141" i="22"/>
  <c r="T141" i="22"/>
  <c r="U141" i="22"/>
  <c r="V141" i="22"/>
  <c r="W141" i="22"/>
  <c r="X141" i="22"/>
  <c r="E142" i="22"/>
  <c r="F142" i="22"/>
  <c r="H142" i="22"/>
  <c r="I142" i="22"/>
  <c r="J142" i="22"/>
  <c r="K142" i="22"/>
  <c r="L142" i="22"/>
  <c r="M142" i="22"/>
  <c r="N142" i="22"/>
  <c r="O142" i="22"/>
  <c r="P142" i="22"/>
  <c r="Q142" i="22"/>
  <c r="R142" i="22"/>
  <c r="S142" i="22"/>
  <c r="T142" i="22"/>
  <c r="U142" i="22"/>
  <c r="V142" i="22"/>
  <c r="W142" i="22"/>
  <c r="X142" i="22"/>
  <c r="E143" i="22"/>
  <c r="F143" i="22"/>
  <c r="H143" i="22"/>
  <c r="I143" i="22"/>
  <c r="J143" i="22"/>
  <c r="K143" i="22"/>
  <c r="L143" i="22"/>
  <c r="M143" i="22"/>
  <c r="N143" i="22"/>
  <c r="O143" i="22"/>
  <c r="P143" i="22"/>
  <c r="Q143" i="22"/>
  <c r="R143" i="22"/>
  <c r="S143" i="22"/>
  <c r="T143" i="22"/>
  <c r="U143" i="22"/>
  <c r="V143" i="22"/>
  <c r="W143" i="22"/>
  <c r="X143" i="22"/>
  <c r="E144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R144" i="22"/>
  <c r="S144" i="22"/>
  <c r="T144" i="22"/>
  <c r="U144" i="22"/>
  <c r="V144" i="22"/>
  <c r="W144" i="22"/>
  <c r="X144" i="22"/>
  <c r="E145" i="22"/>
  <c r="F145" i="22"/>
  <c r="G145" i="22"/>
  <c r="H145" i="22"/>
  <c r="I145" i="22"/>
  <c r="J145" i="22"/>
  <c r="K145" i="22"/>
  <c r="M145" i="22"/>
  <c r="N145" i="22"/>
  <c r="O145" i="22"/>
  <c r="P145" i="22"/>
  <c r="Q145" i="22"/>
  <c r="R145" i="22"/>
  <c r="S145" i="22"/>
  <c r="T145" i="22"/>
  <c r="U145" i="22"/>
  <c r="V145" i="22"/>
  <c r="W145" i="22"/>
  <c r="X145" i="22"/>
  <c r="E146" i="22"/>
  <c r="F146" i="22"/>
  <c r="G146" i="22"/>
  <c r="H146" i="22"/>
  <c r="I146" i="22"/>
  <c r="J146" i="22"/>
  <c r="K146" i="22"/>
  <c r="M146" i="22"/>
  <c r="N146" i="22"/>
  <c r="O146" i="22"/>
  <c r="P146" i="22"/>
  <c r="Q146" i="22"/>
  <c r="R146" i="22"/>
  <c r="S146" i="22"/>
  <c r="T146" i="22"/>
  <c r="U146" i="22"/>
  <c r="V146" i="22"/>
  <c r="W146" i="22"/>
  <c r="X146" i="22"/>
  <c r="E147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R147" i="22"/>
  <c r="S147" i="22"/>
  <c r="T147" i="22"/>
  <c r="U147" i="22"/>
  <c r="V147" i="22"/>
  <c r="W147" i="22"/>
  <c r="X147" i="22"/>
  <c r="E148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R148" i="22"/>
  <c r="S148" i="22"/>
  <c r="T148" i="22"/>
  <c r="U148" i="22"/>
  <c r="V148" i="22"/>
  <c r="W148" i="22"/>
  <c r="X148" i="22"/>
  <c r="E149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W149" i="22"/>
  <c r="X149" i="22"/>
  <c r="E150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T150" i="22"/>
  <c r="U150" i="22"/>
  <c r="V150" i="22"/>
  <c r="W150" i="22"/>
  <c r="X150" i="22"/>
  <c r="E151" i="22"/>
  <c r="F151" i="22"/>
  <c r="G151" i="22"/>
  <c r="H151" i="22"/>
  <c r="I151" i="22"/>
  <c r="J151" i="22"/>
  <c r="K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E152" i="22"/>
  <c r="F152" i="22"/>
  <c r="G152" i="22"/>
  <c r="H152" i="22"/>
  <c r="I152" i="22"/>
  <c r="J152" i="22"/>
  <c r="K152" i="22"/>
  <c r="M152" i="22"/>
  <c r="N152" i="22"/>
  <c r="O152" i="22"/>
  <c r="P152" i="22"/>
  <c r="Q152" i="22"/>
  <c r="R152" i="22"/>
  <c r="S152" i="22"/>
  <c r="T152" i="22"/>
  <c r="U152" i="22"/>
  <c r="V152" i="22"/>
  <c r="W152" i="22"/>
  <c r="X152" i="22"/>
  <c r="E153" i="22"/>
  <c r="F153" i="22"/>
  <c r="G153" i="22"/>
  <c r="H153" i="22"/>
  <c r="I153" i="22"/>
  <c r="J153" i="22"/>
  <c r="K153" i="22"/>
  <c r="M153" i="22"/>
  <c r="N153" i="22"/>
  <c r="O153" i="22"/>
  <c r="P153" i="22"/>
  <c r="Q153" i="22"/>
  <c r="R153" i="22"/>
  <c r="S153" i="22"/>
  <c r="T153" i="22"/>
  <c r="U153" i="22"/>
  <c r="V153" i="22"/>
  <c r="W153" i="22"/>
  <c r="X153" i="22"/>
  <c r="E154" i="22"/>
  <c r="F154" i="22"/>
  <c r="G154" i="22"/>
  <c r="H154" i="22"/>
  <c r="I154" i="22"/>
  <c r="J154" i="22"/>
  <c r="K154" i="22"/>
  <c r="M154" i="22"/>
  <c r="N154" i="22"/>
  <c r="O154" i="22"/>
  <c r="P154" i="22"/>
  <c r="Q154" i="22"/>
  <c r="R154" i="22"/>
  <c r="S154" i="22"/>
  <c r="T154" i="22"/>
  <c r="U154" i="22"/>
  <c r="V154" i="22"/>
  <c r="W154" i="22"/>
  <c r="X154" i="22"/>
  <c r="E155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R155" i="22"/>
  <c r="S155" i="22"/>
  <c r="T155" i="22"/>
  <c r="U155" i="22"/>
  <c r="V155" i="22"/>
  <c r="W155" i="22"/>
  <c r="X155" i="22"/>
  <c r="E156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R156" i="22"/>
  <c r="S156" i="22"/>
  <c r="T156" i="22"/>
  <c r="U156" i="22"/>
  <c r="V156" i="22"/>
  <c r="W156" i="22"/>
  <c r="X156" i="22"/>
  <c r="E157" i="22"/>
  <c r="F157" i="22"/>
  <c r="G157" i="22"/>
  <c r="H157" i="22"/>
  <c r="I157" i="22"/>
  <c r="J157" i="22"/>
  <c r="K157" i="22"/>
  <c r="L157" i="22"/>
  <c r="M157" i="22"/>
  <c r="O157" i="22"/>
  <c r="P157" i="22"/>
  <c r="Q157" i="22"/>
  <c r="R157" i="22"/>
  <c r="S157" i="22"/>
  <c r="T157" i="22"/>
  <c r="U157" i="22"/>
  <c r="V157" i="22"/>
  <c r="W157" i="22"/>
  <c r="X157" i="22"/>
  <c r="E158" i="22"/>
  <c r="F158" i="22"/>
  <c r="G158" i="22"/>
  <c r="H158" i="22"/>
  <c r="I158" i="22"/>
  <c r="J158" i="22"/>
  <c r="K158" i="22"/>
  <c r="L158" i="22"/>
  <c r="M158" i="22"/>
  <c r="O158" i="22"/>
  <c r="P158" i="22"/>
  <c r="Q158" i="22"/>
  <c r="R158" i="22"/>
  <c r="S158" i="22"/>
  <c r="T158" i="22"/>
  <c r="U158" i="22"/>
  <c r="V158" i="22"/>
  <c r="W158" i="22"/>
  <c r="X158" i="22"/>
  <c r="E159" i="22"/>
  <c r="F159" i="22"/>
  <c r="G159" i="22"/>
  <c r="H159" i="22"/>
  <c r="I159" i="22"/>
  <c r="J159" i="22"/>
  <c r="K159" i="22"/>
  <c r="L159" i="22"/>
  <c r="M159" i="22"/>
  <c r="O159" i="22"/>
  <c r="P159" i="22"/>
  <c r="Q159" i="22"/>
  <c r="R159" i="22"/>
  <c r="S159" i="22"/>
  <c r="T159" i="22"/>
  <c r="U159" i="22"/>
  <c r="V159" i="22"/>
  <c r="W159" i="22"/>
  <c r="X159" i="22"/>
  <c r="E160" i="22"/>
  <c r="F160" i="22"/>
  <c r="G160" i="22"/>
  <c r="H160" i="22"/>
  <c r="I160" i="22"/>
  <c r="J160" i="22"/>
  <c r="K160" i="22"/>
  <c r="L160" i="22"/>
  <c r="M160" i="22"/>
  <c r="O160" i="22"/>
  <c r="P160" i="22"/>
  <c r="Q160" i="22"/>
  <c r="R160" i="22"/>
  <c r="S160" i="22"/>
  <c r="T160" i="22"/>
  <c r="U160" i="22"/>
  <c r="V160" i="22"/>
  <c r="W160" i="22"/>
  <c r="X160" i="22"/>
  <c r="E161" i="22"/>
  <c r="F161" i="22"/>
  <c r="G161" i="22"/>
  <c r="H161" i="22"/>
  <c r="I161" i="22"/>
  <c r="J161" i="22"/>
  <c r="K161" i="22"/>
  <c r="L161" i="22"/>
  <c r="M161" i="22"/>
  <c r="O161" i="22"/>
  <c r="P161" i="22"/>
  <c r="Q161" i="22"/>
  <c r="R161" i="22"/>
  <c r="S161" i="22"/>
  <c r="T161" i="22"/>
  <c r="U161" i="22"/>
  <c r="V161" i="22"/>
  <c r="W161" i="22"/>
  <c r="X161" i="22"/>
  <c r="E162" i="22"/>
  <c r="F162" i="22"/>
  <c r="G162" i="22"/>
  <c r="H162" i="22"/>
  <c r="I162" i="22"/>
  <c r="J162" i="22"/>
  <c r="K162" i="22"/>
  <c r="L162" i="22"/>
  <c r="M162" i="22"/>
  <c r="O162" i="22"/>
  <c r="P162" i="22"/>
  <c r="Q162" i="22"/>
  <c r="R162" i="22"/>
  <c r="S162" i="22"/>
  <c r="T162" i="22"/>
  <c r="U162" i="22"/>
  <c r="V162" i="22"/>
  <c r="W162" i="22"/>
  <c r="X162" i="22"/>
  <c r="E163" i="22"/>
  <c r="F163" i="22"/>
  <c r="G163" i="22"/>
  <c r="H163" i="22"/>
  <c r="I163" i="22"/>
  <c r="J163" i="22"/>
  <c r="K163" i="22"/>
  <c r="L163" i="22"/>
  <c r="M163" i="22"/>
  <c r="O163" i="22"/>
  <c r="P163" i="22"/>
  <c r="Q163" i="22"/>
  <c r="R163" i="22"/>
  <c r="S163" i="22"/>
  <c r="T163" i="22"/>
  <c r="U163" i="22"/>
  <c r="V163" i="22"/>
  <c r="W163" i="22"/>
  <c r="X163" i="22"/>
  <c r="E164" i="22"/>
  <c r="F164" i="22"/>
  <c r="G164" i="22"/>
  <c r="H164" i="22"/>
  <c r="I164" i="22"/>
  <c r="J164" i="22"/>
  <c r="K164" i="22"/>
  <c r="L164" i="22"/>
  <c r="M164" i="22"/>
  <c r="N164" i="22"/>
  <c r="O164" i="22"/>
  <c r="P164" i="22"/>
  <c r="Q164" i="22"/>
  <c r="R164" i="22"/>
  <c r="S164" i="22"/>
  <c r="T164" i="22"/>
  <c r="U164" i="22"/>
  <c r="V164" i="22"/>
  <c r="W164" i="22"/>
  <c r="X164" i="22"/>
  <c r="E165" i="22"/>
  <c r="F165" i="22"/>
  <c r="G165" i="22"/>
  <c r="H165" i="22"/>
  <c r="I165" i="22"/>
  <c r="J165" i="22"/>
  <c r="K165" i="22"/>
  <c r="L165" i="22"/>
  <c r="M165" i="22"/>
  <c r="N165" i="22"/>
  <c r="O165" i="22"/>
  <c r="P165" i="22"/>
  <c r="Q165" i="22"/>
  <c r="R165" i="22"/>
  <c r="S165" i="22"/>
  <c r="T165" i="22"/>
  <c r="U165" i="22"/>
  <c r="V165" i="22"/>
  <c r="W165" i="22"/>
  <c r="X165" i="22"/>
  <c r="E166" i="22"/>
  <c r="F166" i="22"/>
  <c r="G166" i="22"/>
  <c r="H166" i="22"/>
  <c r="I166" i="22"/>
  <c r="J166" i="22"/>
  <c r="K166" i="22"/>
  <c r="L166" i="22"/>
  <c r="M166" i="22"/>
  <c r="N166" i="22"/>
  <c r="O166" i="22"/>
  <c r="P166" i="22"/>
  <c r="Q166" i="22"/>
  <c r="R166" i="22"/>
  <c r="S166" i="22"/>
  <c r="T166" i="22"/>
  <c r="U166" i="22"/>
  <c r="V166" i="22"/>
  <c r="W166" i="22"/>
  <c r="X166" i="22"/>
  <c r="E167" i="22"/>
  <c r="F167" i="22"/>
  <c r="G167" i="22"/>
  <c r="H167" i="22"/>
  <c r="I167" i="22"/>
  <c r="J167" i="22"/>
  <c r="K167" i="22"/>
  <c r="L167" i="22"/>
  <c r="M167" i="22"/>
  <c r="N167" i="22"/>
  <c r="O167" i="22"/>
  <c r="P167" i="22"/>
  <c r="Q167" i="22"/>
  <c r="R167" i="22"/>
  <c r="T167" i="22"/>
  <c r="U167" i="22"/>
  <c r="V167" i="22"/>
  <c r="W167" i="22"/>
  <c r="X167" i="22"/>
  <c r="E168" i="22"/>
  <c r="F168" i="22"/>
  <c r="G168" i="22"/>
  <c r="H168" i="22"/>
  <c r="I168" i="22"/>
  <c r="J168" i="22"/>
  <c r="K168" i="22"/>
  <c r="L168" i="22"/>
  <c r="M168" i="22"/>
  <c r="N168" i="22"/>
  <c r="O168" i="22"/>
  <c r="P168" i="22"/>
  <c r="Q168" i="22"/>
  <c r="R168" i="22"/>
  <c r="S168" i="22"/>
  <c r="T168" i="22"/>
  <c r="U168" i="22"/>
  <c r="V168" i="22"/>
  <c r="W168" i="22"/>
  <c r="X168" i="22"/>
  <c r="E169" i="22"/>
  <c r="F169" i="22"/>
  <c r="G169" i="22"/>
  <c r="H169" i="22"/>
  <c r="I169" i="22"/>
  <c r="J169" i="22"/>
  <c r="K169" i="22"/>
  <c r="L169" i="22"/>
  <c r="M169" i="22"/>
  <c r="N169" i="22"/>
  <c r="O169" i="22"/>
  <c r="P169" i="22"/>
  <c r="Q169" i="22"/>
  <c r="R169" i="22"/>
  <c r="S169" i="22"/>
  <c r="T169" i="22"/>
  <c r="U169" i="22"/>
  <c r="V169" i="22"/>
  <c r="W169" i="22"/>
  <c r="X169" i="22"/>
  <c r="E170" i="22"/>
  <c r="F170" i="22"/>
  <c r="G170" i="22"/>
  <c r="H170" i="22"/>
  <c r="I170" i="22"/>
  <c r="J170" i="22"/>
  <c r="K170" i="22"/>
  <c r="L170" i="22"/>
  <c r="M170" i="22"/>
  <c r="N170" i="22"/>
  <c r="O170" i="22"/>
  <c r="P170" i="22"/>
  <c r="Q170" i="22"/>
  <c r="R170" i="22"/>
  <c r="S170" i="22"/>
  <c r="T170" i="22"/>
  <c r="U170" i="22"/>
  <c r="V170" i="22"/>
  <c r="W170" i="22"/>
  <c r="X170" i="22"/>
  <c r="E171" i="22"/>
  <c r="F171" i="22"/>
  <c r="G171" i="22"/>
  <c r="H171" i="22"/>
  <c r="I171" i="22"/>
  <c r="J171" i="22"/>
  <c r="K171" i="22"/>
  <c r="L171" i="22"/>
  <c r="M171" i="22"/>
  <c r="N171" i="22"/>
  <c r="O171" i="22"/>
  <c r="P171" i="22"/>
  <c r="Q171" i="22"/>
  <c r="R171" i="22"/>
  <c r="S171" i="22"/>
  <c r="T171" i="22"/>
  <c r="U171" i="22"/>
  <c r="V171" i="22"/>
  <c r="W171" i="22"/>
  <c r="X171" i="22"/>
  <c r="E172" i="22"/>
  <c r="F172" i="22"/>
  <c r="G172" i="22"/>
  <c r="H172" i="22"/>
  <c r="J172" i="22"/>
  <c r="K172" i="22"/>
  <c r="L172" i="22"/>
  <c r="M172" i="22"/>
  <c r="N172" i="22"/>
  <c r="O172" i="22"/>
  <c r="P172" i="22"/>
  <c r="Q172" i="22"/>
  <c r="R172" i="22"/>
  <c r="S172" i="22"/>
  <c r="T172" i="22"/>
  <c r="U172" i="22"/>
  <c r="V172" i="22"/>
  <c r="W172" i="22"/>
  <c r="X172" i="22"/>
  <c r="E173" i="22"/>
  <c r="F173" i="22"/>
  <c r="G173" i="22"/>
  <c r="H173" i="22"/>
  <c r="I173" i="22"/>
  <c r="J173" i="22"/>
  <c r="K173" i="22"/>
  <c r="L173" i="22"/>
  <c r="M173" i="22"/>
  <c r="N173" i="22"/>
  <c r="O173" i="22"/>
  <c r="P173" i="22"/>
  <c r="Q173" i="22"/>
  <c r="R173" i="22"/>
  <c r="S173" i="22"/>
  <c r="T173" i="22"/>
  <c r="U173" i="22"/>
  <c r="V173" i="22"/>
  <c r="W173" i="22"/>
  <c r="X173" i="22"/>
  <c r="E174" i="22"/>
  <c r="F174" i="22"/>
  <c r="G174" i="22"/>
  <c r="H174" i="22"/>
  <c r="I174" i="22"/>
  <c r="J174" i="22"/>
  <c r="K174" i="22"/>
  <c r="L174" i="22"/>
  <c r="M174" i="22"/>
  <c r="N174" i="22"/>
  <c r="O174" i="22"/>
  <c r="P174" i="22"/>
  <c r="Q174" i="22"/>
  <c r="R174" i="22"/>
  <c r="T174" i="22"/>
  <c r="U174" i="22"/>
  <c r="V174" i="22"/>
  <c r="W174" i="22"/>
  <c r="X174" i="22"/>
  <c r="AG175" i="22"/>
  <c r="AF175" i="22"/>
  <c r="AG174" i="22"/>
  <c r="AF174" i="22"/>
  <c r="AE174" i="22"/>
  <c r="AG173" i="22"/>
  <c r="AF173" i="22"/>
  <c r="AG172" i="22"/>
  <c r="AF172" i="22"/>
  <c r="AE172" i="22"/>
  <c r="AG171" i="22"/>
  <c r="AF171" i="22"/>
  <c r="AE171" i="22"/>
  <c r="AG170" i="22"/>
  <c r="AF170" i="22"/>
  <c r="AE170" i="22"/>
  <c r="AG169" i="22"/>
  <c r="AF169" i="22"/>
  <c r="AE169" i="22"/>
  <c r="AG168" i="22"/>
  <c r="AF168" i="22"/>
  <c r="AG167" i="22"/>
  <c r="AF167" i="22"/>
  <c r="AG166" i="22"/>
  <c r="AF166" i="22"/>
  <c r="AG165" i="22"/>
  <c r="AF165" i="22"/>
  <c r="AG164" i="22"/>
  <c r="AF164" i="22"/>
  <c r="AE164" i="22"/>
  <c r="AG163" i="22"/>
  <c r="AF163" i="22"/>
  <c r="AG162" i="22"/>
  <c r="AF162" i="22"/>
  <c r="AG161" i="22"/>
  <c r="AF161" i="22"/>
  <c r="AE161" i="22"/>
  <c r="AG160" i="22"/>
  <c r="AF160" i="22"/>
  <c r="AG159" i="22"/>
  <c r="AF159" i="22"/>
  <c r="AG158" i="22"/>
  <c r="AF158" i="22"/>
  <c r="AG157" i="22"/>
  <c r="AF157" i="22"/>
  <c r="AE157" i="22"/>
  <c r="AG156" i="22"/>
  <c r="AF156" i="22"/>
  <c r="AG155" i="22"/>
  <c r="AF155" i="22"/>
  <c r="AE155" i="22"/>
  <c r="AG154" i="22"/>
  <c r="AF154" i="22"/>
  <c r="AE154" i="22"/>
  <c r="AG153" i="22"/>
  <c r="AF153" i="22"/>
  <c r="AG152" i="22"/>
  <c r="AF152" i="22"/>
  <c r="AG151" i="22"/>
  <c r="AF151" i="22"/>
  <c r="AG150" i="22"/>
  <c r="AF150" i="22"/>
  <c r="AG149" i="22"/>
  <c r="AF149" i="22"/>
  <c r="AG148" i="22"/>
  <c r="AF148" i="22"/>
  <c r="AG147" i="22"/>
  <c r="AF147" i="22"/>
  <c r="AG146" i="22"/>
  <c r="AF146" i="22"/>
  <c r="AG145" i="22"/>
  <c r="AF145" i="22"/>
  <c r="AE145" i="22"/>
  <c r="AG144" i="22"/>
  <c r="AF144" i="22"/>
  <c r="AG143" i="22"/>
  <c r="AF143" i="22"/>
  <c r="AG142" i="22"/>
  <c r="AF142" i="22"/>
  <c r="AE142" i="22"/>
  <c r="AG141" i="22"/>
  <c r="AF141" i="22"/>
  <c r="AE141" i="22"/>
  <c r="AG140" i="22"/>
  <c r="AF140" i="22"/>
  <c r="AG139" i="22"/>
  <c r="AF139" i="22"/>
  <c r="AG138" i="22"/>
  <c r="AF138" i="22"/>
  <c r="AG137" i="22"/>
  <c r="AF137" i="22"/>
  <c r="AG136" i="22"/>
  <c r="AF136" i="22"/>
  <c r="AE136" i="22"/>
  <c r="AG135" i="22"/>
  <c r="AF135" i="22"/>
  <c r="AE135" i="22"/>
  <c r="AG134" i="22"/>
  <c r="AF134" i="22"/>
  <c r="AE133" i="22"/>
  <c r="AG130" i="22"/>
  <c r="AF130" i="22"/>
  <c r="AG129" i="22"/>
  <c r="AF129" i="22"/>
  <c r="AG128" i="22"/>
  <c r="AF128" i="22"/>
  <c r="AG127" i="22"/>
  <c r="AF127" i="22"/>
  <c r="AG126" i="22"/>
  <c r="AF126" i="22"/>
  <c r="AG125" i="22"/>
  <c r="AF125" i="22"/>
  <c r="AG124" i="22"/>
  <c r="AF124" i="22"/>
  <c r="AG123" i="22"/>
  <c r="AF123" i="22"/>
  <c r="AG122" i="22"/>
  <c r="AF122" i="22"/>
  <c r="AG121" i="22"/>
  <c r="AF121" i="22"/>
  <c r="AG120" i="22"/>
  <c r="AF120" i="22"/>
  <c r="AG119" i="22"/>
  <c r="AF119" i="22"/>
  <c r="AG118" i="22"/>
  <c r="AF118" i="22"/>
  <c r="AG117" i="22"/>
  <c r="AF117" i="22"/>
  <c r="AG116" i="22"/>
  <c r="AF116" i="22"/>
  <c r="AG115" i="22"/>
  <c r="AF115" i="22"/>
  <c r="AG114" i="22"/>
  <c r="AF114" i="22"/>
  <c r="AG113" i="22"/>
  <c r="AF113" i="22"/>
  <c r="AG112" i="22"/>
  <c r="AF112" i="22"/>
  <c r="AG111" i="22"/>
  <c r="AF111" i="22"/>
  <c r="AG110" i="22"/>
  <c r="AF110" i="22"/>
  <c r="AG109" i="22"/>
  <c r="AF109" i="22"/>
  <c r="AG108" i="22"/>
  <c r="AF108" i="22"/>
  <c r="AG107" i="22"/>
  <c r="AF107" i="22"/>
  <c r="AE107" i="22"/>
  <c r="AG106" i="22"/>
  <c r="AF106" i="22"/>
  <c r="AG105" i="22"/>
  <c r="AF105" i="22"/>
  <c r="AG104" i="22"/>
  <c r="AF104" i="22"/>
  <c r="AG103" i="22"/>
  <c r="AF103" i="22"/>
  <c r="AG102" i="22"/>
  <c r="AF102" i="22"/>
  <c r="AE102" i="22"/>
  <c r="AG101" i="22"/>
  <c r="AF101" i="22"/>
  <c r="AG100" i="22"/>
  <c r="AF100" i="22"/>
  <c r="AE100" i="22"/>
  <c r="AG99" i="22"/>
  <c r="AF99" i="22"/>
  <c r="AG98" i="22"/>
  <c r="AF98" i="22"/>
  <c r="AE98" i="22"/>
  <c r="AG97" i="22"/>
  <c r="AF97" i="22"/>
  <c r="AE97" i="22"/>
  <c r="AG96" i="22"/>
  <c r="AF96" i="22"/>
  <c r="AG95" i="22"/>
  <c r="AF95" i="22"/>
  <c r="AG94" i="22"/>
  <c r="AF94" i="22"/>
  <c r="AG93" i="22"/>
  <c r="AF93" i="22"/>
  <c r="AG92" i="22"/>
  <c r="AF92" i="22"/>
  <c r="AE92" i="22"/>
  <c r="AG91" i="22"/>
  <c r="AF91" i="22"/>
  <c r="AE91" i="22"/>
  <c r="AG90" i="22"/>
  <c r="AF90" i="22"/>
  <c r="AG89" i="22"/>
  <c r="AF89" i="22"/>
  <c r="AG88" i="22"/>
  <c r="AF88" i="22"/>
  <c r="AG87" i="22"/>
  <c r="AF87" i="22"/>
  <c r="AG86" i="22"/>
  <c r="AF86" i="22"/>
  <c r="AG85" i="22"/>
  <c r="AF85" i="22"/>
  <c r="AE85" i="22"/>
  <c r="AG84" i="22"/>
  <c r="AF84" i="22"/>
  <c r="AG83" i="22"/>
  <c r="AF83" i="22"/>
  <c r="AG82" i="22"/>
  <c r="AF82" i="22"/>
  <c r="AG81" i="22"/>
  <c r="AF81" i="22"/>
  <c r="AG80" i="22"/>
  <c r="AF80" i="22"/>
  <c r="AE80" i="22"/>
  <c r="AG79" i="22"/>
  <c r="AF79" i="22"/>
  <c r="AE79" i="22"/>
  <c r="AG67" i="22"/>
  <c r="AF67" i="22"/>
  <c r="AG66" i="22"/>
  <c r="AF66" i="22"/>
  <c r="AG65" i="22"/>
  <c r="AF65" i="22"/>
  <c r="AG64" i="22"/>
  <c r="AF64" i="22"/>
  <c r="AG63" i="22"/>
  <c r="AF63" i="22"/>
  <c r="AG62" i="22"/>
  <c r="AF62" i="22"/>
  <c r="AG61" i="22"/>
  <c r="AF61" i="22"/>
  <c r="AG60" i="22"/>
  <c r="AF60" i="22"/>
  <c r="AG59" i="22"/>
  <c r="AF59" i="22"/>
  <c r="AG58" i="22"/>
  <c r="AF58" i="22"/>
  <c r="AG57" i="22"/>
  <c r="AF57" i="22"/>
  <c r="AG56" i="22"/>
  <c r="AF56" i="22"/>
  <c r="AG55" i="22"/>
  <c r="AF55" i="22"/>
  <c r="AG54" i="22"/>
  <c r="AF54" i="22"/>
  <c r="AG53" i="22"/>
  <c r="AF53" i="22"/>
  <c r="AG52" i="22"/>
  <c r="AF52" i="22"/>
  <c r="AE52" i="22"/>
  <c r="AG51" i="22"/>
  <c r="AF51" i="22"/>
  <c r="AG50" i="22"/>
  <c r="AF50" i="22"/>
  <c r="AG49" i="22"/>
  <c r="AF49" i="22"/>
  <c r="AG48" i="22"/>
  <c r="AF48" i="22"/>
  <c r="AG47" i="22"/>
  <c r="AF47" i="22"/>
  <c r="AG46" i="22"/>
  <c r="AF46" i="22"/>
  <c r="AG45" i="22"/>
  <c r="AF45" i="22"/>
  <c r="AG44" i="22"/>
  <c r="AF44" i="22"/>
  <c r="AG43" i="22"/>
  <c r="AF43" i="22"/>
  <c r="AG42" i="22"/>
  <c r="AF42" i="22"/>
  <c r="AE42" i="22"/>
  <c r="AG41" i="22"/>
  <c r="AF41" i="22"/>
  <c r="AE41" i="22"/>
  <c r="AG40" i="22"/>
  <c r="AF40" i="22"/>
  <c r="AG39" i="22"/>
  <c r="AF39" i="22"/>
  <c r="AE39" i="22"/>
  <c r="A39" i="22"/>
  <c r="AD39" i="22" s="1"/>
  <c r="AG38" i="22"/>
  <c r="AF38" i="22"/>
  <c r="AG37" i="22"/>
  <c r="AF37" i="22"/>
  <c r="AG36" i="22"/>
  <c r="AF36" i="22"/>
  <c r="AE36" i="22"/>
  <c r="AD36" i="22"/>
  <c r="AG29" i="22"/>
  <c r="AG28" i="22"/>
  <c r="AG27" i="22"/>
  <c r="AG26" i="22"/>
  <c r="AG25" i="22"/>
  <c r="AG24" i="22"/>
  <c r="AG23" i="22"/>
  <c r="AG22" i="22"/>
  <c r="AG21" i="22"/>
  <c r="AG20" i="22"/>
  <c r="AG19" i="22"/>
  <c r="AG18" i="22"/>
  <c r="AG17" i="22"/>
  <c r="AG16" i="22"/>
  <c r="AG15" i="22"/>
  <c r="AG14" i="22"/>
  <c r="AG13" i="22"/>
  <c r="AG12" i="22"/>
  <c r="AG11" i="22"/>
  <c r="AG10" i="22"/>
  <c r="AG9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6" i="22"/>
  <c r="AG175" i="21"/>
  <c r="AF175" i="21"/>
  <c r="AG174" i="21"/>
  <c r="AF174" i="21"/>
  <c r="AE174" i="21"/>
  <c r="AG173" i="21"/>
  <c r="AF173" i="21"/>
  <c r="AG172" i="21"/>
  <c r="AF172" i="21"/>
  <c r="AE172" i="21"/>
  <c r="AG171" i="21"/>
  <c r="AF171" i="21"/>
  <c r="AE171" i="21"/>
  <c r="AG170" i="21"/>
  <c r="AF170" i="21"/>
  <c r="AE170" i="21"/>
  <c r="AG169" i="21"/>
  <c r="AF169" i="21"/>
  <c r="AE169" i="21"/>
  <c r="AG168" i="21"/>
  <c r="AF168" i="21"/>
  <c r="AG167" i="21"/>
  <c r="AF167" i="21"/>
  <c r="AG166" i="21"/>
  <c r="AF166" i="21"/>
  <c r="AG165" i="21"/>
  <c r="AF165" i="21"/>
  <c r="AG164" i="21"/>
  <c r="AF164" i="21"/>
  <c r="AE164" i="21"/>
  <c r="AG163" i="21"/>
  <c r="AF163" i="21"/>
  <c r="AG162" i="21"/>
  <c r="AF162" i="21"/>
  <c r="AG161" i="21"/>
  <c r="AF161" i="21"/>
  <c r="AE161" i="21"/>
  <c r="AG160" i="21"/>
  <c r="AF160" i="21"/>
  <c r="AG159" i="21"/>
  <c r="AF159" i="21"/>
  <c r="AG158" i="21"/>
  <c r="AF158" i="21"/>
  <c r="AG157" i="21"/>
  <c r="AF157" i="21"/>
  <c r="AE157" i="21"/>
  <c r="AG156" i="21"/>
  <c r="AF156" i="21"/>
  <c r="AG155" i="21"/>
  <c r="AF155" i="21"/>
  <c r="AE155" i="21"/>
  <c r="AG154" i="21"/>
  <c r="AF154" i="21"/>
  <c r="AE154" i="21"/>
  <c r="AG153" i="21"/>
  <c r="AF153" i="21"/>
  <c r="AG152" i="21"/>
  <c r="AF152" i="21"/>
  <c r="AG151" i="21"/>
  <c r="AF151" i="21"/>
  <c r="AG150" i="21"/>
  <c r="AF150" i="21"/>
  <c r="AG149" i="21"/>
  <c r="AF149" i="21"/>
  <c r="AG148" i="21"/>
  <c r="AF148" i="21"/>
  <c r="AG147" i="21"/>
  <c r="AF147" i="21"/>
  <c r="AG146" i="21"/>
  <c r="AF146" i="21"/>
  <c r="AG145" i="21"/>
  <c r="AF145" i="21"/>
  <c r="AE145" i="21"/>
  <c r="AG144" i="21"/>
  <c r="AF144" i="21"/>
  <c r="AG143" i="21"/>
  <c r="AF143" i="21"/>
  <c r="AG142" i="21"/>
  <c r="AF142" i="21"/>
  <c r="AE142" i="21"/>
  <c r="AG141" i="21"/>
  <c r="AF141" i="21"/>
  <c r="AE141" i="21"/>
  <c r="AG140" i="21"/>
  <c r="AF140" i="21"/>
  <c r="AG139" i="21"/>
  <c r="AF139" i="21"/>
  <c r="AG138" i="21"/>
  <c r="AF138" i="21"/>
  <c r="AG137" i="21"/>
  <c r="AF137" i="21"/>
  <c r="AG136" i="21"/>
  <c r="AF136" i="21"/>
  <c r="AE136" i="21"/>
  <c r="AG135" i="21"/>
  <c r="AF135" i="21"/>
  <c r="AE135" i="21"/>
  <c r="AG134" i="21"/>
  <c r="AF134" i="21"/>
  <c r="AE133" i="21"/>
  <c r="AG130" i="21"/>
  <c r="AF130" i="21"/>
  <c r="AG129" i="21"/>
  <c r="AF129" i="21"/>
  <c r="AG128" i="21"/>
  <c r="AF128" i="21"/>
  <c r="AG127" i="21"/>
  <c r="AF127" i="21"/>
  <c r="AG126" i="21"/>
  <c r="AF126" i="21"/>
  <c r="AG125" i="21"/>
  <c r="AF125" i="21"/>
  <c r="AG124" i="21"/>
  <c r="AF124" i="21"/>
  <c r="AG123" i="21"/>
  <c r="AF123" i="21"/>
  <c r="AG122" i="21"/>
  <c r="AF122" i="21"/>
  <c r="AG121" i="21"/>
  <c r="AF121" i="21"/>
  <c r="AG120" i="21"/>
  <c r="AF120" i="21"/>
  <c r="AG119" i="21"/>
  <c r="AF119" i="21"/>
  <c r="AG118" i="21"/>
  <c r="AF118" i="21"/>
  <c r="AG117" i="21"/>
  <c r="AF117" i="21"/>
  <c r="AG116" i="21"/>
  <c r="AF116" i="21"/>
  <c r="AG115" i="21"/>
  <c r="AF115" i="21"/>
  <c r="AG114" i="21"/>
  <c r="AF114" i="21"/>
  <c r="AG113" i="21"/>
  <c r="AF113" i="21"/>
  <c r="AG112" i="21"/>
  <c r="AF112" i="21"/>
  <c r="AG111" i="21"/>
  <c r="AF111" i="21"/>
  <c r="AG110" i="21"/>
  <c r="AF110" i="21"/>
  <c r="AG109" i="21"/>
  <c r="AF109" i="21"/>
  <c r="AG108" i="21"/>
  <c r="AF108" i="21"/>
  <c r="AG107" i="21"/>
  <c r="AF107" i="21"/>
  <c r="AE107" i="21"/>
  <c r="AG106" i="21"/>
  <c r="AF106" i="21"/>
  <c r="AG105" i="21"/>
  <c r="AF105" i="21"/>
  <c r="AG104" i="21"/>
  <c r="AF104" i="21"/>
  <c r="AG103" i="21"/>
  <c r="AF103" i="21"/>
  <c r="AG102" i="21"/>
  <c r="AF102" i="21"/>
  <c r="AE102" i="21"/>
  <c r="AG101" i="21"/>
  <c r="AF101" i="21"/>
  <c r="AG100" i="21"/>
  <c r="AF100" i="21"/>
  <c r="AE100" i="21"/>
  <c r="AG99" i="21"/>
  <c r="AF99" i="21"/>
  <c r="AG98" i="21"/>
  <c r="AF98" i="21"/>
  <c r="AE98" i="21"/>
  <c r="AG97" i="21"/>
  <c r="AF97" i="21"/>
  <c r="AE97" i="21"/>
  <c r="AG96" i="21"/>
  <c r="AF96" i="21"/>
  <c r="AG95" i="21"/>
  <c r="AF95" i="21"/>
  <c r="AG94" i="21"/>
  <c r="AF94" i="21"/>
  <c r="AG93" i="21"/>
  <c r="AF93" i="21"/>
  <c r="AG92" i="21"/>
  <c r="AF92" i="21"/>
  <c r="AE92" i="21"/>
  <c r="AG91" i="21"/>
  <c r="AF91" i="21"/>
  <c r="AE91" i="21"/>
  <c r="AG90" i="21"/>
  <c r="AF90" i="21"/>
  <c r="AG89" i="21"/>
  <c r="AF89" i="21"/>
  <c r="AG88" i="21"/>
  <c r="AF88" i="21"/>
  <c r="AG87" i="21"/>
  <c r="AF87" i="21"/>
  <c r="AG86" i="21"/>
  <c r="AF86" i="21"/>
  <c r="AG85" i="21"/>
  <c r="AF85" i="21"/>
  <c r="AE85" i="21"/>
  <c r="AG84" i="21"/>
  <c r="AF84" i="21"/>
  <c r="AG83" i="21"/>
  <c r="AF83" i="21"/>
  <c r="AG82" i="21"/>
  <c r="AF82" i="21"/>
  <c r="AG81" i="21"/>
  <c r="AF81" i="21"/>
  <c r="AG80" i="21"/>
  <c r="AF80" i="21"/>
  <c r="AE80" i="21"/>
  <c r="AG79" i="21"/>
  <c r="AF79" i="21"/>
  <c r="AE79" i="21"/>
  <c r="AG67" i="21"/>
  <c r="AF67" i="21"/>
  <c r="AG66" i="21"/>
  <c r="AF66" i="21"/>
  <c r="AG65" i="21"/>
  <c r="AF65" i="21"/>
  <c r="AG64" i="21"/>
  <c r="AF64" i="21"/>
  <c r="AG63" i="21"/>
  <c r="AF63" i="21"/>
  <c r="AG62" i="21"/>
  <c r="AF62" i="21"/>
  <c r="AG61" i="21"/>
  <c r="AF61" i="21"/>
  <c r="AG60" i="21"/>
  <c r="AF60" i="21"/>
  <c r="AG59" i="21"/>
  <c r="AF59" i="21"/>
  <c r="AG58" i="21"/>
  <c r="AF58" i="21"/>
  <c r="AG57" i="21"/>
  <c r="AF57" i="21"/>
  <c r="AG56" i="21"/>
  <c r="AF56" i="21"/>
  <c r="AG55" i="21"/>
  <c r="AF55" i="21"/>
  <c r="AG54" i="21"/>
  <c r="AF54" i="21"/>
  <c r="AG53" i="21"/>
  <c r="AF53" i="21"/>
  <c r="AG52" i="21"/>
  <c r="AF52" i="21"/>
  <c r="AE52" i="21"/>
  <c r="AG51" i="21"/>
  <c r="AF51" i="21"/>
  <c r="AG50" i="21"/>
  <c r="AF50" i="21"/>
  <c r="AG49" i="21"/>
  <c r="AF49" i="21"/>
  <c r="AG48" i="21"/>
  <c r="AF48" i="21"/>
  <c r="AG47" i="21"/>
  <c r="AF47" i="21"/>
  <c r="AG46" i="21"/>
  <c r="AF46" i="21"/>
  <c r="AG45" i="21"/>
  <c r="AF45" i="21"/>
  <c r="AG44" i="21"/>
  <c r="AF44" i="21"/>
  <c r="AG43" i="21"/>
  <c r="AF43" i="21"/>
  <c r="AG42" i="21"/>
  <c r="AF42" i="21"/>
  <c r="AE42" i="21"/>
  <c r="AG41" i="21"/>
  <c r="AF41" i="21"/>
  <c r="AE41" i="21"/>
  <c r="AG40" i="21"/>
  <c r="AF40" i="21"/>
  <c r="AG39" i="21"/>
  <c r="AF39" i="21"/>
  <c r="AE39" i="21"/>
  <c r="AD39" i="21"/>
  <c r="A39" i="21"/>
  <c r="AG38" i="21"/>
  <c r="AF38" i="21"/>
  <c r="AG37" i="21"/>
  <c r="AF37" i="21"/>
  <c r="AG36" i="21"/>
  <c r="AF36" i="21"/>
  <c r="AE36" i="21"/>
  <c r="AD36" i="21"/>
  <c r="AG29" i="21"/>
  <c r="BC29" i="21" s="1"/>
  <c r="AG28" i="21"/>
  <c r="AG27" i="21"/>
  <c r="AG26" i="21"/>
  <c r="AG25" i="21"/>
  <c r="AG24" i="21"/>
  <c r="AG23" i="21"/>
  <c r="AG22" i="21"/>
  <c r="AG21" i="21"/>
  <c r="AG20" i="21"/>
  <c r="AG19" i="21"/>
  <c r="AG18" i="21"/>
  <c r="AG17" i="21"/>
  <c r="AG16" i="21"/>
  <c r="AG15" i="21"/>
  <c r="AG14" i="21"/>
  <c r="AG13" i="21"/>
  <c r="AG12" i="21"/>
  <c r="AG11" i="21"/>
  <c r="AG10" i="21"/>
  <c r="AG9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6" i="2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T4" i="19"/>
  <c r="T3" i="19"/>
  <c r="G48" i="5"/>
  <c r="G53" i="5"/>
  <c r="D3" i="5"/>
  <c r="D4" i="5" s="1"/>
  <c r="D5" i="5" s="1"/>
  <c r="D6" i="5"/>
  <c r="D7" i="5" s="1"/>
  <c r="D8" i="5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/>
  <c r="D47" i="5" s="1"/>
  <c r="D48" i="5" s="1"/>
  <c r="D49" i="5"/>
  <c r="D50" i="5" s="1"/>
  <c r="D51" i="5" s="1"/>
  <c r="D52" i="5" s="1"/>
  <c r="D53" i="5" s="1"/>
  <c r="D54" i="5"/>
  <c r="D55" i="5" s="1"/>
  <c r="D56" i="5" s="1"/>
  <c r="D57" i="5" s="1"/>
  <c r="D58" i="5" s="1"/>
  <c r="D59" i="5" s="1"/>
  <c r="D60" i="5"/>
  <c r="D61" i="5"/>
  <c r="D62" i="5" s="1"/>
  <c r="D63" i="5" s="1"/>
  <c r="D64" i="5" s="1"/>
  <c r="D65" i="5"/>
  <c r="D66" i="5"/>
  <c r="D67" i="5" s="1"/>
  <c r="D68" i="5"/>
  <c r="D69" i="5"/>
  <c r="D70" i="5" s="1"/>
  <c r="D71" i="5" s="1"/>
  <c r="D72" i="5" s="1"/>
  <c r="D73" i="5" s="1"/>
  <c r="D74" i="5" s="1"/>
  <c r="D75" i="5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/>
  <c r="D101" i="5" s="1"/>
  <c r="D102" i="5" s="1"/>
  <c r="D103" i="5"/>
  <c r="D104" i="5"/>
  <c r="D105" i="5" s="1"/>
  <c r="D106" i="5" s="1"/>
  <c r="D107" i="5" s="1"/>
  <c r="D108" i="5" s="1"/>
  <c r="D109" i="5"/>
  <c r="D110" i="5"/>
  <c r="D111" i="5" s="1"/>
  <c r="D112" i="5" s="1"/>
  <c r="D113" i="5"/>
  <c r="D114" i="5" s="1"/>
  <c r="D115" i="5" s="1"/>
  <c r="D116" i="5" s="1"/>
  <c r="D117" i="5" s="1"/>
  <c r="D118" i="5" s="1"/>
  <c r="D119" i="5" s="1"/>
  <c r="D120" i="5" s="1"/>
  <c r="D121" i="5" s="1"/>
  <c r="D122" i="5"/>
  <c r="D123" i="5"/>
  <c r="D124" i="5" s="1"/>
  <c r="D125" i="5" s="1"/>
  <c r="D126" i="5"/>
  <c r="D127" i="5" s="1"/>
  <c r="D128" i="5" s="1"/>
  <c r="D129" i="5" s="1"/>
  <c r="D130" i="5"/>
  <c r="D131" i="5" s="1"/>
  <c r="D132" i="5" s="1"/>
  <c r="D133" i="5"/>
  <c r="D134" i="5" s="1"/>
  <c r="D135" i="5" s="1"/>
  <c r="D136" i="5" s="1"/>
  <c r="D137" i="5" s="1"/>
  <c r="D138" i="5"/>
  <c r="D139" i="5"/>
  <c r="D140" i="5"/>
  <c r="D141" i="5"/>
  <c r="D142" i="5" s="1"/>
  <c r="D143" i="5"/>
  <c r="D144" i="5" s="1"/>
  <c r="D145" i="5"/>
  <c r="G85" i="5"/>
  <c r="G100" i="5"/>
  <c r="G18" i="5"/>
  <c r="G144" i="5"/>
  <c r="G142" i="5"/>
  <c r="G74" i="5"/>
  <c r="Y168" i="22" l="1"/>
  <c r="Y174" i="22"/>
  <c r="Y158" i="22"/>
  <c r="Y114" i="22"/>
  <c r="Y111" i="22"/>
  <c r="Y108" i="22"/>
  <c r="Y95" i="22"/>
  <c r="Y90" i="22"/>
  <c r="AY67" i="22"/>
  <c r="AU60" i="22"/>
  <c r="AU54" i="22"/>
  <c r="AI54" i="22"/>
  <c r="Y51" i="22"/>
  <c r="Y163" i="22"/>
  <c r="Y153" i="22"/>
  <c r="Y145" i="22"/>
  <c r="Y140" i="22"/>
  <c r="Y117" i="22"/>
  <c r="Y103" i="22"/>
  <c r="Y85" i="22"/>
  <c r="Y80" i="22"/>
  <c r="AX67" i="22"/>
  <c r="Y66" i="22"/>
  <c r="AU66" i="22" s="1"/>
  <c r="AH66" i="22"/>
  <c r="Y63" i="22"/>
  <c r="AQ63" i="22" s="1"/>
  <c r="AX61" i="22"/>
  <c r="Y60" i="22"/>
  <c r="AL60" i="22" s="1"/>
  <c r="AH60" i="22"/>
  <c r="Y57" i="22"/>
  <c r="AQ57" i="22" s="1"/>
  <c r="AX55" i="22"/>
  <c r="Y54" i="22"/>
  <c r="AT54" i="22" s="1"/>
  <c r="Y44" i="22"/>
  <c r="Y135" i="22"/>
  <c r="Y126" i="22"/>
  <c r="Y123" i="22"/>
  <c r="Y120" i="22"/>
  <c r="Y106" i="22"/>
  <c r="Y98" i="22"/>
  <c r="Y93" i="22"/>
  <c r="AS66" i="22"/>
  <c r="AK64" i="22"/>
  <c r="AS63" i="22"/>
  <c r="AO62" i="22"/>
  <c r="AS60" i="22"/>
  <c r="AS57" i="22"/>
  <c r="AS54" i="22"/>
  <c r="Y49" i="22"/>
  <c r="Y39" i="22"/>
  <c r="Y151" i="22"/>
  <c r="Y148" i="22"/>
  <c r="Y138" i="22"/>
  <c r="Y129" i="22"/>
  <c r="Y88" i="22"/>
  <c r="AU78" i="22"/>
  <c r="Y78" i="22"/>
  <c r="AP78" i="22" s="1"/>
  <c r="AV67" i="22"/>
  <c r="AJ67" i="22"/>
  <c r="AR66" i="22"/>
  <c r="AR60" i="22"/>
  <c r="AZ59" i="22"/>
  <c r="AR54" i="22"/>
  <c r="Y42" i="22"/>
  <c r="Y156" i="22"/>
  <c r="Y143" i="22"/>
  <c r="Y115" i="22"/>
  <c r="Y112" i="22"/>
  <c r="Y109" i="22"/>
  <c r="Y101" i="22"/>
  <c r="Y96" i="22"/>
  <c r="AI67" i="22"/>
  <c r="AQ66" i="22"/>
  <c r="AY65" i="22"/>
  <c r="AQ60" i="22"/>
  <c r="AM59" i="22"/>
  <c r="AU58" i="22"/>
  <c r="AQ54" i="22"/>
  <c r="Y52" i="22"/>
  <c r="Y47" i="22"/>
  <c r="Y37" i="22"/>
  <c r="Y118" i="22"/>
  <c r="Y104" i="22"/>
  <c r="Y91" i="22"/>
  <c r="Y86" i="22"/>
  <c r="Y83" i="22"/>
  <c r="AT67" i="22"/>
  <c r="AH67" i="22"/>
  <c r="Y67" i="22"/>
  <c r="AM67" i="22" s="1"/>
  <c r="AP66" i="22"/>
  <c r="AX65" i="22"/>
  <c r="AL65" i="22"/>
  <c r="AT64" i="22"/>
  <c r="Y64" i="22"/>
  <c r="AU64" i="22" s="1"/>
  <c r="AP63" i="22"/>
  <c r="Y61" i="22"/>
  <c r="AL61" i="22" s="1"/>
  <c r="AP60" i="22"/>
  <c r="AX59" i="22"/>
  <c r="AL59" i="22"/>
  <c r="AT58" i="22"/>
  <c r="Y58" i="22"/>
  <c r="AN58" i="22" s="1"/>
  <c r="AP57" i="22"/>
  <c r="Y55" i="22"/>
  <c r="AL55" i="22" s="1"/>
  <c r="AP54" i="22"/>
  <c r="Y166" i="22"/>
  <c r="Y172" i="22"/>
  <c r="Y169" i="22"/>
  <c r="Y161" i="22"/>
  <c r="Y167" i="22"/>
  <c r="Y164" i="22"/>
  <c r="Y154" i="22"/>
  <c r="Y146" i="22"/>
  <c r="Y141" i="22"/>
  <c r="Y136" i="22"/>
  <c r="Y127" i="22"/>
  <c r="Y124" i="22"/>
  <c r="Y121" i="22"/>
  <c r="Y99" i="22"/>
  <c r="Y81" i="22"/>
  <c r="AR78" i="22"/>
  <c r="BA66" i="22"/>
  <c r="AO66" i="22"/>
  <c r="AW65" i="22"/>
  <c r="AS64" i="22"/>
  <c r="AO63" i="22"/>
  <c r="AW62" i="22"/>
  <c r="AO60" i="22"/>
  <c r="AS58" i="22"/>
  <c r="AO57" i="22"/>
  <c r="AS55" i="22"/>
  <c r="AO54" i="22"/>
  <c r="Y45" i="22"/>
  <c r="Y159" i="22"/>
  <c r="Y170" i="22"/>
  <c r="Y157" i="22"/>
  <c r="Y149" i="22"/>
  <c r="Y107" i="22"/>
  <c r="Y94" i="22"/>
  <c r="Y89" i="22"/>
  <c r="AQ78" i="22"/>
  <c r="AR67" i="22"/>
  <c r="AZ66" i="22"/>
  <c r="AN66" i="22"/>
  <c r="AR64" i="22"/>
  <c r="AZ63" i="22"/>
  <c r="AN63" i="22"/>
  <c r="AZ60" i="22"/>
  <c r="AN60" i="22"/>
  <c r="AV59" i="22"/>
  <c r="AR58" i="22"/>
  <c r="AZ57" i="22"/>
  <c r="AN57" i="22"/>
  <c r="AR55" i="22"/>
  <c r="AZ54" i="22"/>
  <c r="AN54" i="22"/>
  <c r="Y50" i="22"/>
  <c r="Y40" i="22"/>
  <c r="Y173" i="22"/>
  <c r="Y162" i="22"/>
  <c r="Y152" i="22"/>
  <c r="Y139" i="22"/>
  <c r="Y113" i="22"/>
  <c r="Y110" i="22"/>
  <c r="Y102" i="22"/>
  <c r="Y79" i="22"/>
  <c r="AO78" i="22"/>
  <c r="AQ67" i="22"/>
  <c r="AY66" i="22"/>
  <c r="AM66" i="22"/>
  <c r="AU65" i="22"/>
  <c r="AQ64" i="22"/>
  <c r="AY63" i="22"/>
  <c r="AM63" i="22"/>
  <c r="AY60" i="22"/>
  <c r="AM60" i="22"/>
  <c r="AU59" i="22"/>
  <c r="AQ58" i="22"/>
  <c r="AY57" i="22"/>
  <c r="AM57" i="22"/>
  <c r="AQ55" i="22"/>
  <c r="AY54" i="22"/>
  <c r="AM54" i="22"/>
  <c r="Y53" i="22"/>
  <c r="Y43" i="22"/>
  <c r="Y144" i="22"/>
  <c r="Y130" i="22"/>
  <c r="Y116" i="22"/>
  <c r="Y105" i="22"/>
  <c r="Y97" i="22"/>
  <c r="Y84" i="22"/>
  <c r="BA78" i="22"/>
  <c r="AN78" i="22"/>
  <c r="AV68" i="22"/>
  <c r="Y68" i="22"/>
  <c r="AS68" i="22" s="1"/>
  <c r="AP67" i="22"/>
  <c r="AX66" i="22"/>
  <c r="AL66" i="22"/>
  <c r="AT65" i="22"/>
  <c r="AH65" i="22"/>
  <c r="Y65" i="22"/>
  <c r="AM65" i="22" s="1"/>
  <c r="AP64" i="22"/>
  <c r="AX63" i="22"/>
  <c r="AL63" i="22"/>
  <c r="AT62" i="22"/>
  <c r="Y62" i="22"/>
  <c r="AK62" i="22" s="1"/>
  <c r="AP61" i="22"/>
  <c r="AX60" i="22"/>
  <c r="AT59" i="22"/>
  <c r="Y59" i="22"/>
  <c r="AN59" i="22" s="1"/>
  <c r="AP58" i="22"/>
  <c r="AX57" i="22"/>
  <c r="AL57" i="22"/>
  <c r="Y56" i="22"/>
  <c r="AY56" i="22" s="1"/>
  <c r="AP55" i="22"/>
  <c r="AX54" i="22"/>
  <c r="AL54" i="22"/>
  <c r="Y48" i="22"/>
  <c r="Y38" i="22"/>
  <c r="Y137" i="22"/>
  <c r="Y128" i="22"/>
  <c r="Y125" i="22"/>
  <c r="Y122" i="22"/>
  <c r="Y119" i="22"/>
  <c r="Y92" i="22"/>
  <c r="Y87" i="22"/>
  <c r="AZ78" i="22"/>
  <c r="AM78" i="22"/>
  <c r="AU68" i="22"/>
  <c r="BA67" i="22"/>
  <c r="AO67" i="22"/>
  <c r="AW66" i="22"/>
  <c r="AK66" i="22"/>
  <c r="AS65" i="22"/>
  <c r="BA64" i="22"/>
  <c r="AO64" i="22"/>
  <c r="AW63" i="22"/>
  <c r="AK63" i="22"/>
  <c r="AS62" i="22"/>
  <c r="AO61" i="22"/>
  <c r="AW60" i="22"/>
  <c r="AK60" i="22"/>
  <c r="AS59" i="22"/>
  <c r="AO58" i="22"/>
  <c r="AW57" i="22"/>
  <c r="AK57" i="22"/>
  <c r="AO55" i="22"/>
  <c r="AW54" i="22"/>
  <c r="AK54" i="22"/>
  <c r="Y165" i="22"/>
  <c r="Y160" i="22"/>
  <c r="Y171" i="22"/>
  <c r="Y155" i="22"/>
  <c r="Y150" i="22"/>
  <c r="Y147" i="22"/>
  <c r="Y142" i="22"/>
  <c r="Y100" i="22"/>
  <c r="Y82" i="22"/>
  <c r="AY78" i="22"/>
  <c r="AL78" i="22"/>
  <c r="AT68" i="22"/>
  <c r="AZ67" i="22"/>
  <c r="AN67" i="22"/>
  <c r="AV66" i="22"/>
  <c r="AJ66" i="22"/>
  <c r="AR65" i="22"/>
  <c r="AZ64" i="22"/>
  <c r="AN64" i="22"/>
  <c r="AV63" i="22"/>
  <c r="AJ63" i="22"/>
  <c r="AR62" i="22"/>
  <c r="AZ61" i="22"/>
  <c r="AN61" i="22"/>
  <c r="AV60" i="22"/>
  <c r="AJ60" i="22"/>
  <c r="AR59" i="22"/>
  <c r="AZ58" i="22"/>
  <c r="AV57" i="22"/>
  <c r="AJ57" i="22"/>
  <c r="AZ55" i="22"/>
  <c r="AN55" i="22"/>
  <c r="AV54" i="22"/>
  <c r="AJ54" i="22"/>
  <c r="Y46" i="22"/>
  <c r="Y41" i="22"/>
  <c r="Y36" i="22"/>
  <c r="AI2" i="19"/>
  <c r="AJ2" i="19" s="1"/>
  <c r="AI3" i="19"/>
  <c r="AJ3" i="19" s="1"/>
  <c r="F35" i="1"/>
  <c r="AJ94" i="22"/>
  <c r="AQ50" i="22"/>
  <c r="AW85" i="22"/>
  <c r="Q9" i="22"/>
  <c r="E9" i="22"/>
  <c r="O9" i="22"/>
  <c r="O9" i="1"/>
  <c r="S24" i="1"/>
  <c r="G24" i="1"/>
  <c r="S24" i="22"/>
  <c r="T9" i="1"/>
  <c r="H9" i="1"/>
  <c r="X24" i="1"/>
  <c r="L24" i="1"/>
  <c r="N9" i="1"/>
  <c r="R24" i="1"/>
  <c r="F24" i="1"/>
  <c r="V14" i="1"/>
  <c r="J14" i="1"/>
  <c r="Q9" i="21"/>
  <c r="E9" i="21"/>
  <c r="U24" i="21"/>
  <c r="I24" i="21"/>
  <c r="U24" i="22"/>
  <c r="I24" i="22"/>
  <c r="M9" i="1"/>
  <c r="Q24" i="1"/>
  <c r="E24" i="1"/>
  <c r="P9" i="21"/>
  <c r="T24" i="21"/>
  <c r="H24" i="21"/>
  <c r="P9" i="22"/>
  <c r="T24" i="22"/>
  <c r="R9" i="21"/>
  <c r="F9" i="21"/>
  <c r="V24" i="21"/>
  <c r="J24" i="21"/>
  <c r="R9" i="22"/>
  <c r="P14" i="1"/>
  <c r="S9" i="1"/>
  <c r="G9" i="1"/>
  <c r="W24" i="1"/>
  <c r="K24" i="1"/>
  <c r="O14" i="1"/>
  <c r="N24" i="22"/>
  <c r="N13" i="1"/>
  <c r="N21" i="1"/>
  <c r="R9" i="1"/>
  <c r="F9" i="1"/>
  <c r="V24" i="1"/>
  <c r="J24" i="1"/>
  <c r="N15" i="1"/>
  <c r="R23" i="1"/>
  <c r="F23" i="1"/>
  <c r="R16" i="1"/>
  <c r="F16" i="1"/>
  <c r="N18" i="1"/>
  <c r="N12" i="1"/>
  <c r="V10" i="1"/>
  <c r="J10" i="1"/>
  <c r="N19" i="1"/>
  <c r="R20" i="1"/>
  <c r="F20" i="1"/>
  <c r="N14" i="1"/>
  <c r="V22" i="1"/>
  <c r="J22" i="1"/>
  <c r="R11" i="1"/>
  <c r="F11" i="1"/>
  <c r="O17" i="1"/>
  <c r="U13" i="21"/>
  <c r="I13" i="21"/>
  <c r="U21" i="21"/>
  <c r="I21" i="21"/>
  <c r="U9" i="21"/>
  <c r="I9" i="21"/>
  <c r="M24" i="21"/>
  <c r="Q15" i="21"/>
  <c r="E15" i="21"/>
  <c r="M17" i="21"/>
  <c r="M23" i="21"/>
  <c r="M16" i="21"/>
  <c r="U18" i="21"/>
  <c r="I18" i="21"/>
  <c r="U12" i="21"/>
  <c r="I12" i="21"/>
  <c r="Q10" i="21"/>
  <c r="E10" i="21"/>
  <c r="U19" i="21"/>
  <c r="I19" i="21"/>
  <c r="M20" i="21"/>
  <c r="U14" i="21"/>
  <c r="I14" i="21"/>
  <c r="Q22" i="21"/>
  <c r="E22" i="21"/>
  <c r="M11" i="21"/>
  <c r="U13" i="22"/>
  <c r="I13" i="22"/>
  <c r="U21" i="22"/>
  <c r="I21" i="22"/>
  <c r="U9" i="22"/>
  <c r="I9" i="22"/>
  <c r="M24" i="22"/>
  <c r="Q15" i="22"/>
  <c r="E15" i="22"/>
  <c r="M17" i="22"/>
  <c r="M23" i="22"/>
  <c r="M16" i="22"/>
  <c r="U18" i="22"/>
  <c r="I18" i="22"/>
  <c r="U12" i="22"/>
  <c r="I12" i="22"/>
  <c r="Q10" i="22"/>
  <c r="E10" i="22"/>
  <c r="U19" i="22"/>
  <c r="I19" i="22"/>
  <c r="M20" i="22"/>
  <c r="U14" i="22"/>
  <c r="I14" i="22"/>
  <c r="Q22" i="22"/>
  <c r="E22" i="22"/>
  <c r="M35" i="22"/>
  <c r="M11" i="22"/>
  <c r="M13" i="1"/>
  <c r="M21" i="1"/>
  <c r="Q9" i="1"/>
  <c r="E9" i="1"/>
  <c r="U24" i="1"/>
  <c r="I24" i="1"/>
  <c r="M15" i="1"/>
  <c r="Q23" i="1"/>
  <c r="E23" i="1"/>
  <c r="Q16" i="1"/>
  <c r="E16" i="1"/>
  <c r="M18" i="1"/>
  <c r="M12" i="1"/>
  <c r="U10" i="1"/>
  <c r="I10" i="1"/>
  <c r="M19" i="1"/>
  <c r="Q20" i="1"/>
  <c r="E20" i="1"/>
  <c r="M14" i="1"/>
  <c r="U22" i="1"/>
  <c r="I22" i="1"/>
  <c r="Q11" i="1"/>
  <c r="E11" i="1"/>
  <c r="N17" i="1"/>
  <c r="T13" i="21"/>
  <c r="H13" i="21"/>
  <c r="T21" i="21"/>
  <c r="H21" i="21"/>
  <c r="T9" i="21"/>
  <c r="H9" i="21"/>
  <c r="X24" i="21"/>
  <c r="L24" i="21"/>
  <c r="P15" i="21"/>
  <c r="X17" i="21"/>
  <c r="L17" i="21"/>
  <c r="X23" i="21"/>
  <c r="L23" i="21"/>
  <c r="X16" i="21"/>
  <c r="L16" i="21"/>
  <c r="T18" i="21"/>
  <c r="H18" i="21"/>
  <c r="T12" i="21"/>
  <c r="H12" i="21"/>
  <c r="P10" i="21"/>
  <c r="T19" i="21"/>
  <c r="H19" i="21"/>
  <c r="X20" i="21"/>
  <c r="L20" i="21"/>
  <c r="T14" i="21"/>
  <c r="H14" i="21"/>
  <c r="P22" i="21"/>
  <c r="X11" i="21"/>
  <c r="L11" i="21"/>
  <c r="T13" i="22"/>
  <c r="H13" i="22"/>
  <c r="T21" i="22"/>
  <c r="H21" i="22"/>
  <c r="T9" i="22"/>
  <c r="H9" i="22"/>
  <c r="X24" i="22"/>
  <c r="L24" i="22"/>
  <c r="P15" i="22"/>
  <c r="X17" i="22"/>
  <c r="L17" i="22"/>
  <c r="X23" i="22"/>
  <c r="L23" i="22"/>
  <c r="X16" i="22"/>
  <c r="L16" i="22"/>
  <c r="T18" i="22"/>
  <c r="H18" i="22"/>
  <c r="T12" i="22"/>
  <c r="H12" i="22"/>
  <c r="P10" i="22"/>
  <c r="T19" i="22"/>
  <c r="H19" i="22"/>
  <c r="X20" i="22"/>
  <c r="L20" i="22"/>
  <c r="T14" i="22"/>
  <c r="H14" i="22"/>
  <c r="P22" i="22"/>
  <c r="X35" i="22"/>
  <c r="X11" i="22"/>
  <c r="L35" i="22"/>
  <c r="L11" i="22"/>
  <c r="X13" i="1"/>
  <c r="L13" i="1"/>
  <c r="X21" i="1"/>
  <c r="L21" i="1"/>
  <c r="P9" i="1"/>
  <c r="T24" i="1"/>
  <c r="H24" i="1"/>
  <c r="X15" i="1"/>
  <c r="L15" i="1"/>
  <c r="P23" i="1"/>
  <c r="P16" i="1"/>
  <c r="X18" i="1"/>
  <c r="L18" i="1"/>
  <c r="X12" i="1"/>
  <c r="L12" i="1"/>
  <c r="T10" i="1"/>
  <c r="H10" i="1"/>
  <c r="X19" i="1"/>
  <c r="L19" i="1"/>
  <c r="P20" i="1"/>
  <c r="X14" i="1"/>
  <c r="L14" i="1"/>
  <c r="T22" i="1"/>
  <c r="H22" i="1"/>
  <c r="P11" i="1"/>
  <c r="M17" i="1"/>
  <c r="S13" i="21"/>
  <c r="G13" i="21"/>
  <c r="S21" i="21"/>
  <c r="G21" i="21"/>
  <c r="S9" i="21"/>
  <c r="G9" i="21"/>
  <c r="W24" i="21"/>
  <c r="K24" i="21"/>
  <c r="O15" i="21"/>
  <c r="W17" i="21"/>
  <c r="K17" i="21"/>
  <c r="W23" i="21"/>
  <c r="K23" i="21"/>
  <c r="W16" i="21"/>
  <c r="K16" i="21"/>
  <c r="S18" i="21"/>
  <c r="G18" i="21"/>
  <c r="S12" i="21"/>
  <c r="G12" i="21"/>
  <c r="O10" i="21"/>
  <c r="S19" i="21"/>
  <c r="G19" i="21"/>
  <c r="W20" i="21"/>
  <c r="K20" i="21"/>
  <c r="S14" i="21"/>
  <c r="G14" i="21"/>
  <c r="O22" i="21"/>
  <c r="W11" i="21"/>
  <c r="K11" i="21"/>
  <c r="S13" i="22"/>
  <c r="G13" i="22"/>
  <c r="S21" i="22"/>
  <c r="G21" i="22"/>
  <c r="S9" i="22"/>
  <c r="G9" i="22"/>
  <c r="W24" i="22"/>
  <c r="K24" i="22"/>
  <c r="O15" i="22"/>
  <c r="W17" i="22"/>
  <c r="K17" i="22"/>
  <c r="W23" i="22"/>
  <c r="K23" i="22"/>
  <c r="W16" i="22"/>
  <c r="K16" i="22"/>
  <c r="S18" i="22"/>
  <c r="G18" i="22"/>
  <c r="S12" i="22"/>
  <c r="G12" i="22"/>
  <c r="O10" i="22"/>
  <c r="S19" i="22"/>
  <c r="G19" i="22"/>
  <c r="W20" i="22"/>
  <c r="K20" i="22"/>
  <c r="S14" i="22"/>
  <c r="G14" i="22"/>
  <c r="O22" i="22"/>
  <c r="W35" i="22"/>
  <c r="W11" i="22"/>
  <c r="K35" i="22"/>
  <c r="K11" i="22"/>
  <c r="W13" i="1"/>
  <c r="K13" i="1"/>
  <c r="W21" i="1"/>
  <c r="K21" i="1"/>
  <c r="W15" i="1"/>
  <c r="K15" i="1"/>
  <c r="O23" i="1"/>
  <c r="O16" i="1"/>
  <c r="W18" i="1"/>
  <c r="K18" i="1"/>
  <c r="W12" i="1"/>
  <c r="K12" i="1"/>
  <c r="S10" i="1"/>
  <c r="G10" i="1"/>
  <c r="W19" i="1"/>
  <c r="K19" i="1"/>
  <c r="O20" i="1"/>
  <c r="W14" i="1"/>
  <c r="K14" i="1"/>
  <c r="S22" i="1"/>
  <c r="G22" i="1"/>
  <c r="O11" i="1"/>
  <c r="X17" i="1"/>
  <c r="L17" i="1"/>
  <c r="R13" i="21"/>
  <c r="F13" i="21"/>
  <c r="R21" i="21"/>
  <c r="F21" i="21"/>
  <c r="N15" i="21"/>
  <c r="V17" i="21"/>
  <c r="J17" i="21"/>
  <c r="V23" i="21"/>
  <c r="J23" i="21"/>
  <c r="V16" i="21"/>
  <c r="J16" i="21"/>
  <c r="R18" i="21"/>
  <c r="F18" i="21"/>
  <c r="R12" i="21"/>
  <c r="F12" i="21"/>
  <c r="N10" i="21"/>
  <c r="R19" i="21"/>
  <c r="F19" i="21"/>
  <c r="V20" i="21"/>
  <c r="J20" i="21"/>
  <c r="R14" i="21"/>
  <c r="F14" i="21"/>
  <c r="N22" i="21"/>
  <c r="V11" i="21"/>
  <c r="J11" i="21"/>
  <c r="R13" i="22"/>
  <c r="F13" i="22"/>
  <c r="R21" i="22"/>
  <c r="F21" i="22"/>
  <c r="F9" i="22"/>
  <c r="V24" i="22"/>
  <c r="J24" i="22"/>
  <c r="N15" i="22"/>
  <c r="V17" i="22"/>
  <c r="J17" i="22"/>
  <c r="V23" i="22"/>
  <c r="J23" i="22"/>
  <c r="V16" i="22"/>
  <c r="J16" i="22"/>
  <c r="R18" i="22"/>
  <c r="F18" i="22"/>
  <c r="R12" i="22"/>
  <c r="F12" i="22"/>
  <c r="N10" i="22"/>
  <c r="R19" i="22"/>
  <c r="F19" i="22"/>
  <c r="V20" i="22"/>
  <c r="J20" i="22"/>
  <c r="R14" i="22"/>
  <c r="F14" i="22"/>
  <c r="N22" i="22"/>
  <c r="V35" i="22"/>
  <c r="V11" i="22"/>
  <c r="J35" i="22"/>
  <c r="J11" i="22"/>
  <c r="V13" i="1"/>
  <c r="J13" i="1"/>
  <c r="V21" i="1"/>
  <c r="J21" i="1"/>
  <c r="V15" i="1"/>
  <c r="J15" i="1"/>
  <c r="N23" i="1"/>
  <c r="N16" i="1"/>
  <c r="V18" i="1"/>
  <c r="J18" i="1"/>
  <c r="V12" i="1"/>
  <c r="J12" i="1"/>
  <c r="R10" i="1"/>
  <c r="F10" i="1"/>
  <c r="V19" i="1"/>
  <c r="J19" i="1"/>
  <c r="N20" i="1"/>
  <c r="R22" i="1"/>
  <c r="F22" i="1"/>
  <c r="N11" i="1"/>
  <c r="W17" i="1"/>
  <c r="K17" i="1"/>
  <c r="Q13" i="21"/>
  <c r="E13" i="21"/>
  <c r="Q21" i="21"/>
  <c r="E21" i="21"/>
  <c r="M15" i="21"/>
  <c r="U17" i="21"/>
  <c r="I17" i="21"/>
  <c r="U23" i="21"/>
  <c r="I23" i="21"/>
  <c r="U16" i="21"/>
  <c r="I16" i="21"/>
  <c r="Q18" i="21"/>
  <c r="E18" i="21"/>
  <c r="Q12" i="21"/>
  <c r="E12" i="21"/>
  <c r="M10" i="21"/>
  <c r="Q19" i="21"/>
  <c r="E19" i="21"/>
  <c r="U20" i="21"/>
  <c r="I20" i="21"/>
  <c r="Q14" i="21"/>
  <c r="E14" i="21"/>
  <c r="M22" i="21"/>
  <c r="U11" i="21"/>
  <c r="I11" i="21"/>
  <c r="Q13" i="22"/>
  <c r="E13" i="22"/>
  <c r="Q21" i="22"/>
  <c r="E21" i="22"/>
  <c r="M15" i="22"/>
  <c r="U17" i="22"/>
  <c r="I17" i="22"/>
  <c r="U23" i="22"/>
  <c r="I23" i="22"/>
  <c r="U16" i="22"/>
  <c r="I16" i="22"/>
  <c r="Q18" i="22"/>
  <c r="E18" i="22"/>
  <c r="Q12" i="22"/>
  <c r="E12" i="22"/>
  <c r="M10" i="22"/>
  <c r="Q19" i="22"/>
  <c r="E19" i="22"/>
  <c r="U20" i="22"/>
  <c r="I20" i="22"/>
  <c r="Q14" i="22"/>
  <c r="E14" i="22"/>
  <c r="M22" i="22"/>
  <c r="U35" i="22"/>
  <c r="U11" i="22"/>
  <c r="I35" i="22"/>
  <c r="I11" i="22"/>
  <c r="U13" i="1"/>
  <c r="I13" i="1"/>
  <c r="U21" i="1"/>
  <c r="I21" i="1"/>
  <c r="U15" i="1"/>
  <c r="I15" i="1"/>
  <c r="M23" i="1"/>
  <c r="M16" i="1"/>
  <c r="U18" i="1"/>
  <c r="I18" i="1"/>
  <c r="U12" i="1"/>
  <c r="I12" i="1"/>
  <c r="Q10" i="1"/>
  <c r="E10" i="1"/>
  <c r="U19" i="1"/>
  <c r="I19" i="1"/>
  <c r="M20" i="1"/>
  <c r="U14" i="1"/>
  <c r="I14" i="1"/>
  <c r="Q22" i="1"/>
  <c r="E22" i="1"/>
  <c r="M11" i="1"/>
  <c r="V17" i="1"/>
  <c r="J17" i="1"/>
  <c r="P13" i="21"/>
  <c r="P21" i="21"/>
  <c r="Y95" i="21"/>
  <c r="BA95" i="21" s="1"/>
  <c r="X15" i="21"/>
  <c r="L15" i="21"/>
  <c r="T17" i="21"/>
  <c r="H17" i="21"/>
  <c r="T23" i="21"/>
  <c r="H23" i="21"/>
  <c r="T16" i="21"/>
  <c r="H16" i="21"/>
  <c r="P18" i="21"/>
  <c r="P12" i="21"/>
  <c r="X10" i="21"/>
  <c r="L10" i="21"/>
  <c r="P19" i="21"/>
  <c r="T20" i="21"/>
  <c r="H20" i="21"/>
  <c r="P14" i="21"/>
  <c r="X22" i="21"/>
  <c r="L22" i="21"/>
  <c r="T11" i="21"/>
  <c r="H11" i="21"/>
  <c r="P13" i="22"/>
  <c r="P21" i="22"/>
  <c r="H24" i="22"/>
  <c r="X15" i="22"/>
  <c r="L15" i="22"/>
  <c r="T17" i="22"/>
  <c r="H17" i="22"/>
  <c r="T23" i="22"/>
  <c r="H23" i="22"/>
  <c r="T16" i="22"/>
  <c r="H16" i="22"/>
  <c r="P18" i="22"/>
  <c r="P12" i="22"/>
  <c r="X10" i="22"/>
  <c r="L10" i="22"/>
  <c r="P19" i="22"/>
  <c r="T20" i="22"/>
  <c r="H20" i="22"/>
  <c r="P14" i="22"/>
  <c r="X22" i="22"/>
  <c r="L22" i="22"/>
  <c r="T35" i="22"/>
  <c r="T11" i="22"/>
  <c r="H35" i="22"/>
  <c r="H11" i="22"/>
  <c r="T13" i="1"/>
  <c r="H13" i="1"/>
  <c r="T21" i="1"/>
  <c r="H21" i="1"/>
  <c r="X9" i="1"/>
  <c r="L9" i="1"/>
  <c r="P24" i="1"/>
  <c r="T15" i="1"/>
  <c r="H15" i="1"/>
  <c r="X23" i="1"/>
  <c r="L23" i="1"/>
  <c r="X16" i="1"/>
  <c r="L16" i="1"/>
  <c r="T18" i="1"/>
  <c r="H18" i="1"/>
  <c r="T12" i="1"/>
  <c r="H12" i="1"/>
  <c r="P10" i="1"/>
  <c r="T19" i="1"/>
  <c r="H19" i="1"/>
  <c r="X20" i="1"/>
  <c r="L20" i="1"/>
  <c r="T14" i="1"/>
  <c r="H14" i="1"/>
  <c r="P22" i="1"/>
  <c r="X11" i="1"/>
  <c r="L11" i="1"/>
  <c r="U17" i="1"/>
  <c r="I17" i="1"/>
  <c r="O13" i="21"/>
  <c r="O21" i="21"/>
  <c r="O9" i="21"/>
  <c r="S24" i="21"/>
  <c r="G24" i="21"/>
  <c r="W15" i="21"/>
  <c r="K15" i="21"/>
  <c r="S17" i="21"/>
  <c r="G17" i="21"/>
  <c r="S23" i="21"/>
  <c r="G23" i="21"/>
  <c r="S16" i="21"/>
  <c r="G16" i="21"/>
  <c r="O18" i="21"/>
  <c r="O12" i="21"/>
  <c r="W10" i="21"/>
  <c r="K10" i="21"/>
  <c r="O19" i="21"/>
  <c r="S20" i="21"/>
  <c r="G20" i="21"/>
  <c r="O14" i="21"/>
  <c r="W22" i="21"/>
  <c r="K22" i="21"/>
  <c r="S11" i="21"/>
  <c r="G11" i="21"/>
  <c r="O13" i="22"/>
  <c r="O21" i="22"/>
  <c r="G24" i="22"/>
  <c r="W15" i="22"/>
  <c r="K15" i="22"/>
  <c r="S17" i="22"/>
  <c r="G17" i="22"/>
  <c r="S23" i="22"/>
  <c r="G23" i="22"/>
  <c r="S16" i="22"/>
  <c r="G16" i="22"/>
  <c r="O18" i="22"/>
  <c r="O12" i="22"/>
  <c r="W10" i="22"/>
  <c r="K10" i="22"/>
  <c r="O19" i="22"/>
  <c r="S20" i="22"/>
  <c r="G20" i="22"/>
  <c r="O14" i="22"/>
  <c r="W22" i="22"/>
  <c r="K22" i="22"/>
  <c r="S35" i="22"/>
  <c r="S11" i="22"/>
  <c r="G35" i="22"/>
  <c r="G11" i="22"/>
  <c r="S13" i="1"/>
  <c r="G13" i="1"/>
  <c r="S21" i="1"/>
  <c r="G21" i="1"/>
  <c r="W9" i="1"/>
  <c r="K9" i="1"/>
  <c r="O24" i="1"/>
  <c r="S15" i="1"/>
  <c r="G15" i="1"/>
  <c r="W23" i="1"/>
  <c r="K23" i="1"/>
  <c r="W16" i="1"/>
  <c r="K16" i="1"/>
  <c r="S18" i="1"/>
  <c r="G18" i="1"/>
  <c r="S12" i="1"/>
  <c r="G12" i="1"/>
  <c r="O10" i="1"/>
  <c r="S19" i="1"/>
  <c r="G19" i="1"/>
  <c r="W20" i="1"/>
  <c r="K20" i="1"/>
  <c r="S14" i="1"/>
  <c r="G14" i="1"/>
  <c r="O22" i="1"/>
  <c r="W11" i="1"/>
  <c r="K11" i="1"/>
  <c r="T17" i="1"/>
  <c r="H17" i="1"/>
  <c r="N13" i="21"/>
  <c r="N21" i="21"/>
  <c r="N9" i="21"/>
  <c r="R24" i="21"/>
  <c r="F24" i="21"/>
  <c r="V15" i="21"/>
  <c r="J15" i="21"/>
  <c r="R17" i="21"/>
  <c r="F17" i="21"/>
  <c r="R23" i="21"/>
  <c r="F23" i="21"/>
  <c r="R16" i="21"/>
  <c r="F16" i="21"/>
  <c r="N18" i="21"/>
  <c r="N12" i="21"/>
  <c r="V10" i="21"/>
  <c r="J10" i="21"/>
  <c r="N19" i="21"/>
  <c r="R20" i="21"/>
  <c r="F20" i="21"/>
  <c r="N14" i="21"/>
  <c r="V22" i="21"/>
  <c r="J22" i="21"/>
  <c r="R11" i="21"/>
  <c r="F11" i="21"/>
  <c r="N13" i="22"/>
  <c r="N21" i="22"/>
  <c r="N9" i="22"/>
  <c r="R24" i="22"/>
  <c r="F24" i="22"/>
  <c r="V15" i="22"/>
  <c r="J15" i="22"/>
  <c r="R17" i="22"/>
  <c r="F17" i="22"/>
  <c r="R23" i="22"/>
  <c r="F23" i="22"/>
  <c r="R16" i="22"/>
  <c r="F16" i="22"/>
  <c r="N18" i="22"/>
  <c r="N12" i="22"/>
  <c r="V10" i="22"/>
  <c r="J10" i="22"/>
  <c r="N19" i="22"/>
  <c r="R20" i="22"/>
  <c r="F20" i="22"/>
  <c r="N14" i="22"/>
  <c r="V22" i="22"/>
  <c r="J22" i="22"/>
  <c r="R35" i="22"/>
  <c r="R11" i="22"/>
  <c r="F35" i="22"/>
  <c r="F11" i="22"/>
  <c r="R13" i="1"/>
  <c r="F13" i="1"/>
  <c r="R21" i="1"/>
  <c r="F21" i="1"/>
  <c r="V9" i="1"/>
  <c r="J9" i="1"/>
  <c r="N24" i="1"/>
  <c r="R15" i="1"/>
  <c r="F15" i="1"/>
  <c r="V23" i="1"/>
  <c r="J23" i="1"/>
  <c r="V16" i="1"/>
  <c r="J16" i="1"/>
  <c r="R18" i="1"/>
  <c r="F18" i="1"/>
  <c r="R12" i="1"/>
  <c r="F12" i="1"/>
  <c r="N10" i="1"/>
  <c r="R19" i="1"/>
  <c r="F19" i="1"/>
  <c r="V20" i="1"/>
  <c r="J20" i="1"/>
  <c r="R14" i="1"/>
  <c r="F14" i="1"/>
  <c r="N22" i="1"/>
  <c r="V11" i="1"/>
  <c r="J11" i="1"/>
  <c r="S17" i="1"/>
  <c r="G17" i="1"/>
  <c r="M13" i="21"/>
  <c r="M21" i="21"/>
  <c r="M9" i="21"/>
  <c r="Q24" i="21"/>
  <c r="E24" i="21"/>
  <c r="U15" i="21"/>
  <c r="I15" i="21"/>
  <c r="Q17" i="21"/>
  <c r="E17" i="21"/>
  <c r="Q23" i="21"/>
  <c r="E23" i="21"/>
  <c r="Q16" i="21"/>
  <c r="E16" i="21"/>
  <c r="M18" i="21"/>
  <c r="M12" i="21"/>
  <c r="U10" i="21"/>
  <c r="I10" i="21"/>
  <c r="M19" i="21"/>
  <c r="Q20" i="21"/>
  <c r="E20" i="21"/>
  <c r="M14" i="21"/>
  <c r="U22" i="21"/>
  <c r="I22" i="21"/>
  <c r="Q11" i="21"/>
  <c r="E11" i="21"/>
  <c r="M13" i="22"/>
  <c r="M21" i="22"/>
  <c r="M9" i="22"/>
  <c r="Q24" i="22"/>
  <c r="E24" i="22"/>
  <c r="U15" i="22"/>
  <c r="I15" i="22"/>
  <c r="Q17" i="22"/>
  <c r="E17" i="22"/>
  <c r="Q23" i="22"/>
  <c r="E23" i="22"/>
  <c r="Q16" i="22"/>
  <c r="E16" i="22"/>
  <c r="M18" i="22"/>
  <c r="M12" i="22"/>
  <c r="U10" i="22"/>
  <c r="I10" i="22"/>
  <c r="M19" i="22"/>
  <c r="Q20" i="22"/>
  <c r="E20" i="22"/>
  <c r="M14" i="22"/>
  <c r="U22" i="22"/>
  <c r="I22" i="22"/>
  <c r="Q35" i="22"/>
  <c r="Q11" i="22"/>
  <c r="E35" i="22"/>
  <c r="E11" i="22"/>
  <c r="Q13" i="1"/>
  <c r="E13" i="1"/>
  <c r="Q21" i="1"/>
  <c r="E21" i="1"/>
  <c r="U9" i="1"/>
  <c r="I9" i="1"/>
  <c r="M24" i="1"/>
  <c r="Q15" i="1"/>
  <c r="E15" i="1"/>
  <c r="U23" i="1"/>
  <c r="I23" i="1"/>
  <c r="U16" i="1"/>
  <c r="I16" i="1"/>
  <c r="Q18" i="1"/>
  <c r="E18" i="1"/>
  <c r="Q12" i="1"/>
  <c r="E12" i="1"/>
  <c r="M10" i="1"/>
  <c r="Q19" i="1"/>
  <c r="E19" i="1"/>
  <c r="U20" i="1"/>
  <c r="I20" i="1"/>
  <c r="Q14" i="1"/>
  <c r="E14" i="1"/>
  <c r="M22" i="1"/>
  <c r="U11" i="1"/>
  <c r="I11" i="1"/>
  <c r="R17" i="1"/>
  <c r="F17" i="1"/>
  <c r="X13" i="21"/>
  <c r="L13" i="21"/>
  <c r="X21" i="21"/>
  <c r="L21" i="21"/>
  <c r="X9" i="21"/>
  <c r="L9" i="21"/>
  <c r="P24" i="21"/>
  <c r="T15" i="21"/>
  <c r="H15" i="21"/>
  <c r="P17" i="21"/>
  <c r="P23" i="21"/>
  <c r="P16" i="21"/>
  <c r="X18" i="21"/>
  <c r="L18" i="21"/>
  <c r="X12" i="21"/>
  <c r="L12" i="21"/>
  <c r="T10" i="21"/>
  <c r="H10" i="21"/>
  <c r="X19" i="21"/>
  <c r="L19" i="21"/>
  <c r="P20" i="21"/>
  <c r="X14" i="21"/>
  <c r="L14" i="21"/>
  <c r="T22" i="21"/>
  <c r="H22" i="21"/>
  <c r="P11" i="21"/>
  <c r="X13" i="22"/>
  <c r="L13" i="22"/>
  <c r="X21" i="22"/>
  <c r="L21" i="22"/>
  <c r="X9" i="22"/>
  <c r="L9" i="22"/>
  <c r="P24" i="22"/>
  <c r="T15" i="22"/>
  <c r="H15" i="22"/>
  <c r="P17" i="22"/>
  <c r="P23" i="22"/>
  <c r="P16" i="22"/>
  <c r="X18" i="22"/>
  <c r="L18" i="22"/>
  <c r="X12" i="22"/>
  <c r="L12" i="22"/>
  <c r="T10" i="22"/>
  <c r="H10" i="22"/>
  <c r="X19" i="22"/>
  <c r="L19" i="22"/>
  <c r="P20" i="22"/>
  <c r="X14" i="22"/>
  <c r="L14" i="22"/>
  <c r="T22" i="22"/>
  <c r="H22" i="22"/>
  <c r="P11" i="22"/>
  <c r="P35" i="22"/>
  <c r="P13" i="1"/>
  <c r="P21" i="1"/>
  <c r="P15" i="1"/>
  <c r="T23" i="1"/>
  <c r="H23" i="1"/>
  <c r="T16" i="1"/>
  <c r="H16" i="1"/>
  <c r="P18" i="1"/>
  <c r="P12" i="1"/>
  <c r="X10" i="1"/>
  <c r="L10" i="1"/>
  <c r="P19" i="1"/>
  <c r="T20" i="1"/>
  <c r="H20" i="1"/>
  <c r="X22" i="1"/>
  <c r="L22" i="1"/>
  <c r="T11" i="1"/>
  <c r="H11" i="1"/>
  <c r="Q17" i="1"/>
  <c r="E17" i="1"/>
  <c r="W13" i="21"/>
  <c r="K13" i="21"/>
  <c r="W21" i="21"/>
  <c r="K21" i="21"/>
  <c r="W9" i="21"/>
  <c r="K9" i="21"/>
  <c r="O24" i="21"/>
  <c r="S15" i="21"/>
  <c r="G15" i="21"/>
  <c r="O17" i="21"/>
  <c r="O23" i="21"/>
  <c r="O16" i="21"/>
  <c r="W18" i="21"/>
  <c r="K18" i="21"/>
  <c r="W12" i="21"/>
  <c r="K12" i="21"/>
  <c r="S10" i="21"/>
  <c r="G10" i="21"/>
  <c r="W19" i="21"/>
  <c r="K19" i="21"/>
  <c r="O20" i="21"/>
  <c r="W14" i="21"/>
  <c r="K14" i="21"/>
  <c r="S22" i="21"/>
  <c r="G22" i="21"/>
  <c r="O11" i="21"/>
  <c r="W13" i="22"/>
  <c r="K13" i="22"/>
  <c r="W21" i="22"/>
  <c r="K21" i="22"/>
  <c r="W9" i="22"/>
  <c r="K9" i="22"/>
  <c r="O24" i="22"/>
  <c r="S15" i="22"/>
  <c r="G15" i="22"/>
  <c r="O17" i="22"/>
  <c r="O23" i="22"/>
  <c r="O16" i="22"/>
  <c r="W18" i="22"/>
  <c r="K18" i="22"/>
  <c r="W12" i="22"/>
  <c r="K12" i="22"/>
  <c r="S10" i="22"/>
  <c r="G10" i="22"/>
  <c r="W19" i="22"/>
  <c r="K19" i="22"/>
  <c r="O20" i="22"/>
  <c r="W14" i="22"/>
  <c r="K14" i="22"/>
  <c r="S22" i="22"/>
  <c r="G22" i="22"/>
  <c r="O11" i="22"/>
  <c r="O35" i="22"/>
  <c r="O13" i="1"/>
  <c r="O21" i="1"/>
  <c r="O15" i="1"/>
  <c r="S23" i="1"/>
  <c r="G23" i="1"/>
  <c r="S16" i="1"/>
  <c r="G16" i="1"/>
  <c r="O18" i="1"/>
  <c r="O12" i="1"/>
  <c r="W10" i="1"/>
  <c r="K10" i="1"/>
  <c r="O19" i="1"/>
  <c r="S20" i="1"/>
  <c r="G20" i="1"/>
  <c r="W22" i="1"/>
  <c r="K22" i="1"/>
  <c r="S11" i="1"/>
  <c r="G11" i="1"/>
  <c r="P17" i="1"/>
  <c r="V13" i="21"/>
  <c r="J13" i="21"/>
  <c r="V21" i="21"/>
  <c r="J21" i="21"/>
  <c r="V9" i="21"/>
  <c r="J9" i="21"/>
  <c r="N24" i="21"/>
  <c r="R15" i="21"/>
  <c r="F15" i="21"/>
  <c r="N17" i="21"/>
  <c r="N23" i="21"/>
  <c r="N16" i="21"/>
  <c r="V18" i="21"/>
  <c r="J18" i="21"/>
  <c r="V12" i="21"/>
  <c r="J12" i="21"/>
  <c r="R10" i="21"/>
  <c r="F10" i="21"/>
  <c r="V19" i="21"/>
  <c r="J19" i="21"/>
  <c r="N20" i="21"/>
  <c r="V14" i="21"/>
  <c r="J14" i="21"/>
  <c r="R22" i="21"/>
  <c r="F22" i="21"/>
  <c r="N11" i="21"/>
  <c r="V13" i="22"/>
  <c r="J13" i="22"/>
  <c r="V21" i="22"/>
  <c r="J21" i="22"/>
  <c r="V9" i="22"/>
  <c r="J9" i="22"/>
  <c r="R15" i="22"/>
  <c r="F15" i="22"/>
  <c r="N17" i="22"/>
  <c r="N23" i="22"/>
  <c r="N16" i="22"/>
  <c r="V18" i="22"/>
  <c r="J18" i="22"/>
  <c r="V12" i="22"/>
  <c r="J12" i="22"/>
  <c r="R10" i="22"/>
  <c r="F10" i="22"/>
  <c r="V19" i="22"/>
  <c r="J19" i="22"/>
  <c r="N20" i="22"/>
  <c r="V14" i="22"/>
  <c r="J14" i="22"/>
  <c r="R22" i="22"/>
  <c r="F22" i="22"/>
  <c r="N35" i="22"/>
  <c r="N11" i="22"/>
  <c r="P35" i="1"/>
  <c r="Q35" i="21"/>
  <c r="E35" i="21"/>
  <c r="O35" i="1"/>
  <c r="P35" i="21"/>
  <c r="N35" i="1"/>
  <c r="O35" i="21"/>
  <c r="M35" i="1"/>
  <c r="N35" i="21"/>
  <c r="X35" i="1"/>
  <c r="L35" i="1"/>
  <c r="M35" i="21"/>
  <c r="W35" i="1"/>
  <c r="K35" i="1"/>
  <c r="X35" i="21"/>
  <c r="L35" i="21"/>
  <c r="V35" i="1"/>
  <c r="J35" i="1"/>
  <c r="W35" i="21"/>
  <c r="K35" i="21"/>
  <c r="U35" i="1"/>
  <c r="I35" i="1"/>
  <c r="V35" i="21"/>
  <c r="J35" i="21"/>
  <c r="T35" i="1"/>
  <c r="H35" i="1"/>
  <c r="U35" i="21"/>
  <c r="I35" i="21"/>
  <c r="S35" i="1"/>
  <c r="G35" i="1"/>
  <c r="Y45" i="21"/>
  <c r="BA45" i="21" s="1"/>
  <c r="T35" i="21"/>
  <c r="H35" i="21"/>
  <c r="AM159" i="22"/>
  <c r="AX89" i="22"/>
  <c r="AK86" i="22"/>
  <c r="AW82" i="22"/>
  <c r="AX49" i="22"/>
  <c r="AZ47" i="22"/>
  <c r="R35" i="1"/>
  <c r="S35" i="21"/>
  <c r="G35" i="21"/>
  <c r="Q35" i="1"/>
  <c r="E35" i="1"/>
  <c r="R35" i="21"/>
  <c r="F35" i="21"/>
  <c r="AX46" i="22"/>
  <c r="AS95" i="22"/>
  <c r="AY99" i="22"/>
  <c r="AI43" i="22"/>
  <c r="BA57" i="22"/>
  <c r="AQ96" i="22"/>
  <c r="AK44" i="22"/>
  <c r="AS50" i="22"/>
  <c r="AO50" i="22"/>
  <c r="AW50" i="22"/>
  <c r="Y120" i="21"/>
  <c r="AN120" i="21" s="1"/>
  <c r="Y116" i="21"/>
  <c r="AP116" i="21" s="1"/>
  <c r="Y113" i="21"/>
  <c r="AO113" i="21" s="1"/>
  <c r="Y155" i="21"/>
  <c r="AU155" i="21" s="1"/>
  <c r="Y140" i="21"/>
  <c r="AJ140" i="21" s="1"/>
  <c r="Y102" i="21"/>
  <c r="AX102" i="21" s="1"/>
  <c r="Y81" i="21"/>
  <c r="AS81" i="21" s="1"/>
  <c r="Y51" i="21"/>
  <c r="AX51" i="21" s="1"/>
  <c r="Y48" i="21"/>
  <c r="AM48" i="21" s="1"/>
  <c r="AV50" i="22"/>
  <c r="AI95" i="21"/>
  <c r="AY78" i="1"/>
  <c r="AO148" i="22"/>
  <c r="AO144" i="22"/>
  <c r="Y173" i="21"/>
  <c r="AN173" i="21" s="1"/>
  <c r="Y162" i="21"/>
  <c r="AR162" i="21" s="1"/>
  <c r="Y137" i="21"/>
  <c r="AP137" i="21" s="1"/>
  <c r="Y127" i="21"/>
  <c r="AH127" i="21" s="1"/>
  <c r="Y121" i="21"/>
  <c r="AT121" i="21" s="1"/>
  <c r="Y119" i="21"/>
  <c r="AS119" i="21" s="1"/>
  <c r="Y118" i="21"/>
  <c r="AW118" i="21" s="1"/>
  <c r="Y115" i="21"/>
  <c r="AX115" i="21" s="1"/>
  <c r="Y112" i="21"/>
  <c r="AR112" i="21" s="1"/>
  <c r="Y110" i="21"/>
  <c r="AO110" i="21" s="1"/>
  <c r="AO95" i="21"/>
  <c r="Y89" i="21"/>
  <c r="AP89" i="21" s="1"/>
  <c r="Y80" i="21"/>
  <c r="AW80" i="21" s="1"/>
  <c r="Y79" i="21"/>
  <c r="AO79" i="21" s="1"/>
  <c r="Y68" i="21"/>
  <c r="Y56" i="21"/>
  <c r="AI56" i="21" s="1"/>
  <c r="Y50" i="21"/>
  <c r="AZ50" i="21" s="1"/>
  <c r="Y47" i="21"/>
  <c r="AI47" i="21" s="1"/>
  <c r="Y67" i="1"/>
  <c r="AY67" i="1" s="1"/>
  <c r="AN94" i="22"/>
  <c r="AP94" i="22"/>
  <c r="AS94" i="22"/>
  <c r="Y164" i="21"/>
  <c r="AZ164" i="21" s="1"/>
  <c r="AV94" i="22"/>
  <c r="Y130" i="21"/>
  <c r="AV130" i="21" s="1"/>
  <c r="AY94" i="22"/>
  <c r="AK85" i="22"/>
  <c r="AO85" i="22"/>
  <c r="AJ50" i="22"/>
  <c r="AQ85" i="22"/>
  <c r="AK50" i="22"/>
  <c r="AS85" i="22"/>
  <c r="AW28" i="22"/>
  <c r="Y55" i="21"/>
  <c r="AR55" i="21" s="1"/>
  <c r="AK95" i="21"/>
  <c r="Y103" i="21"/>
  <c r="AH103" i="21" s="1"/>
  <c r="Y36" i="21"/>
  <c r="AL95" i="21"/>
  <c r="Y166" i="21"/>
  <c r="AS166" i="21" s="1"/>
  <c r="AN95" i="21"/>
  <c r="Y98" i="21"/>
  <c r="AI98" i="21" s="1"/>
  <c r="Y25" i="21"/>
  <c r="AV25" i="21" s="1"/>
  <c r="Y97" i="21"/>
  <c r="AH97" i="21" s="1"/>
  <c r="Y106" i="21"/>
  <c r="AH106" i="21" s="1"/>
  <c r="Y28" i="21"/>
  <c r="AO28" i="21" s="1"/>
  <c r="AP95" i="21"/>
  <c r="Y105" i="21"/>
  <c r="AS105" i="21" s="1"/>
  <c r="AR95" i="21"/>
  <c r="Y107" i="21"/>
  <c r="AL107" i="21" s="1"/>
  <c r="AS95" i="21"/>
  <c r="Y109" i="21"/>
  <c r="AV109" i="21" s="1"/>
  <c r="Y44" i="21"/>
  <c r="AP44" i="21" s="1"/>
  <c r="AU95" i="21"/>
  <c r="AX95" i="21"/>
  <c r="AZ95" i="21"/>
  <c r="AN29" i="22"/>
  <c r="BC29" i="22"/>
  <c r="BA54" i="22"/>
  <c r="BA60" i="22"/>
  <c r="AN27" i="22"/>
  <c r="AR50" i="22"/>
  <c r="AX50" i="22"/>
  <c r="AT50" i="22"/>
  <c r="AH50" i="22"/>
  <c r="AO38" i="22"/>
  <c r="AU37" i="22"/>
  <c r="AT39" i="22"/>
  <c r="AY85" i="22"/>
  <c r="AM85" i="22"/>
  <c r="AV85" i="22"/>
  <c r="AJ85" i="22"/>
  <c r="AU85" i="22"/>
  <c r="AI85" i="22"/>
  <c r="AP85" i="22"/>
  <c r="AT85" i="22"/>
  <c r="AK94" i="22"/>
  <c r="AW53" i="22"/>
  <c r="AQ94" i="22"/>
  <c r="AO94" i="22"/>
  <c r="BA94" i="22"/>
  <c r="AZ94" i="22"/>
  <c r="AM94" i="22"/>
  <c r="AW94" i="22"/>
  <c r="AU94" i="22"/>
  <c r="AH94" i="22"/>
  <c r="AT94" i="22"/>
  <c r="AX94" i="22"/>
  <c r="AL41" i="22"/>
  <c r="AP42" i="22"/>
  <c r="AY52" i="22"/>
  <c r="AL85" i="22"/>
  <c r="AX85" i="22"/>
  <c r="AR40" i="22"/>
  <c r="A41" i="22"/>
  <c r="AD41" i="22" s="1"/>
  <c r="A42" i="22"/>
  <c r="AK45" i="22"/>
  <c r="AM48" i="22"/>
  <c r="AZ51" i="22"/>
  <c r="AN85" i="22"/>
  <c r="AZ85" i="22"/>
  <c r="BA85" i="22"/>
  <c r="AR85" i="22"/>
  <c r="AI94" i="22"/>
  <c r="AR94" i="22"/>
  <c r="AM101" i="22"/>
  <c r="AK98" i="22"/>
  <c r="AV112" i="22"/>
  <c r="AU114" i="22"/>
  <c r="AP120" i="22"/>
  <c r="AS123" i="22"/>
  <c r="AS81" i="22"/>
  <c r="AQ84" i="22"/>
  <c r="AO88" i="22"/>
  <c r="AL93" i="22"/>
  <c r="AR102" i="22"/>
  <c r="AH121" i="22"/>
  <c r="AP79" i="22"/>
  <c r="AH80" i="22"/>
  <c r="AV91" i="22"/>
  <c r="AK92" i="22"/>
  <c r="AO108" i="22"/>
  <c r="AH135" i="22"/>
  <c r="AU100" i="22"/>
  <c r="AH85" i="22"/>
  <c r="AL94" i="22"/>
  <c r="AM87" i="22"/>
  <c r="AK90" i="22"/>
  <c r="AZ103" i="22"/>
  <c r="AK104" i="22"/>
  <c r="AV115" i="22"/>
  <c r="AL117" i="22"/>
  <c r="AL97" i="22"/>
  <c r="AY109" i="22"/>
  <c r="AR111" i="22"/>
  <c r="AY156" i="22"/>
  <c r="AY151" i="22"/>
  <c r="AV105" i="22"/>
  <c r="AO118" i="22"/>
  <c r="AX107" i="22"/>
  <c r="AN147" i="22"/>
  <c r="AI163" i="22"/>
  <c r="AM119" i="22"/>
  <c r="AK106" i="22"/>
  <c r="AL110" i="22"/>
  <c r="AQ113" i="22"/>
  <c r="AS116" i="22"/>
  <c r="AO141" i="22"/>
  <c r="AL146" i="22"/>
  <c r="AO126" i="22"/>
  <c r="AO136" i="22"/>
  <c r="AK124" i="22"/>
  <c r="AO167" i="22"/>
  <c r="AY128" i="22"/>
  <c r="AP154" i="22"/>
  <c r="AR122" i="22"/>
  <c r="AH125" i="22"/>
  <c r="AW137" i="22"/>
  <c r="AH138" i="22"/>
  <c r="AX155" i="22"/>
  <c r="AL139" i="22"/>
  <c r="AK160" i="22"/>
  <c r="AU127" i="22"/>
  <c r="AX130" i="22"/>
  <c r="AL165" i="22"/>
  <c r="AY168" i="22"/>
  <c r="AO175" i="22"/>
  <c r="AU143" i="22"/>
  <c r="AL152" i="22"/>
  <c r="AH153" i="22"/>
  <c r="AH140" i="22"/>
  <c r="AV149" i="22"/>
  <c r="AK150" i="22"/>
  <c r="AO142" i="22"/>
  <c r="AH174" i="22"/>
  <c r="AL158" i="22"/>
  <c r="AS162" i="22"/>
  <c r="AH166" i="22"/>
  <c r="AP173" i="22"/>
  <c r="BA145" i="22"/>
  <c r="AY157" i="22"/>
  <c r="AM161" i="22"/>
  <c r="BA169" i="22"/>
  <c r="AL170" i="22"/>
  <c r="AS171" i="22"/>
  <c r="AX172" i="22"/>
  <c r="AK164" i="22"/>
  <c r="Y26" i="21"/>
  <c r="AR26" i="21" s="1"/>
  <c r="Y39" i="21"/>
  <c r="AS39" i="21" s="1"/>
  <c r="Y38" i="21"/>
  <c r="AI38" i="21" s="1"/>
  <c r="Y27" i="21"/>
  <c r="AH27" i="21" s="1"/>
  <c r="Y37" i="21"/>
  <c r="AY37" i="21" s="1"/>
  <c r="Y40" i="21"/>
  <c r="AI40" i="21" s="1"/>
  <c r="Y29" i="21"/>
  <c r="AO29" i="21" s="1"/>
  <c r="Y54" i="21"/>
  <c r="Y43" i="21"/>
  <c r="AM43" i="21" s="1"/>
  <c r="Y46" i="21"/>
  <c r="AQ46" i="21" s="1"/>
  <c r="Y49" i="21"/>
  <c r="AS49" i="21" s="1"/>
  <c r="Y53" i="21"/>
  <c r="AI53" i="21" s="1"/>
  <c r="Y85" i="21"/>
  <c r="AH85" i="21" s="1"/>
  <c r="Y88" i="21"/>
  <c r="AJ88" i="21" s="1"/>
  <c r="Y41" i="21"/>
  <c r="AP41" i="21" s="1"/>
  <c r="Y42" i="21"/>
  <c r="AH42" i="21" s="1"/>
  <c r="Y52" i="21"/>
  <c r="AM52" i="21" s="1"/>
  <c r="Y57" i="21"/>
  <c r="AO57" i="21" s="1"/>
  <c r="Y84" i="21"/>
  <c r="AQ84" i="21" s="1"/>
  <c r="Y58" i="21"/>
  <c r="Y61" i="21"/>
  <c r="AO61" i="21" s="1"/>
  <c r="Y64" i="21"/>
  <c r="AU64" i="21" s="1"/>
  <c r="Y67" i="21"/>
  <c r="AU67" i="21" s="1"/>
  <c r="A41" i="21"/>
  <c r="Y78" i="21"/>
  <c r="AX78" i="21" s="1"/>
  <c r="Y87" i="21"/>
  <c r="AS87" i="21" s="1"/>
  <c r="Y83" i="21"/>
  <c r="AJ83" i="21" s="1"/>
  <c r="Y60" i="21"/>
  <c r="AT60" i="21" s="1"/>
  <c r="Y63" i="21"/>
  <c r="AO63" i="21" s="1"/>
  <c r="Y66" i="21"/>
  <c r="AX66" i="21" s="1"/>
  <c r="Y59" i="21"/>
  <c r="AP59" i="21" s="1"/>
  <c r="Y62" i="21"/>
  <c r="AH62" i="21" s="1"/>
  <c r="Y65" i="21"/>
  <c r="AM65" i="21" s="1"/>
  <c r="Y82" i="21"/>
  <c r="AU82" i="21" s="1"/>
  <c r="Y86" i="21"/>
  <c r="AI86" i="21" s="1"/>
  <c r="Y90" i="21"/>
  <c r="AH90" i="21" s="1"/>
  <c r="Y93" i="21"/>
  <c r="AH93" i="21" s="1"/>
  <c r="AQ95" i="21"/>
  <c r="AY95" i="21"/>
  <c r="AM95" i="21"/>
  <c r="AW95" i="21"/>
  <c r="AV95" i="21"/>
  <c r="AJ95" i="21"/>
  <c r="AT95" i="21"/>
  <c r="Y91" i="21"/>
  <c r="AJ91" i="21" s="1"/>
  <c r="Y92" i="21"/>
  <c r="AL92" i="21" s="1"/>
  <c r="Y100" i="21"/>
  <c r="AJ100" i="21" s="1"/>
  <c r="Y101" i="21"/>
  <c r="AO101" i="21" s="1"/>
  <c r="AH95" i="21"/>
  <c r="Y94" i="21"/>
  <c r="AH94" i="21" s="1"/>
  <c r="Y99" i="21"/>
  <c r="AH99" i="21" s="1"/>
  <c r="Y104" i="21"/>
  <c r="AQ104" i="21" s="1"/>
  <c r="Y108" i="21"/>
  <c r="AW108" i="21" s="1"/>
  <c r="Y111" i="21"/>
  <c r="AT111" i="21" s="1"/>
  <c r="Y114" i="21"/>
  <c r="AN114" i="21" s="1"/>
  <c r="Y117" i="21"/>
  <c r="AH117" i="21" s="1"/>
  <c r="Y123" i="21"/>
  <c r="AL123" i="21" s="1"/>
  <c r="Y124" i="21"/>
  <c r="AK124" i="21" s="1"/>
  <c r="Y96" i="21"/>
  <c r="AH96" i="21" s="1"/>
  <c r="Y122" i="21"/>
  <c r="AZ122" i="21" s="1"/>
  <c r="Y125" i="21"/>
  <c r="AY125" i="21" s="1"/>
  <c r="Y135" i="21"/>
  <c r="AO135" i="21" s="1"/>
  <c r="Y136" i="21"/>
  <c r="Y126" i="21"/>
  <c r="AH126" i="21" s="1"/>
  <c r="Y129" i="21"/>
  <c r="AO129" i="21" s="1"/>
  <c r="Y138" i="21"/>
  <c r="AR138" i="21" s="1"/>
  <c r="Y146" i="21"/>
  <c r="AM146" i="21" s="1"/>
  <c r="Y149" i="21"/>
  <c r="AY149" i="21" s="1"/>
  <c r="Y152" i="21"/>
  <c r="AL152" i="21" s="1"/>
  <c r="Y141" i="21"/>
  <c r="AX141" i="21" s="1"/>
  <c r="Y128" i="21"/>
  <c r="AY128" i="21" s="1"/>
  <c r="Y143" i="21"/>
  <c r="AL143" i="21" s="1"/>
  <c r="Y144" i="21"/>
  <c r="AO144" i="21" s="1"/>
  <c r="Y158" i="21"/>
  <c r="AK158" i="21" s="1"/>
  <c r="Y139" i="21"/>
  <c r="AH139" i="21" s="1"/>
  <c r="Y147" i="21"/>
  <c r="AS147" i="21" s="1"/>
  <c r="Y150" i="21"/>
  <c r="AS150" i="21" s="1"/>
  <c r="Y153" i="21"/>
  <c r="AT153" i="21" s="1"/>
  <c r="Y154" i="21"/>
  <c r="AQ154" i="21" s="1"/>
  <c r="Y142" i="21"/>
  <c r="AR142" i="21" s="1"/>
  <c r="Y159" i="21"/>
  <c r="AJ159" i="21" s="1"/>
  <c r="Y163" i="21"/>
  <c r="AV163" i="21" s="1"/>
  <c r="Y167" i="21"/>
  <c r="AK167" i="21" s="1"/>
  <c r="Y175" i="21"/>
  <c r="AX175" i="21" s="1"/>
  <c r="Y174" i="21"/>
  <c r="Y145" i="21"/>
  <c r="AP145" i="21" s="1"/>
  <c r="Y157" i="21"/>
  <c r="AJ157" i="21" s="1"/>
  <c r="Y161" i="21"/>
  <c r="AJ161" i="21" s="1"/>
  <c r="Y169" i="21"/>
  <c r="AO169" i="21" s="1"/>
  <c r="Y170" i="21"/>
  <c r="BA170" i="21" s="1"/>
  <c r="Y171" i="21"/>
  <c r="Y172" i="21"/>
  <c r="AH172" i="21" s="1"/>
  <c r="Y148" i="21"/>
  <c r="AS148" i="21" s="1"/>
  <c r="Y151" i="21"/>
  <c r="AS151" i="21" s="1"/>
  <c r="Y156" i="21"/>
  <c r="AW156" i="21" s="1"/>
  <c r="Y160" i="21"/>
  <c r="AH160" i="21" s="1"/>
  <c r="Y165" i="21"/>
  <c r="AU165" i="21" s="1"/>
  <c r="Y168" i="21"/>
  <c r="AK168" i="21" s="1"/>
  <c r="CB30" i="1"/>
  <c r="CC28" i="1"/>
  <c r="CC11" i="1"/>
  <c r="CC14" i="1"/>
  <c r="CC17" i="1"/>
  <c r="CC22" i="1"/>
  <c r="CC12" i="1"/>
  <c r="CC20" i="1"/>
  <c r="CC27" i="1"/>
  <c r="CC9" i="1"/>
  <c r="CC16" i="1"/>
  <c r="CC25" i="1"/>
  <c r="CC19" i="1"/>
  <c r="CC23" i="1"/>
  <c r="CC26" i="1"/>
  <c r="CC29" i="1"/>
  <c r="CC10" i="1"/>
  <c r="CC13" i="1"/>
  <c r="CC24" i="1"/>
  <c r="CC15" i="1"/>
  <c r="CC18" i="1"/>
  <c r="CC21" i="1"/>
  <c r="Y171" i="1"/>
  <c r="AQ171" i="1" s="1"/>
  <c r="Y168" i="1"/>
  <c r="AJ168" i="1" s="1"/>
  <c r="Y165" i="1"/>
  <c r="AH165" i="1" s="1"/>
  <c r="Y162" i="1"/>
  <c r="BA162" i="1" s="1"/>
  <c r="Y156" i="1"/>
  <c r="AH156" i="1" s="1"/>
  <c r="Y159" i="1"/>
  <c r="AH159" i="1" s="1"/>
  <c r="Y174" i="1"/>
  <c r="AN174" i="1" s="1"/>
  <c r="Y175" i="1"/>
  <c r="Y172" i="1"/>
  <c r="AU172" i="1" s="1"/>
  <c r="Y169" i="1"/>
  <c r="AW169" i="1" s="1"/>
  <c r="Y166" i="1"/>
  <c r="AX166" i="1" s="1"/>
  <c r="Y163" i="1"/>
  <c r="BA163" i="1" s="1"/>
  <c r="Y160" i="1"/>
  <c r="AL160" i="1" s="1"/>
  <c r="Y157" i="1"/>
  <c r="AV157" i="1" s="1"/>
  <c r="Y154" i="1"/>
  <c r="AO154" i="1" s="1"/>
  <c r="Y151" i="1"/>
  <c r="AV151" i="1" s="1"/>
  <c r="Y148" i="1"/>
  <c r="AV148" i="1" s="1"/>
  <c r="Y145" i="1"/>
  <c r="AW145" i="1" s="1"/>
  <c r="Y142" i="1"/>
  <c r="AW142" i="1" s="1"/>
  <c r="Y139" i="1"/>
  <c r="AW139" i="1" s="1"/>
  <c r="Y136" i="1"/>
  <c r="AR136" i="1" s="1"/>
  <c r="Y129" i="1"/>
  <c r="AM129" i="1" s="1"/>
  <c r="Y126" i="1"/>
  <c r="AI126" i="1" s="1"/>
  <c r="Y123" i="1"/>
  <c r="AW123" i="1" s="1"/>
  <c r="Y173" i="1"/>
  <c r="AU173" i="1" s="1"/>
  <c r="Y170" i="1"/>
  <c r="AY170" i="1" s="1"/>
  <c r="Y167" i="1"/>
  <c r="AW167" i="1" s="1"/>
  <c r="Y164" i="1"/>
  <c r="AM164" i="1" s="1"/>
  <c r="Y161" i="1"/>
  <c r="AU161" i="1" s="1"/>
  <c r="Y158" i="1"/>
  <c r="Y155" i="1"/>
  <c r="AO155" i="1" s="1"/>
  <c r="Y152" i="1"/>
  <c r="AI152" i="1" s="1"/>
  <c r="Y149" i="1"/>
  <c r="AN149" i="1" s="1"/>
  <c r="Y146" i="1"/>
  <c r="AO146" i="1" s="1"/>
  <c r="Y143" i="1"/>
  <c r="Y140" i="1"/>
  <c r="AS140" i="1" s="1"/>
  <c r="Y137" i="1"/>
  <c r="AJ137" i="1" s="1"/>
  <c r="Y130" i="1"/>
  <c r="AM130" i="1" s="1"/>
  <c r="Y127" i="1"/>
  <c r="AU127" i="1" s="1"/>
  <c r="Y153" i="1"/>
  <c r="Y150" i="1"/>
  <c r="AZ150" i="1" s="1"/>
  <c r="Y147" i="1"/>
  <c r="AR147" i="1" s="1"/>
  <c r="Y144" i="1"/>
  <c r="AS144" i="1" s="1"/>
  <c r="Y141" i="1"/>
  <c r="AV141" i="1" s="1"/>
  <c r="Y138" i="1"/>
  <c r="AZ138" i="1" s="1"/>
  <c r="Y135" i="1"/>
  <c r="AV135" i="1" s="1"/>
  <c r="Y128" i="1"/>
  <c r="AZ128" i="1" s="1"/>
  <c r="Y125" i="1"/>
  <c r="AY125" i="1" s="1"/>
  <c r="Y120" i="1"/>
  <c r="AK120" i="1" s="1"/>
  <c r="Y115" i="1"/>
  <c r="AV115" i="1" s="1"/>
  <c r="Y112" i="1"/>
  <c r="AJ112" i="1" s="1"/>
  <c r="Y109" i="1"/>
  <c r="AW109" i="1" s="1"/>
  <c r="Y106" i="1"/>
  <c r="AL106" i="1" s="1"/>
  <c r="Y103" i="1"/>
  <c r="AU103" i="1" s="1"/>
  <c r="Y98" i="1"/>
  <c r="AI98" i="1" s="1"/>
  <c r="Y95" i="1"/>
  <c r="AU95" i="1" s="1"/>
  <c r="Y92" i="1"/>
  <c r="AK92" i="1" s="1"/>
  <c r="Y89" i="1"/>
  <c r="AW89" i="1" s="1"/>
  <c r="Y86" i="1"/>
  <c r="AV86" i="1" s="1"/>
  <c r="Y81" i="1"/>
  <c r="AW81" i="1" s="1"/>
  <c r="Y124" i="1"/>
  <c r="AS124" i="1" s="1"/>
  <c r="Y121" i="1"/>
  <c r="AS121" i="1" s="1"/>
  <c r="Y118" i="1"/>
  <c r="AZ118" i="1" s="1"/>
  <c r="Y113" i="1"/>
  <c r="AJ113" i="1" s="1"/>
  <c r="Y110" i="1"/>
  <c r="AW110" i="1" s="1"/>
  <c r="Y107" i="1"/>
  <c r="AW107" i="1" s="1"/>
  <c r="Y104" i="1"/>
  <c r="AV104" i="1" s="1"/>
  <c r="Y99" i="1"/>
  <c r="AW99" i="1" s="1"/>
  <c r="Y96" i="1"/>
  <c r="AJ96" i="1" s="1"/>
  <c r="Y93" i="1"/>
  <c r="AJ93" i="1" s="1"/>
  <c r="Y90" i="1"/>
  <c r="BA90" i="1" s="1"/>
  <c r="Y87" i="1"/>
  <c r="AI87" i="1" s="1"/>
  <c r="Y84" i="1"/>
  <c r="AZ84" i="1" s="1"/>
  <c r="Y79" i="1"/>
  <c r="BA79" i="1" s="1"/>
  <c r="Y122" i="1"/>
  <c r="AV122" i="1" s="1"/>
  <c r="Y119" i="1"/>
  <c r="AU119" i="1" s="1"/>
  <c r="Y114" i="1"/>
  <c r="BA114" i="1" s="1"/>
  <c r="Y111" i="1"/>
  <c r="AZ111" i="1" s="1"/>
  <c r="Y108" i="1"/>
  <c r="AW108" i="1" s="1"/>
  <c r="Y105" i="1"/>
  <c r="AX105" i="1" s="1"/>
  <c r="Y100" i="1"/>
  <c r="AJ100" i="1" s="1"/>
  <c r="Y97" i="1"/>
  <c r="AX97" i="1" s="1"/>
  <c r="Y94" i="1"/>
  <c r="AZ94" i="1" s="1"/>
  <c r="Y91" i="1"/>
  <c r="AO91" i="1" s="1"/>
  <c r="Y88" i="1"/>
  <c r="AK88" i="1" s="1"/>
  <c r="Y85" i="1"/>
  <c r="AY85" i="1" s="1"/>
  <c r="Y80" i="1"/>
  <c r="AL80" i="1" s="1"/>
  <c r="Y102" i="1"/>
  <c r="AN102" i="1" s="1"/>
  <c r="Y82" i="1"/>
  <c r="AT82" i="1" s="1"/>
  <c r="Y66" i="1"/>
  <c r="BA66" i="1" s="1"/>
  <c r="Y63" i="1"/>
  <c r="AM63" i="1" s="1"/>
  <c r="Y57" i="1"/>
  <c r="Y54" i="1"/>
  <c r="AQ54" i="1" s="1"/>
  <c r="Y51" i="1"/>
  <c r="AR51" i="1" s="1"/>
  <c r="Y45" i="1"/>
  <c r="AO45" i="1" s="1"/>
  <c r="Y42" i="1"/>
  <c r="AT42" i="1" s="1"/>
  <c r="Y39" i="1"/>
  <c r="AI39" i="1" s="1"/>
  <c r="Y117" i="1"/>
  <c r="AX117" i="1" s="1"/>
  <c r="Y83" i="1"/>
  <c r="AR83" i="1" s="1"/>
  <c r="Y64" i="1"/>
  <c r="AO64" i="1" s="1"/>
  <c r="Y61" i="1"/>
  <c r="Y55" i="1"/>
  <c r="AL55" i="1" s="1"/>
  <c r="Y52" i="1"/>
  <c r="AH52" i="1" s="1"/>
  <c r="Y49" i="1"/>
  <c r="BA49" i="1" s="1"/>
  <c r="Y43" i="1"/>
  <c r="AY43" i="1" s="1"/>
  <c r="Y40" i="1"/>
  <c r="AW40" i="1" s="1"/>
  <c r="Y37" i="1"/>
  <c r="AK37" i="1" s="1"/>
  <c r="Y60" i="1"/>
  <c r="AU60" i="1" s="1"/>
  <c r="Y58" i="1"/>
  <c r="AV58" i="1" s="1"/>
  <c r="Y101" i="1"/>
  <c r="AM101" i="1" s="1"/>
  <c r="Y48" i="1"/>
  <c r="AZ48" i="1" s="1"/>
  <c r="Y65" i="1"/>
  <c r="AQ65" i="1" s="1"/>
  <c r="Y62" i="1"/>
  <c r="AR62" i="1" s="1"/>
  <c r="Y59" i="1"/>
  <c r="AU59" i="1" s="1"/>
  <c r="Y56" i="1"/>
  <c r="AJ56" i="1" s="1"/>
  <c r="Y53" i="1"/>
  <c r="Y50" i="1"/>
  <c r="BA50" i="1" s="1"/>
  <c r="Y47" i="1"/>
  <c r="Y44" i="1"/>
  <c r="AN44" i="1" s="1"/>
  <c r="Y41" i="1"/>
  <c r="AO41" i="1" s="1"/>
  <c r="Y38" i="1"/>
  <c r="AP38" i="1" s="1"/>
  <c r="Y46" i="1"/>
  <c r="AM46" i="1" s="1"/>
  <c r="Y36" i="1"/>
  <c r="Y116" i="1"/>
  <c r="AY116" i="1" s="1"/>
  <c r="Y23" i="22" l="1"/>
  <c r="AP56" i="22"/>
  <c r="AP62" i="22"/>
  <c r="AR68" i="22"/>
  <c r="AM61" i="22"/>
  <c r="Y17" i="22"/>
  <c r="Y14" i="22"/>
  <c r="Y15" i="22"/>
  <c r="AI68" i="22"/>
  <c r="AJ68" i="22"/>
  <c r="AK68" i="22"/>
  <c r="AL68" i="22"/>
  <c r="AY59" i="22"/>
  <c r="AJ61" i="22"/>
  <c r="AP68" i="22"/>
  <c r="AK55" i="22"/>
  <c r="AJ78" i="22"/>
  <c r="AY61" i="22"/>
  <c r="AK78" i="22"/>
  <c r="BB94" i="22"/>
  <c r="Y20" i="22"/>
  <c r="AH56" i="22"/>
  <c r="AH62" i="22"/>
  <c r="AH68" i="22"/>
  <c r="AQ61" i="22"/>
  <c r="AW68" i="22"/>
  <c r="AR61" i="22"/>
  <c r="AX68" i="22"/>
  <c r="AK56" i="22"/>
  <c r="AK65" i="22"/>
  <c r="AH55" i="22"/>
  <c r="AH61" i="22"/>
  <c r="AU67" i="22"/>
  <c r="AV61" i="22"/>
  <c r="AH78" i="22"/>
  <c r="AW55" i="22"/>
  <c r="AW64" i="22"/>
  <c r="AH57" i="22"/>
  <c r="AH63" i="22"/>
  <c r="AW78" i="22"/>
  <c r="AM55" i="22"/>
  <c r="AQ62" i="22"/>
  <c r="AX78" i="22"/>
  <c r="AI62" i="22"/>
  <c r="AJ62" i="22"/>
  <c r="AW56" i="22"/>
  <c r="AI61" i="22"/>
  <c r="AO68" i="22"/>
  <c r="AJ55" i="22"/>
  <c r="AN62" i="22"/>
  <c r="AO56" i="22"/>
  <c r="AO65" i="22"/>
  <c r="AT57" i="22"/>
  <c r="AT63" i="22"/>
  <c r="AY55" i="22"/>
  <c r="AI63" i="22"/>
  <c r="Y10" i="22"/>
  <c r="Y9" i="22"/>
  <c r="AT56" i="22"/>
  <c r="AU62" i="22"/>
  <c r="AV62" i="22"/>
  <c r="AT55" i="22"/>
  <c r="AT61" i="22"/>
  <c r="AU61" i="22"/>
  <c r="BA68" i="22"/>
  <c r="AV55" i="22"/>
  <c r="AZ62" i="22"/>
  <c r="BA65" i="22"/>
  <c r="AL58" i="22"/>
  <c r="AL64" i="22"/>
  <c r="AQ56" i="22"/>
  <c r="AU63" i="22"/>
  <c r="Y24" i="22"/>
  <c r="Y19" i="22"/>
  <c r="AS56" i="22"/>
  <c r="AI56" i="22"/>
  <c r="AJ56" i="22"/>
  <c r="AL56" i="22"/>
  <c r="AL62" i="22"/>
  <c r="AN68" i="22"/>
  <c r="AI55" i="22"/>
  <c r="AM62" i="22"/>
  <c r="AT78" i="22"/>
  <c r="AN56" i="22"/>
  <c r="AR63" i="22"/>
  <c r="AK58" i="22"/>
  <c r="AX58" i="22"/>
  <c r="AX64" i="22"/>
  <c r="AI57" i="22"/>
  <c r="AM64" i="22"/>
  <c r="AU56" i="22"/>
  <c r="AV56" i="22"/>
  <c r="AK59" i="22"/>
  <c r="AS67" i="22"/>
  <c r="AX56" i="22"/>
  <c r="AX62" i="22"/>
  <c r="AZ68" i="22"/>
  <c r="AU55" i="22"/>
  <c r="AY62" i="22"/>
  <c r="AZ56" i="22"/>
  <c r="AJ64" i="22"/>
  <c r="AW58" i="22"/>
  <c r="AK67" i="22"/>
  <c r="BB67" i="22" s="1"/>
  <c r="AP59" i="22"/>
  <c r="AP65" i="22"/>
  <c r="AU57" i="22"/>
  <c r="AY64" i="22"/>
  <c r="BB85" i="22"/>
  <c r="Y11" i="22"/>
  <c r="Y21" i="22"/>
  <c r="AR56" i="22"/>
  <c r="AW59" i="22"/>
  <c r="AM68" i="22"/>
  <c r="AS78" i="22"/>
  <c r="AM56" i="22"/>
  <c r="AR57" i="22"/>
  <c r="AV64" i="22"/>
  <c r="AO59" i="22"/>
  <c r="AW67" i="22"/>
  <c r="BB60" i="22"/>
  <c r="BB66" i="22"/>
  <c r="AM58" i="22"/>
  <c r="AQ65" i="22"/>
  <c r="Y12" i="22"/>
  <c r="AH59" i="22"/>
  <c r="AI65" i="22"/>
  <c r="BB65" i="22" s="1"/>
  <c r="AJ65" i="22"/>
  <c r="AY68" i="22"/>
  <c r="AH58" i="22"/>
  <c r="AH64" i="22"/>
  <c r="AI64" i="22"/>
  <c r="AJ58" i="22"/>
  <c r="AN65" i="22"/>
  <c r="AQ68" i="22"/>
  <c r="AH54" i="22"/>
  <c r="BB54" i="22" s="1"/>
  <c r="AY58" i="22"/>
  <c r="AI66" i="22"/>
  <c r="Y16" i="22"/>
  <c r="Y13" i="22"/>
  <c r="Y22" i="22"/>
  <c r="AV65" i="22"/>
  <c r="AS61" i="22"/>
  <c r="AV58" i="22"/>
  <c r="AZ65" i="22"/>
  <c r="AK61" i="22"/>
  <c r="AI78" i="22"/>
  <c r="AT60" i="22"/>
  <c r="AT66" i="22"/>
  <c r="AQ59" i="22"/>
  <c r="Y18" i="22"/>
  <c r="AI59" i="22"/>
  <c r="AJ59" i="22"/>
  <c r="AI58" i="22"/>
  <c r="AW61" i="22"/>
  <c r="AV78" i="22"/>
  <c r="AL67" i="22"/>
  <c r="AI60" i="22"/>
  <c r="AT26" i="22"/>
  <c r="Z26" i="22"/>
  <c r="AR25" i="22"/>
  <c r="Z25" i="22"/>
  <c r="AZ50" i="22"/>
  <c r="AY50" i="22"/>
  <c r="AN50" i="22"/>
  <c r="AM50" i="22"/>
  <c r="AI50" i="22"/>
  <c r="AU50" i="22"/>
  <c r="AL50" i="22"/>
  <c r="BB50" i="22" s="1"/>
  <c r="BA50" i="22"/>
  <c r="AP50" i="22"/>
  <c r="AX47" i="22"/>
  <c r="AV46" i="22"/>
  <c r="BA112" i="21"/>
  <c r="AM112" i="21"/>
  <c r="AP112" i="21"/>
  <c r="AX112" i="21"/>
  <c r="AJ96" i="22"/>
  <c r="BA47" i="22"/>
  <c r="AW47" i="22"/>
  <c r="AY47" i="22"/>
  <c r="AJ46" i="22"/>
  <c r="AJ86" i="22"/>
  <c r="AH45" i="21"/>
  <c r="AT47" i="22"/>
  <c r="AV120" i="21"/>
  <c r="AK120" i="21"/>
  <c r="AH47" i="21"/>
  <c r="AR45" i="21"/>
  <c r="AZ96" i="22"/>
  <c r="AS110" i="21"/>
  <c r="AR120" i="21"/>
  <c r="AS120" i="21"/>
  <c r="AL82" i="22"/>
  <c r="AO120" i="21"/>
  <c r="AS46" i="22"/>
  <c r="AR110" i="21"/>
  <c r="AP120" i="21"/>
  <c r="AT120" i="21"/>
  <c r="AI110" i="21"/>
  <c r="AM45" i="21"/>
  <c r="AQ120" i="21"/>
  <c r="AM113" i="21"/>
  <c r="AK96" i="22"/>
  <c r="AP99" i="22"/>
  <c r="AU47" i="22"/>
  <c r="AN47" i="22"/>
  <c r="AU120" i="21"/>
  <c r="AT45" i="21"/>
  <c r="AO99" i="22"/>
  <c r="AL47" i="22"/>
  <c r="AZ79" i="21"/>
  <c r="AI47" i="22"/>
  <c r="AV47" i="22"/>
  <c r="AR47" i="22"/>
  <c r="AO47" i="22"/>
  <c r="AS47" i="22"/>
  <c r="AW99" i="22"/>
  <c r="AJ47" i="22"/>
  <c r="AJ115" i="21"/>
  <c r="AQ99" i="22"/>
  <c r="AR140" i="21"/>
  <c r="AN79" i="21"/>
  <c r="AT99" i="22"/>
  <c r="AS99" i="22"/>
  <c r="AL120" i="21"/>
  <c r="AX140" i="21"/>
  <c r="AM99" i="22"/>
  <c r="AV99" i="22"/>
  <c r="BA99" i="22"/>
  <c r="AK99" i="22"/>
  <c r="AM116" i="21"/>
  <c r="AZ120" i="21"/>
  <c r="AP148" i="22"/>
  <c r="AW116" i="21"/>
  <c r="AZ99" i="22"/>
  <c r="AT116" i="21"/>
  <c r="AZ115" i="21"/>
  <c r="AX99" i="22"/>
  <c r="AU99" i="22"/>
  <c r="AH99" i="22"/>
  <c r="U8" i="22"/>
  <c r="U30" i="22" s="1"/>
  <c r="AV24" i="22"/>
  <c r="Q8" i="22"/>
  <c r="Q30" i="22" s="1"/>
  <c r="M8" i="22"/>
  <c r="M30" i="22" s="1"/>
  <c r="AP17" i="22"/>
  <c r="BC17" i="22" s="1"/>
  <c r="P8" i="22"/>
  <c r="P30" i="22" s="1"/>
  <c r="AM19" i="22"/>
  <c r="AV15" i="22"/>
  <c r="AR9" i="22"/>
  <c r="AP86" i="22"/>
  <c r="AW86" i="22"/>
  <c r="AV21" i="22"/>
  <c r="AV12" i="22"/>
  <c r="AH82" i="22"/>
  <c r="AM82" i="22"/>
  <c r="AL99" i="22"/>
  <c r="AN82" i="22"/>
  <c r="AM47" i="22"/>
  <c r="R8" i="21"/>
  <c r="R30" i="21" s="1"/>
  <c r="K8" i="21"/>
  <c r="K30" i="21" s="1"/>
  <c r="Y20" i="21"/>
  <c r="AU20" i="21" s="1"/>
  <c r="AP155" i="21"/>
  <c r="AJ45" i="21"/>
  <c r="AO51" i="21"/>
  <c r="BA48" i="21"/>
  <c r="AU162" i="21"/>
  <c r="AY45" i="21"/>
  <c r="AV162" i="21"/>
  <c r="AH79" i="21"/>
  <c r="AX45" i="21"/>
  <c r="AJ155" i="21"/>
  <c r="AW121" i="21"/>
  <c r="AZ45" i="21"/>
  <c r="AL155" i="21"/>
  <c r="AT113" i="21"/>
  <c r="AP45" i="21"/>
  <c r="AJ48" i="21"/>
  <c r="AO48" i="21"/>
  <c r="AH48" i="21"/>
  <c r="AT48" i="21"/>
  <c r="AS50" i="21"/>
  <c r="AQ45" i="21"/>
  <c r="AY140" i="21"/>
  <c r="BA162" i="21"/>
  <c r="AK155" i="21"/>
  <c r="Z132" i="1"/>
  <c r="CC30" i="1"/>
  <c r="BA155" i="21"/>
  <c r="AS56" i="21"/>
  <c r="AX48" i="21"/>
  <c r="AJ50" i="21"/>
  <c r="AL127" i="21"/>
  <c r="AZ48" i="21"/>
  <c r="AP50" i="21"/>
  <c r="AK148" i="22"/>
  <c r="AQ155" i="21"/>
  <c r="AX155" i="21"/>
  <c r="BA50" i="21"/>
  <c r="AP48" i="21"/>
  <c r="BA148" i="22"/>
  <c r="I8" i="22"/>
  <c r="I30" i="22" s="1"/>
  <c r="AU48" i="21"/>
  <c r="AW50" i="21"/>
  <c r="AI48" i="21"/>
  <c r="AY48" i="21"/>
  <c r="AV48" i="21"/>
  <c r="AP89" i="22"/>
  <c r="AU46" i="22"/>
  <c r="AT155" i="21"/>
  <c r="AX120" i="21"/>
  <c r="AY120" i="21"/>
  <c r="AI79" i="21"/>
  <c r="AL48" i="21"/>
  <c r="AN45" i="21"/>
  <c r="AR148" i="22"/>
  <c r="AW96" i="22"/>
  <c r="AO82" i="22"/>
  <c r="AM96" i="22"/>
  <c r="AO119" i="21"/>
  <c r="AM47" i="21"/>
  <c r="AI46" i="22"/>
  <c r="AQ119" i="21"/>
  <c r="AU47" i="21"/>
  <c r="AJ148" i="22"/>
  <c r="BA82" i="22"/>
  <c r="AY46" i="22"/>
  <c r="AI49" i="22"/>
  <c r="AR119" i="21"/>
  <c r="AJ79" i="21"/>
  <c r="AR47" i="21"/>
  <c r="BA47" i="21"/>
  <c r="AS96" i="22"/>
  <c r="AQ82" i="22"/>
  <c r="BA96" i="22"/>
  <c r="AM46" i="22"/>
  <c r="AK80" i="21"/>
  <c r="BA46" i="22"/>
  <c r="BA63" i="22"/>
  <c r="F8" i="22"/>
  <c r="F30" i="22" s="1"/>
  <c r="AO80" i="21"/>
  <c r="AT162" i="21"/>
  <c r="AZ162" i="21"/>
  <c r="AT119" i="21"/>
  <c r="AT47" i="21"/>
  <c r="AH51" i="21"/>
  <c r="AV49" i="22"/>
  <c r="AQ162" i="21"/>
  <c r="AY162" i="21"/>
  <c r="AM119" i="21"/>
  <c r="AW79" i="21"/>
  <c r="AN47" i="21"/>
  <c r="AR50" i="21"/>
  <c r="AW95" i="22"/>
  <c r="BA95" i="22"/>
  <c r="AR96" i="22"/>
  <c r="AT46" i="22"/>
  <c r="AJ49" i="22"/>
  <c r="AK48" i="21"/>
  <c r="AI82" i="22"/>
  <c r="AS162" i="21"/>
  <c r="AJ162" i="21"/>
  <c r="AM162" i="21"/>
  <c r="AP79" i="21"/>
  <c r="AK79" i="21"/>
  <c r="AZ47" i="21"/>
  <c r="AR95" i="22"/>
  <c r="E8" i="22"/>
  <c r="E30" i="22" s="1"/>
  <c r="AI162" i="21"/>
  <c r="AN119" i="21"/>
  <c r="AS79" i="21"/>
  <c r="AQ47" i="21"/>
  <c r="AN49" i="22"/>
  <c r="AS49" i="22"/>
  <c r="BA119" i="21"/>
  <c r="AL119" i="21"/>
  <c r="AM79" i="21"/>
  <c r="AQ148" i="22"/>
  <c r="AZ82" i="22"/>
  <c r="AI96" i="22"/>
  <c r="AN112" i="21"/>
  <c r="AH162" i="21"/>
  <c r="AN127" i="21"/>
  <c r="AJ110" i="21"/>
  <c r="AH112" i="21"/>
  <c r="AQ79" i="21"/>
  <c r="AO50" i="21"/>
  <c r="AK50" i="21"/>
  <c r="AV50" i="21"/>
  <c r="AW148" i="22"/>
  <c r="AI99" i="22"/>
  <c r="AR99" i="22"/>
  <c r="AU95" i="22"/>
  <c r="AJ99" i="22"/>
  <c r="AP47" i="22"/>
  <c r="AO49" i="22"/>
  <c r="AN162" i="21"/>
  <c r="BA140" i="21"/>
  <c r="AN140" i="21"/>
  <c r="AS102" i="21"/>
  <c r="AT112" i="21"/>
  <c r="AX50" i="21"/>
  <c r="AN148" i="22"/>
  <c r="AK95" i="22"/>
  <c r="AN99" i="22"/>
  <c r="AS43" i="22"/>
  <c r="AQ47" i="22"/>
  <c r="AK47" i="22"/>
  <c r="N8" i="22"/>
  <c r="N30" i="22" s="1"/>
  <c r="AJ112" i="21"/>
  <c r="AZ148" i="22"/>
  <c r="AV44" i="22"/>
  <c r="W8" i="21"/>
  <c r="W30" i="21" s="1"/>
  <c r="AN13" i="22"/>
  <c r="AQ20" i="22"/>
  <c r="Y14" i="21"/>
  <c r="AN14" i="21" s="1"/>
  <c r="AO112" i="21"/>
  <c r="AL110" i="21"/>
  <c r="AP110" i="21"/>
  <c r="AL113" i="21"/>
  <c r="AV116" i="21"/>
  <c r="AH110" i="21"/>
  <c r="AS112" i="21"/>
  <c r="AN113" i="21"/>
  <c r="AL79" i="21"/>
  <c r="AS89" i="22"/>
  <c r="AZ89" i="22"/>
  <c r="AH47" i="22"/>
  <c r="BB47" i="22" s="1"/>
  <c r="AX148" i="22"/>
  <c r="AH140" i="21"/>
  <c r="AJ98" i="21"/>
  <c r="AT115" i="21"/>
  <c r="AT110" i="21"/>
  <c r="AZ113" i="21"/>
  <c r="AY79" i="21"/>
  <c r="AY95" i="22"/>
  <c r="AQ49" i="22"/>
  <c r="AM49" i="22"/>
  <c r="AX43" i="22"/>
  <c r="AW162" i="21"/>
  <c r="AT130" i="21"/>
  <c r="AM115" i="21"/>
  <c r="AU110" i="21"/>
  <c r="AZ81" i="21"/>
  <c r="AQ50" i="21"/>
  <c r="AY50" i="21"/>
  <c r="AH50" i="21"/>
  <c r="AY148" i="22"/>
  <c r="AS148" i="22"/>
  <c r="AH49" i="22"/>
  <c r="AP162" i="21"/>
  <c r="AM140" i="21"/>
  <c r="AU140" i="21"/>
  <c r="AK162" i="21"/>
  <c r="AO130" i="21"/>
  <c r="AY110" i="21"/>
  <c r="AZ112" i="21"/>
  <c r="AU112" i="21"/>
  <c r="AR79" i="21"/>
  <c r="AM50" i="21"/>
  <c r="AT50" i="21"/>
  <c r="AU148" i="22"/>
  <c r="AL95" i="22"/>
  <c r="AT49" i="22"/>
  <c r="AH148" i="22"/>
  <c r="AV148" i="22"/>
  <c r="AV115" i="21"/>
  <c r="AH102" i="21"/>
  <c r="AV113" i="21"/>
  <c r="BA113" i="21"/>
  <c r="AZ80" i="21"/>
  <c r="AT79" i="21"/>
  <c r="AS86" i="22"/>
  <c r="AV86" i="22"/>
  <c r="AI89" i="22"/>
  <c r="AP46" i="22"/>
  <c r="AV43" i="22"/>
  <c r="AN43" i="22"/>
  <c r="AK51" i="21"/>
  <c r="AR49" i="22"/>
  <c r="BA43" i="22"/>
  <c r="X8" i="22"/>
  <c r="X30" i="22" s="1"/>
  <c r="AQ43" i="22"/>
  <c r="AN14" i="22"/>
  <c r="BA173" i="21"/>
  <c r="AU115" i="21"/>
  <c r="AK115" i="21"/>
  <c r="AT102" i="21"/>
  <c r="AJ113" i="21"/>
  <c r="AQ113" i="21"/>
  <c r="AN80" i="21"/>
  <c r="AM86" i="22"/>
  <c r="AV89" i="22"/>
  <c r="AZ43" i="22"/>
  <c r="AN115" i="21"/>
  <c r="AR46" i="22"/>
  <c r="AL43" i="22"/>
  <c r="AV155" i="21"/>
  <c r="AO162" i="21"/>
  <c r="AW155" i="21"/>
  <c r="AS113" i="21"/>
  <c r="AI115" i="21"/>
  <c r="AW115" i="21"/>
  <c r="AV102" i="21"/>
  <c r="AH113" i="21"/>
  <c r="Z79" i="21"/>
  <c r="AU79" i="21"/>
  <c r="AL50" i="21"/>
  <c r="AX82" i="22"/>
  <c r="AN95" i="22"/>
  <c r="AY86" i="22"/>
  <c r="AR82" i="22"/>
  <c r="AM89" i="22"/>
  <c r="AH46" i="22"/>
  <c r="AR115" i="21"/>
  <c r="AX86" i="22"/>
  <c r="AK89" i="22"/>
  <c r="AN86" i="22"/>
  <c r="AM102" i="21"/>
  <c r="AZ86" i="22"/>
  <c r="AY155" i="21"/>
  <c r="AH155" i="21"/>
  <c r="AX162" i="21"/>
  <c r="AQ140" i="21"/>
  <c r="AW102" i="21"/>
  <c r="AY115" i="21"/>
  <c r="AY102" i="21"/>
  <c r="AI113" i="21"/>
  <c r="AW81" i="21"/>
  <c r="AV80" i="21"/>
  <c r="AX79" i="21"/>
  <c r="AU50" i="21"/>
  <c r="AN50" i="21"/>
  <c r="AV159" i="22"/>
  <c r="AT82" i="22"/>
  <c r="AT95" i="22"/>
  <c r="AO86" i="22"/>
  <c r="AP95" i="22"/>
  <c r="AO89" i="22"/>
  <c r="AI44" i="22"/>
  <c r="AN46" i="22"/>
  <c r="AK45" i="21"/>
  <c r="AS82" i="22"/>
  <c r="AK46" i="22"/>
  <c r="AS45" i="21"/>
  <c r="AO44" i="22"/>
  <c r="AP173" i="21"/>
  <c r="AN155" i="21"/>
  <c r="AK140" i="21"/>
  <c r="AS140" i="21"/>
  <c r="AL162" i="21"/>
  <c r="AZ140" i="21"/>
  <c r="AK102" i="21"/>
  <c r="AW110" i="21"/>
  <c r="AP115" i="21"/>
  <c r="AP102" i="21"/>
  <c r="BA115" i="21"/>
  <c r="AW112" i="21"/>
  <c r="AU113" i="21"/>
  <c r="AY80" i="21"/>
  <c r="AT80" i="21"/>
  <c r="AV79" i="21"/>
  <c r="AI50" i="21"/>
  <c r="AV45" i="21"/>
  <c r="AT148" i="22"/>
  <c r="AM148" i="22"/>
  <c r="AI148" i="22"/>
  <c r="AJ95" i="22"/>
  <c r="AV82" i="22"/>
  <c r="AH95" i="22"/>
  <c r="BA86" i="22"/>
  <c r="AU96" i="22"/>
  <c r="BA89" i="22"/>
  <c r="AN102" i="21"/>
  <c r="AY44" i="22"/>
  <c r="AN44" i="22"/>
  <c r="AZ155" i="21"/>
  <c r="AI155" i="21"/>
  <c r="AZ173" i="21"/>
  <c r="AY137" i="21"/>
  <c r="AU102" i="21"/>
  <c r="AQ115" i="21"/>
  <c r="AO115" i="21"/>
  <c r="AU80" i="21"/>
  <c r="AQ80" i="21"/>
  <c r="AQ86" i="22"/>
  <c r="AM155" i="21"/>
  <c r="AR102" i="21"/>
  <c r="AR86" i="22"/>
  <c r="R8" i="22"/>
  <c r="R30" i="22" s="1"/>
  <c r="AO155" i="21"/>
  <c r="AS155" i="21"/>
  <c r="AJ173" i="21"/>
  <c r="AI102" i="21"/>
  <c r="AP113" i="21"/>
  <c r="AY113" i="21"/>
  <c r="AK113" i="21"/>
  <c r="AP80" i="21"/>
  <c r="AZ159" i="22"/>
  <c r="AZ102" i="21"/>
  <c r="AH44" i="22"/>
  <c r="AR113" i="21"/>
  <c r="AH115" i="21"/>
  <c r="AS115" i="21"/>
  <c r="BA102" i="21"/>
  <c r="AX113" i="21"/>
  <c r="AH86" i="22"/>
  <c r="AU86" i="22"/>
  <c r="AL44" i="22"/>
  <c r="AJ44" i="22"/>
  <c r="AS44" i="22"/>
  <c r="AJ102" i="21"/>
  <c r="AQ102" i="21"/>
  <c r="AO102" i="21"/>
  <c r="AT86" i="22"/>
  <c r="AI86" i="22"/>
  <c r="AX44" i="22"/>
  <c r="AY43" i="22"/>
  <c r="AL86" i="22"/>
  <c r="N8" i="21"/>
  <c r="N30" i="21" s="1"/>
  <c r="AJ80" i="21"/>
  <c r="AM80" i="21"/>
  <c r="AH80" i="21"/>
  <c r="AK159" i="22"/>
  <c r="AH159" i="22"/>
  <c r="AY159" i="22"/>
  <c r="AI95" i="22"/>
  <c r="AQ95" i="22"/>
  <c r="AQ89" i="22"/>
  <c r="AJ43" i="22"/>
  <c r="AZ49" i="22"/>
  <c r="AW45" i="21"/>
  <c r="AW46" i="22"/>
  <c r="AQ46" i="22"/>
  <c r="AW89" i="22"/>
  <c r="AK49" i="22"/>
  <c r="AM43" i="22"/>
  <c r="AW43" i="22"/>
  <c r="AK82" i="22"/>
  <c r="BA159" i="22"/>
  <c r="AN89" i="22"/>
  <c r="AV173" i="21"/>
  <c r="AK127" i="21"/>
  <c r="AR127" i="21"/>
  <c r="AY118" i="21"/>
  <c r="AM120" i="21"/>
  <c r="AI80" i="21"/>
  <c r="AV95" i="22"/>
  <c r="AX95" i="22"/>
  <c r="AT96" i="22"/>
  <c r="AO95" i="22"/>
  <c r="AO96" i="22"/>
  <c r="AZ46" i="22"/>
  <c r="AP43" i="22"/>
  <c r="AU44" i="22"/>
  <c r="AO45" i="21"/>
  <c r="AW48" i="21"/>
  <c r="AU49" i="22"/>
  <c r="AP82" i="22"/>
  <c r="AP44" i="22"/>
  <c r="AV127" i="21"/>
  <c r="AO127" i="21"/>
  <c r="AH120" i="21"/>
  <c r="AL80" i="21"/>
  <c r="AP159" i="22"/>
  <c r="AM95" i="22"/>
  <c r="AJ89" i="22"/>
  <c r="AV96" i="22"/>
  <c r="AH89" i="22"/>
  <c r="AH43" i="22"/>
  <c r="AT44" i="22"/>
  <c r="AM10" i="22"/>
  <c r="AI45" i="21"/>
  <c r="AS48" i="21"/>
  <c r="BA44" i="22"/>
  <c r="AU82" i="22"/>
  <c r="AL140" i="21"/>
  <c r="AT140" i="21"/>
  <c r="AJ120" i="21"/>
  <c r="AQ127" i="21"/>
  <c r="AI120" i="21"/>
  <c r="AL112" i="21"/>
  <c r="AK112" i="21"/>
  <c r="AW113" i="21"/>
  <c r="AV112" i="21"/>
  <c r="AW120" i="21"/>
  <c r="AX80" i="21"/>
  <c r="AR80" i="21"/>
  <c r="AN48" i="21"/>
  <c r="AO159" i="22"/>
  <c r="AH96" i="22"/>
  <c r="AJ82" i="22"/>
  <c r="AZ95" i="22"/>
  <c r="AY96" i="22"/>
  <c r="AT89" i="22"/>
  <c r="AT43" i="22"/>
  <c r="AW44" i="22"/>
  <c r="AU45" i="21"/>
  <c r="BA80" i="21"/>
  <c r="AL102" i="21"/>
  <c r="AL49" i="22"/>
  <c r="AY49" i="22"/>
  <c r="AL89" i="22"/>
  <c r="BA49" i="22"/>
  <c r="AK43" i="22"/>
  <c r="AQ159" i="22"/>
  <c r="AX159" i="22"/>
  <c r="AU159" i="22"/>
  <c r="AR159" i="22"/>
  <c r="AS80" i="21"/>
  <c r="AR43" i="22"/>
  <c r="AW140" i="21"/>
  <c r="AI140" i="21"/>
  <c r="AO140" i="21"/>
  <c r="BA120" i="21"/>
  <c r="AV140" i="21"/>
  <c r="AI112" i="21"/>
  <c r="AY112" i="21"/>
  <c r="AR48" i="21"/>
  <c r="AL45" i="21"/>
  <c r="AL159" i="22"/>
  <c r="AI159" i="22"/>
  <c r="AS159" i="22"/>
  <c r="AN96" i="22"/>
  <c r="AY82" i="22"/>
  <c r="AU89" i="22"/>
  <c r="AP96" i="22"/>
  <c r="AY89" i="22"/>
  <c r="AP49" i="22"/>
  <c r="AW36" i="22"/>
  <c r="Y35" i="22"/>
  <c r="AR44" i="22"/>
  <c r="AR155" i="21"/>
  <c r="AZ44" i="22"/>
  <c r="AO46" i="22"/>
  <c r="AL46" i="22"/>
  <c r="AQ44" i="22"/>
  <c r="AL148" i="22"/>
  <c r="AM44" i="22"/>
  <c r="AL96" i="22"/>
  <c r="AX96" i="22"/>
  <c r="AU43" i="22"/>
  <c r="AJ159" i="22"/>
  <c r="AN159" i="22"/>
  <c r="AW159" i="22"/>
  <c r="AT159" i="22"/>
  <c r="AW49" i="22"/>
  <c r="AR89" i="22"/>
  <c r="W8" i="22"/>
  <c r="W30" i="22" s="1"/>
  <c r="AU137" i="21"/>
  <c r="AN130" i="21"/>
  <c r="AW119" i="21"/>
  <c r="AL115" i="21"/>
  <c r="AK119" i="21"/>
  <c r="S8" i="22"/>
  <c r="S30" i="22" s="1"/>
  <c r="AR130" i="21"/>
  <c r="BA127" i="21"/>
  <c r="AZ119" i="21"/>
  <c r="AU119" i="21"/>
  <c r="AQ48" i="21"/>
  <c r="L8" i="22"/>
  <c r="L30" i="22" s="1"/>
  <c r="AU36" i="21"/>
  <c r="Y35" i="21"/>
  <c r="AS175" i="1"/>
  <c r="AZ175" i="1"/>
  <c r="AI175" i="1"/>
  <c r="AW175" i="1"/>
  <c r="AN175" i="1"/>
  <c r="AU175" i="1"/>
  <c r="AP175" i="1"/>
  <c r="AK175" i="1"/>
  <c r="AR175" i="1"/>
  <c r="AY175" i="1"/>
  <c r="AM175" i="1"/>
  <c r="AT175" i="1"/>
  <c r="AO175" i="1"/>
  <c r="AV175" i="1"/>
  <c r="AX175" i="1"/>
  <c r="AL175" i="1"/>
  <c r="BA175" i="1"/>
  <c r="AH175" i="1"/>
  <c r="AJ175" i="1"/>
  <c r="AQ175" i="1"/>
  <c r="AS36" i="1"/>
  <c r="Y35" i="1"/>
  <c r="AX130" i="21"/>
  <c r="AH119" i="21"/>
  <c r="AP127" i="21"/>
  <c r="AY127" i="21"/>
  <c r="AM130" i="21"/>
  <c r="J8" i="21"/>
  <c r="J30" i="21" s="1"/>
  <c r="Y9" i="21"/>
  <c r="AO9" i="21" s="1"/>
  <c r="AK116" i="21"/>
  <c r="AL116" i="21"/>
  <c r="AS116" i="21"/>
  <c r="AX116" i="21"/>
  <c r="AM110" i="21"/>
  <c r="AN116" i="21"/>
  <c r="AN110" i="21"/>
  <c r="AV119" i="21"/>
  <c r="AU130" i="21"/>
  <c r="AT127" i="21"/>
  <c r="AZ116" i="21"/>
  <c r="BA110" i="21"/>
  <c r="AO116" i="21"/>
  <c r="BA116" i="21"/>
  <c r="AQ116" i="21"/>
  <c r="AH116" i="21"/>
  <c r="I8" i="21"/>
  <c r="I30" i="21" s="1"/>
  <c r="AJ116" i="21"/>
  <c r="AI116" i="21"/>
  <c r="AO43" i="22"/>
  <c r="AY116" i="21"/>
  <c r="AU116" i="21"/>
  <c r="AR116" i="21"/>
  <c r="AX47" i="21"/>
  <c r="AM127" i="21"/>
  <c r="AO173" i="21"/>
  <c r="AI127" i="21"/>
  <c r="AJ130" i="21"/>
  <c r="AV110" i="21"/>
  <c r="AQ112" i="21"/>
  <c r="AM56" i="21"/>
  <c r="BA79" i="21"/>
  <c r="AP47" i="21"/>
  <c r="AX98" i="21"/>
  <c r="AP130" i="21"/>
  <c r="AZ130" i="21"/>
  <c r="AZ127" i="21"/>
  <c r="AX127" i="21"/>
  <c r="AX110" i="21"/>
  <c r="AP119" i="21"/>
  <c r="BA130" i="21"/>
  <c r="AQ166" i="21"/>
  <c r="AM98" i="21"/>
  <c r="AL130" i="21"/>
  <c r="AK110" i="21"/>
  <c r="AZ110" i="21"/>
  <c r="Q8" i="21"/>
  <c r="Q30" i="21" s="1"/>
  <c r="AR166" i="21"/>
  <c r="AY130" i="21"/>
  <c r="AK130" i="21"/>
  <c r="AQ110" i="21"/>
  <c r="AQ107" i="21"/>
  <c r="AT107" i="21"/>
  <c r="AP140" i="21"/>
  <c r="AP107" i="21"/>
  <c r="AQ98" i="21"/>
  <c r="AJ119" i="21"/>
  <c r="AZ166" i="21"/>
  <c r="AI119" i="21"/>
  <c r="AY119" i="21"/>
  <c r="Y15" i="21"/>
  <c r="AK15" i="21" s="1"/>
  <c r="AZ18" i="22"/>
  <c r="O8" i="21"/>
  <c r="O30" i="21" s="1"/>
  <c r="AX119" i="21"/>
  <c r="AX107" i="21"/>
  <c r="AV98" i="21"/>
  <c r="AO98" i="21"/>
  <c r="AL98" i="21"/>
  <c r="AS118" i="21"/>
  <c r="AO118" i="21"/>
  <c r="AN118" i="21"/>
  <c r="AV118" i="21"/>
  <c r="AK118" i="21"/>
  <c r="AI51" i="21"/>
  <c r="AN51" i="21"/>
  <c r="AZ118" i="21"/>
  <c r="AZ51" i="21"/>
  <c r="AW51" i="21"/>
  <c r="AT118" i="21"/>
  <c r="AV51" i="21"/>
  <c r="AP118" i="21"/>
  <c r="AP51" i="21"/>
  <c r="AY51" i="21"/>
  <c r="AJ118" i="21"/>
  <c r="AQ118" i="21"/>
  <c r="BA51" i="21"/>
  <c r="AR51" i="21"/>
  <c r="AQ51" i="21"/>
  <c r="AM118" i="21"/>
  <c r="AT51" i="21"/>
  <c r="AS51" i="21"/>
  <c r="AM51" i="21"/>
  <c r="AH118" i="21"/>
  <c r="AX118" i="21"/>
  <c r="AR118" i="21"/>
  <c r="AJ51" i="21"/>
  <c r="AL118" i="21"/>
  <c r="AU118" i="21"/>
  <c r="AL51" i="21"/>
  <c r="BA118" i="21"/>
  <c r="AI118" i="21"/>
  <c r="AU51" i="21"/>
  <c r="AY47" i="21"/>
  <c r="AR107" i="21"/>
  <c r="AJ47" i="21"/>
  <c r="AS47" i="21"/>
  <c r="AO47" i="21"/>
  <c r="Y12" i="21"/>
  <c r="AH12" i="21" s="1"/>
  <c r="AP97" i="21"/>
  <c r="AZ106" i="21"/>
  <c r="AP36" i="21"/>
  <c r="AR97" i="21"/>
  <c r="AU173" i="21"/>
  <c r="AT97" i="21"/>
  <c r="AI97" i="21"/>
  <c r="AU97" i="21"/>
  <c r="AO36" i="21"/>
  <c r="AW44" i="21"/>
  <c r="AH44" i="21"/>
  <c r="AT44" i="21"/>
  <c r="AV97" i="21"/>
  <c r="V8" i="21"/>
  <c r="V30" i="21" s="1"/>
  <c r="AQ97" i="21"/>
  <c r="AT106" i="21"/>
  <c r="AM44" i="21"/>
  <c r="AY98" i="21"/>
  <c r="AS98" i="21"/>
  <c r="AS25" i="21"/>
  <c r="AV170" i="22"/>
  <c r="AJ127" i="21"/>
  <c r="AU25" i="21"/>
  <c r="AR156" i="22"/>
  <c r="AH173" i="21"/>
  <c r="AR98" i="21"/>
  <c r="AH98" i="21"/>
  <c r="AQ44" i="21"/>
  <c r="AP28" i="22"/>
  <c r="AQ173" i="21"/>
  <c r="AU127" i="21"/>
  <c r="AQ130" i="21"/>
  <c r="AI130" i="21"/>
  <c r="AS130" i="21"/>
  <c r="AW98" i="21"/>
  <c r="AU98" i="21"/>
  <c r="AH55" i="21"/>
  <c r="AN28" i="22"/>
  <c r="AP98" i="21"/>
  <c r="AK98" i="21"/>
  <c r="BA98" i="21"/>
  <c r="Y21" i="21"/>
  <c r="AJ21" i="21" s="1"/>
  <c r="E8" i="21"/>
  <c r="E30" i="21" s="1"/>
  <c r="AU16" i="22"/>
  <c r="O8" i="22"/>
  <c r="O30" i="22" s="1"/>
  <c r="F8" i="21"/>
  <c r="F30" i="21" s="1"/>
  <c r="Y24" i="21"/>
  <c r="AI24" i="21" s="1"/>
  <c r="S8" i="21"/>
  <c r="S30" i="21" s="1"/>
  <c r="G8" i="21"/>
  <c r="G30" i="21" s="1"/>
  <c r="AH164" i="21"/>
  <c r="AR164" i="21"/>
  <c r="AI137" i="21"/>
  <c r="AX137" i="21"/>
  <c r="AH130" i="21"/>
  <c r="AX105" i="21"/>
  <c r="AI107" i="21"/>
  <c r="AY28" i="22"/>
  <c r="AT164" i="21"/>
  <c r="AS144" i="21"/>
  <c r="AW137" i="21"/>
  <c r="AL137" i="21"/>
  <c r="AL105" i="21"/>
  <c r="AM105" i="21"/>
  <c r="AX164" i="21"/>
  <c r="AO164" i="21"/>
  <c r="AS143" i="21"/>
  <c r="AZ137" i="21"/>
  <c r="AW130" i="21"/>
  <c r="AW127" i="21"/>
  <c r="AX103" i="21"/>
  <c r="AY105" i="21"/>
  <c r="BA120" i="22"/>
  <c r="AT29" i="22"/>
  <c r="BA164" i="21"/>
  <c r="AY141" i="21"/>
  <c r="AS137" i="21"/>
  <c r="BA137" i="21"/>
  <c r="AP105" i="21"/>
  <c r="AN137" i="21"/>
  <c r="AQ105" i="21"/>
  <c r="AV109" i="22"/>
  <c r="AK80" i="22"/>
  <c r="AS160" i="21"/>
  <c r="AO137" i="21"/>
  <c r="AQ137" i="21"/>
  <c r="AM137" i="21"/>
  <c r="AR137" i="21"/>
  <c r="AW123" i="22"/>
  <c r="AK137" i="21"/>
  <c r="AO28" i="22"/>
  <c r="AT137" i="21"/>
  <c r="AV137" i="21"/>
  <c r="AQ53" i="21"/>
  <c r="AH137" i="21"/>
  <c r="AJ137" i="21"/>
  <c r="AN103" i="21"/>
  <c r="AR105" i="21"/>
  <c r="AX88" i="21"/>
  <c r="AR151" i="22"/>
  <c r="AW164" i="21"/>
  <c r="AZ103" i="21"/>
  <c r="AW84" i="21"/>
  <c r="AU29" i="22"/>
  <c r="BA103" i="21"/>
  <c r="AI29" i="22"/>
  <c r="AT103" i="21"/>
  <c r="AS149" i="22"/>
  <c r="AP149" i="22"/>
  <c r="AX149" i="22"/>
  <c r="AY164" i="21"/>
  <c r="AI149" i="21"/>
  <c r="AH105" i="21"/>
  <c r="AI103" i="21"/>
  <c r="AT105" i="21"/>
  <c r="AM107" i="21"/>
  <c r="AM164" i="21"/>
  <c r="AO123" i="21"/>
  <c r="AU103" i="21"/>
  <c r="AJ105" i="21"/>
  <c r="AY107" i="21"/>
  <c r="BA55" i="21"/>
  <c r="AV105" i="21"/>
  <c r="AW105" i="21"/>
  <c r="AJ164" i="21"/>
  <c r="AN166" i="21"/>
  <c r="AV164" i="21"/>
  <c r="AX106" i="21"/>
  <c r="AR84" i="21"/>
  <c r="AU42" i="22"/>
  <c r="AQ28" i="22"/>
  <c r="AX160" i="22"/>
  <c r="AR104" i="22"/>
  <c r="AH52" i="22"/>
  <c r="AQ148" i="21"/>
  <c r="AL55" i="21"/>
  <c r="AL103" i="22"/>
  <c r="AP90" i="22"/>
  <c r="BA28" i="22"/>
  <c r="BC28" i="22" s="1"/>
  <c r="AJ166" i="21"/>
  <c r="AI164" i="21"/>
  <c r="AQ103" i="21"/>
  <c r="AI106" i="21"/>
  <c r="AW47" i="21"/>
  <c r="AV47" i="21"/>
  <c r="AR101" i="22"/>
  <c r="AV166" i="21"/>
  <c r="AU164" i="21"/>
  <c r="AU106" i="21"/>
  <c r="AK47" i="21"/>
  <c r="AL47" i="21"/>
  <c r="AZ25" i="21"/>
  <c r="AX154" i="22"/>
  <c r="AS166" i="22"/>
  <c r="AP160" i="22"/>
  <c r="AH175" i="22"/>
  <c r="AK149" i="21"/>
  <c r="AS146" i="22"/>
  <c r="AP166" i="21"/>
  <c r="AW146" i="21"/>
  <c r="AK55" i="21"/>
  <c r="AR26" i="22"/>
  <c r="AR173" i="21"/>
  <c r="M8" i="21"/>
  <c r="M30" i="21" s="1"/>
  <c r="AM149" i="21"/>
  <c r="AU148" i="21"/>
  <c r="AM37" i="21"/>
  <c r="AW37" i="21"/>
  <c r="AJ146" i="22"/>
  <c r="AK37" i="21"/>
  <c r="AS118" i="22"/>
  <c r="K8" i="22"/>
  <c r="K30" i="22" s="1"/>
  <c r="AL164" i="21"/>
  <c r="AH149" i="21"/>
  <c r="AQ164" i="21"/>
  <c r="AJ26" i="21"/>
  <c r="AS175" i="22"/>
  <c r="AH154" i="22"/>
  <c r="AL173" i="21"/>
  <c r="AX144" i="21"/>
  <c r="AK144" i="21"/>
  <c r="AL97" i="21"/>
  <c r="AX90" i="21"/>
  <c r="AN106" i="21"/>
  <c r="AI59" i="21"/>
  <c r="AV44" i="21"/>
  <c r="AP166" i="22"/>
  <c r="AP147" i="22"/>
  <c r="AT123" i="22"/>
  <c r="AV80" i="22"/>
  <c r="AQ88" i="22"/>
  <c r="AU25" i="22"/>
  <c r="AX173" i="21"/>
  <c r="AL144" i="21"/>
  <c r="AU144" i="21"/>
  <c r="AX97" i="21"/>
  <c r="AZ85" i="21"/>
  <c r="AW40" i="21"/>
  <c r="AL44" i="21"/>
  <c r="AS44" i="21"/>
  <c r="AL147" i="22"/>
  <c r="AT147" i="22"/>
  <c r="AO141" i="21"/>
  <c r="AR123" i="21"/>
  <c r="AM97" i="21"/>
  <c r="BA106" i="21"/>
  <c r="AO37" i="21"/>
  <c r="AN44" i="21"/>
  <c r="AY36" i="21"/>
  <c r="AT141" i="22"/>
  <c r="AO139" i="22"/>
  <c r="AH123" i="22"/>
  <c r="BA88" i="22"/>
  <c r="AY29" i="22"/>
  <c r="AR141" i="21"/>
  <c r="AK164" i="21"/>
  <c r="AN164" i="21"/>
  <c r="AS164" i="21"/>
  <c r="AP164" i="21"/>
  <c r="AY97" i="21"/>
  <c r="AT98" i="21"/>
  <c r="AQ106" i="21"/>
  <c r="AI44" i="21"/>
  <c r="AN36" i="21"/>
  <c r="AI175" i="22"/>
  <c r="AH118" i="22"/>
  <c r="AO104" i="22"/>
  <c r="BA141" i="22"/>
  <c r="AP52" i="22"/>
  <c r="AM29" i="22"/>
  <c r="AP161" i="21"/>
  <c r="AQ144" i="21"/>
  <c r="AV161" i="21"/>
  <c r="Z97" i="21"/>
  <c r="AY44" i="21"/>
  <c r="AT36" i="21"/>
  <c r="AY25" i="21"/>
  <c r="AM170" i="22"/>
  <c r="AL108" i="22"/>
  <c r="AM42" i="22"/>
  <c r="AQ146" i="22"/>
  <c r="BA156" i="22"/>
  <c r="AW97" i="21"/>
  <c r="BA156" i="21"/>
  <c r="BA145" i="21"/>
  <c r="AW88" i="21"/>
  <c r="AH36" i="21"/>
  <c r="AK44" i="21"/>
  <c r="AO156" i="22"/>
  <c r="AM156" i="22"/>
  <c r="AI104" i="22"/>
  <c r="BA160" i="21"/>
  <c r="AO156" i="21"/>
  <c r="BA144" i="21"/>
  <c r="AJ97" i="21"/>
  <c r="AW36" i="21"/>
  <c r="AT156" i="22"/>
  <c r="AH103" i="22"/>
  <c r="Y13" i="21"/>
  <c r="AJ13" i="21" s="1"/>
  <c r="AT23" i="22"/>
  <c r="AW147" i="22"/>
  <c r="AU147" i="22"/>
  <c r="AP156" i="22"/>
  <c r="AJ156" i="22"/>
  <c r="AJ138" i="21"/>
  <c r="AT135" i="21"/>
  <c r="AU121" i="21"/>
  <c r="AW89" i="21"/>
  <c r="AO121" i="21"/>
  <c r="AU109" i="21"/>
  <c r="AH109" i="21"/>
  <c r="AZ89" i="21"/>
  <c r="AP104" i="21"/>
  <c r="AN81" i="21"/>
  <c r="AK81" i="21"/>
  <c r="BA81" i="21"/>
  <c r="AP29" i="21"/>
  <c r="AS174" i="22"/>
  <c r="AI144" i="22"/>
  <c r="AS106" i="22"/>
  <c r="AI52" i="22"/>
  <c r="P8" i="21"/>
  <c r="P30" i="21" s="1"/>
  <c r="X8" i="21"/>
  <c r="X30" i="21" s="1"/>
  <c r="AO170" i="21"/>
  <c r="AH135" i="21"/>
  <c r="AI121" i="21"/>
  <c r="AK89" i="21"/>
  <c r="BA121" i="21"/>
  <c r="AI109" i="21"/>
  <c r="AT109" i="21"/>
  <c r="BA109" i="21"/>
  <c r="AN89" i="21"/>
  <c r="AO81" i="21"/>
  <c r="AQ144" i="22"/>
  <c r="AL11" i="22"/>
  <c r="Y11" i="21"/>
  <c r="AX11" i="21" s="1"/>
  <c r="AW106" i="22"/>
  <c r="AI53" i="22"/>
  <c r="AQ53" i="22"/>
  <c r="BA141" i="21"/>
  <c r="AK161" i="21"/>
  <c r="AW135" i="21"/>
  <c r="AT123" i="21"/>
  <c r="AJ109" i="21"/>
  <c r="AS109" i="21"/>
  <c r="AO109" i="21"/>
  <c r="AY121" i="21"/>
  <c r="AH81" i="21"/>
  <c r="AL81" i="21"/>
  <c r="AT81" i="21"/>
  <c r="AT56" i="21"/>
  <c r="AX144" i="22"/>
  <c r="AK144" i="22"/>
  <c r="AT163" i="22"/>
  <c r="AS144" i="22"/>
  <c r="AT101" i="22"/>
  <c r="AZ106" i="22"/>
  <c r="AJ123" i="22"/>
  <c r="BA108" i="22"/>
  <c r="AM90" i="22"/>
  <c r="AM52" i="22"/>
  <c r="AJ170" i="21"/>
  <c r="AW109" i="21"/>
  <c r="AM121" i="21"/>
  <c r="AR78" i="21"/>
  <c r="AW56" i="21"/>
  <c r="AX89" i="21"/>
  <c r="AI81" i="21"/>
  <c r="AT63" i="21"/>
  <c r="AU89" i="21"/>
  <c r="AU56" i="21"/>
  <c r="AL144" i="22"/>
  <c r="AT144" i="22"/>
  <c r="AU144" i="22"/>
  <c r="AR114" i="22"/>
  <c r="BA115" i="22"/>
  <c r="BA138" i="21"/>
  <c r="AK121" i="21"/>
  <c r="AT138" i="21"/>
  <c r="AM109" i="21"/>
  <c r="AK56" i="21"/>
  <c r="AL89" i="21"/>
  <c r="AU81" i="21"/>
  <c r="AI89" i="21"/>
  <c r="AR89" i="21"/>
  <c r="BA56" i="21"/>
  <c r="AX56" i="21"/>
  <c r="AH144" i="22"/>
  <c r="AP121" i="22"/>
  <c r="AJ144" i="22"/>
  <c r="AI140" i="22"/>
  <c r="BB140" i="22" s="1"/>
  <c r="AW101" i="22"/>
  <c r="AR53" i="22"/>
  <c r="AS163" i="21"/>
  <c r="AQ169" i="21"/>
  <c r="BA148" i="21"/>
  <c r="AP121" i="21"/>
  <c r="AY109" i="21"/>
  <c r="AR90" i="21"/>
  <c r="AX81" i="21"/>
  <c r="AS89" i="21"/>
  <c r="AO56" i="21"/>
  <c r="AZ56" i="21"/>
  <c r="AS37" i="21"/>
  <c r="AH167" i="22"/>
  <c r="AQ141" i="22"/>
  <c r="AQ158" i="22"/>
  <c r="AV144" i="22"/>
  <c r="AT115" i="22"/>
  <c r="AL106" i="22"/>
  <c r="AP108" i="22"/>
  <c r="AQ52" i="22"/>
  <c r="Y19" i="21"/>
  <c r="AY19" i="21" s="1"/>
  <c r="AJ124" i="21"/>
  <c r="AK109" i="21"/>
  <c r="AZ121" i="21"/>
  <c r="AP109" i="21"/>
  <c r="AT89" i="21"/>
  <c r="BA90" i="21"/>
  <c r="AM81" i="21"/>
  <c r="AJ89" i="21"/>
  <c r="AV89" i="21"/>
  <c r="AH56" i="21"/>
  <c r="AO140" i="22"/>
  <c r="AP144" i="22"/>
  <c r="AN144" i="22"/>
  <c r="AL101" i="22"/>
  <c r="AN52" i="22"/>
  <c r="G8" i="22"/>
  <c r="G30" i="22" s="1"/>
  <c r="AW148" i="21"/>
  <c r="AX121" i="21"/>
  <c r="AR135" i="21"/>
  <c r="AH121" i="21"/>
  <c r="AQ109" i="21"/>
  <c r="AH89" i="21"/>
  <c r="AU123" i="21"/>
  <c r="AO90" i="21"/>
  <c r="AL64" i="21"/>
  <c r="AY81" i="21"/>
  <c r="AR81" i="21"/>
  <c r="AY89" i="21"/>
  <c r="AP81" i="21"/>
  <c r="AN29" i="21"/>
  <c r="AJ56" i="21"/>
  <c r="AH29" i="21"/>
  <c r="AY144" i="22"/>
  <c r="AH161" i="22"/>
  <c r="AK145" i="22"/>
  <c r="AZ144" i="22"/>
  <c r="AJ175" i="22"/>
  <c r="AZ101" i="22"/>
  <c r="AT145" i="21"/>
  <c r="AP148" i="21"/>
  <c r="AL121" i="21"/>
  <c r="AV121" i="21"/>
  <c r="AN121" i="21"/>
  <c r="AW104" i="21"/>
  <c r="AQ121" i="21"/>
  <c r="AY59" i="21"/>
  <c r="AX63" i="21"/>
  <c r="AV81" i="21"/>
  <c r="AM89" i="21"/>
  <c r="AL56" i="21"/>
  <c r="AH149" i="22"/>
  <c r="AM144" i="22"/>
  <c r="AS158" i="22"/>
  <c r="AW136" i="22"/>
  <c r="BA144" i="22"/>
  <c r="AO100" i="22"/>
  <c r="AN136" i="22"/>
  <c r="AJ29" i="22"/>
  <c r="AQ81" i="21"/>
  <c r="AT152" i="21"/>
  <c r="AU160" i="21"/>
  <c r="AJ121" i="21"/>
  <c r="AS121" i="21"/>
  <c r="AR121" i="21"/>
  <c r="AK104" i="21"/>
  <c r="BA104" i="21"/>
  <c r="AM59" i="21"/>
  <c r="AY57" i="21"/>
  <c r="AJ81" i="21"/>
  <c r="AO89" i="21"/>
  <c r="AP65" i="21"/>
  <c r="AX29" i="21"/>
  <c r="AU37" i="21"/>
  <c r="AN56" i="21"/>
  <c r="AW154" i="22"/>
  <c r="AY136" i="22"/>
  <c r="AV136" i="22"/>
  <c r="AP123" i="22"/>
  <c r="AZ161" i="21"/>
  <c r="AQ89" i="21"/>
  <c r="AY56" i="21"/>
  <c r="AP56" i="21"/>
  <c r="AR56" i="21"/>
  <c r="AQ56" i="21"/>
  <c r="AK154" i="22"/>
  <c r="AP141" i="22"/>
  <c r="AZ135" i="22"/>
  <c r="AR144" i="22"/>
  <c r="AI101" i="22"/>
  <c r="AU53" i="22"/>
  <c r="AX52" i="22"/>
  <c r="H8" i="22"/>
  <c r="H30" i="22" s="1"/>
  <c r="T8" i="21"/>
  <c r="T30" i="21" s="1"/>
  <c r="Y16" i="21"/>
  <c r="AV16" i="21" s="1"/>
  <c r="U8" i="21"/>
  <c r="U30" i="21" s="1"/>
  <c r="AJ154" i="21"/>
  <c r="AK146" i="21"/>
  <c r="BA139" i="21"/>
  <c r="AP122" i="21"/>
  <c r="AZ125" i="21"/>
  <c r="AJ117" i="21"/>
  <c r="BA100" i="21"/>
  <c r="AO55" i="21"/>
  <c r="AK40" i="21"/>
  <c r="AI25" i="21"/>
  <c r="AL154" i="22"/>
  <c r="AK97" i="22"/>
  <c r="AP126" i="22"/>
  <c r="AK111" i="22"/>
  <c r="AH53" i="22"/>
  <c r="Y10" i="21"/>
  <c r="AT10" i="21" s="1"/>
  <c r="AJ25" i="21"/>
  <c r="AS127" i="21"/>
  <c r="AW173" i="21"/>
  <c r="AP139" i="21"/>
  <c r="AM154" i="21"/>
  <c r="AX154" i="21"/>
  <c r="AZ100" i="21"/>
  <c r="AQ122" i="21"/>
  <c r="AX55" i="21"/>
  <c r="AW55" i="21"/>
  <c r="AU52" i="21"/>
  <c r="BA37" i="21"/>
  <c r="AI37" i="21"/>
  <c r="BA40" i="21"/>
  <c r="AT25" i="21"/>
  <c r="AW25" i="21"/>
  <c r="AL169" i="22"/>
  <c r="AU154" i="22"/>
  <c r="AP145" i="22"/>
  <c r="AR119" i="22"/>
  <c r="AP118" i="22"/>
  <c r="Y22" i="21"/>
  <c r="AS22" i="21" s="1"/>
  <c r="H8" i="21"/>
  <c r="H30" i="21" s="1"/>
  <c r="AL154" i="21"/>
  <c r="AM122" i="21"/>
  <c r="AZ117" i="21"/>
  <c r="AU63" i="21"/>
  <c r="AP84" i="21"/>
  <c r="AT55" i="21"/>
  <c r="AH25" i="21"/>
  <c r="Z25" i="21"/>
  <c r="AL167" i="22"/>
  <c r="AH145" i="22"/>
  <c r="AL114" i="22"/>
  <c r="BA111" i="22"/>
  <c r="BA90" i="22"/>
  <c r="L8" i="21"/>
  <c r="L30" i="21" s="1"/>
  <c r="Z155" i="21"/>
  <c r="AH156" i="21"/>
  <c r="AU149" i="21"/>
  <c r="AT149" i="21"/>
  <c r="AQ156" i="21"/>
  <c r="AN144" i="21"/>
  <c r="AX148" i="21"/>
  <c r="AQ123" i="21"/>
  <c r="AJ107" i="21"/>
  <c r="AN117" i="21"/>
  <c r="AH107" i="21"/>
  <c r="AV108" i="21"/>
  <c r="AZ84" i="21"/>
  <c r="AN87" i="21"/>
  <c r="AM87" i="21"/>
  <c r="AU86" i="21"/>
  <c r="AP83" i="21"/>
  <c r="AR25" i="21"/>
  <c r="AV55" i="21"/>
  <c r="Y18" i="21"/>
  <c r="AI18" i="21" s="1"/>
  <c r="AZ36" i="21"/>
  <c r="AQ25" i="21"/>
  <c r="AX25" i="21"/>
  <c r="BC25" i="21" s="1"/>
  <c r="AL166" i="22"/>
  <c r="AT172" i="22"/>
  <c r="AP146" i="22"/>
  <c r="AH151" i="22"/>
  <c r="AT142" i="22"/>
  <c r="AW172" i="22"/>
  <c r="AM151" i="22"/>
  <c r="AX123" i="22"/>
  <c r="AW103" i="22"/>
  <c r="AH116" i="22"/>
  <c r="AM118" i="22"/>
  <c r="AQ103" i="22"/>
  <c r="AR45" i="22"/>
  <c r="AR29" i="22"/>
  <c r="AV154" i="21"/>
  <c r="AS146" i="21"/>
  <c r="AL138" i="21"/>
  <c r="AW122" i="21"/>
  <c r="AT122" i="21"/>
  <c r="AQ117" i="21"/>
  <c r="AN84" i="21"/>
  <c r="AL84" i="21"/>
  <c r="AL87" i="21"/>
  <c r="AT84" i="21"/>
  <c r="AZ55" i="21"/>
  <c r="BA52" i="21"/>
  <c r="AK25" i="21"/>
  <c r="AH172" i="22"/>
  <c r="AX142" i="22"/>
  <c r="AS142" i="22"/>
  <c r="AW145" i="22"/>
  <c r="AK114" i="22"/>
  <c r="AL111" i="22"/>
  <c r="AO114" i="22"/>
  <c r="AI48" i="22"/>
  <c r="AS83" i="21"/>
  <c r="AL142" i="22"/>
  <c r="AH98" i="22"/>
  <c r="AN81" i="22"/>
  <c r="AH161" i="21"/>
  <c r="AW154" i="21"/>
  <c r="AJ150" i="21"/>
  <c r="AU146" i="21"/>
  <c r="AT146" i="21"/>
  <c r="AK175" i="21"/>
  <c r="AT175" i="21"/>
  <c r="AY138" i="21"/>
  <c r="AN138" i="21"/>
  <c r="AP135" i="21"/>
  <c r="AS138" i="21"/>
  <c r="AT101" i="21"/>
  <c r="AU107" i="21"/>
  <c r="BA84" i="21"/>
  <c r="AN83" i="21"/>
  <c r="AK84" i="21"/>
  <c r="AK87" i="21"/>
  <c r="AU55" i="21"/>
  <c r="AR36" i="21"/>
  <c r="AJ55" i="21"/>
  <c r="AR29" i="21"/>
  <c r="AM25" i="21"/>
  <c r="AP158" i="22"/>
  <c r="AK167" i="22"/>
  <c r="AJ169" i="22"/>
  <c r="AH141" i="22"/>
  <c r="AS141" i="22"/>
  <c r="AY141" i="22"/>
  <c r="AX141" i="22"/>
  <c r="BA123" i="22"/>
  <c r="AW175" i="22"/>
  <c r="AP111" i="22"/>
  <c r="AY105" i="22"/>
  <c r="AO53" i="22"/>
  <c r="AK53" i="22"/>
  <c r="AY173" i="21"/>
  <c r="AS173" i="21"/>
  <c r="AT173" i="21"/>
  <c r="AS165" i="21"/>
  <c r="AT160" i="21"/>
  <c r="AW150" i="21"/>
  <c r="AW138" i="21"/>
  <c r="AW144" i="21"/>
  <c r="AI146" i="21"/>
  <c r="AH146" i="21"/>
  <c r="AT143" i="21"/>
  <c r="AY158" i="21"/>
  <c r="AZ170" i="21"/>
  <c r="AM138" i="21"/>
  <c r="AX135" i="21"/>
  <c r="AL122" i="21"/>
  <c r="AS100" i="21"/>
  <c r="AK117" i="21"/>
  <c r="AH84" i="21"/>
  <c r="AO84" i="21"/>
  <c r="AW83" i="21"/>
  <c r="AV84" i="21"/>
  <c r="AI55" i="21"/>
  <c r="BA89" i="21"/>
  <c r="AT90" i="21"/>
  <c r="AK36" i="21"/>
  <c r="BA44" i="21"/>
  <c r="AN55" i="21"/>
  <c r="AV56" i="21"/>
  <c r="AU44" i="21"/>
  <c r="AR44" i="21"/>
  <c r="BA25" i="21"/>
  <c r="AK165" i="22"/>
  <c r="AK163" i="22"/>
  <c r="AQ140" i="22"/>
  <c r="AW157" i="22"/>
  <c r="AM141" i="22"/>
  <c r="AL141" i="22"/>
  <c r="AW144" i="22"/>
  <c r="AO123" i="22"/>
  <c r="AT146" i="22"/>
  <c r="AJ109" i="22"/>
  <c r="AT109" i="22"/>
  <c r="AX137" i="22"/>
  <c r="AI100" i="22"/>
  <c r="AI111" i="22"/>
  <c r="AO81" i="22"/>
  <c r="AM80" i="22"/>
  <c r="AZ52" i="22"/>
  <c r="AL53" i="22"/>
  <c r="AX29" i="22"/>
  <c r="Y17" i="21"/>
  <c r="AN17" i="21" s="1"/>
  <c r="AI173" i="21"/>
  <c r="AW149" i="21"/>
  <c r="AK138" i="21"/>
  <c r="AV145" i="21"/>
  <c r="AX160" i="21"/>
  <c r="AM128" i="21"/>
  <c r="AV107" i="21"/>
  <c r="AM64" i="21"/>
  <c r="AJ84" i="21"/>
  <c r="BA59" i="21"/>
  <c r="AI36" i="21"/>
  <c r="AP55" i="21"/>
  <c r="AM53" i="21"/>
  <c r="AP25" i="21"/>
  <c r="AN25" i="21"/>
  <c r="AT149" i="22"/>
  <c r="AS170" i="22"/>
  <c r="AX156" i="22"/>
  <c r="BA170" i="22"/>
  <c r="AT118" i="22"/>
  <c r="AK108" i="22"/>
  <c r="AI114" i="22"/>
  <c r="AQ116" i="22"/>
  <c r="AM109" i="22"/>
  <c r="AV90" i="22"/>
  <c r="AL42" i="22"/>
  <c r="AJ53" i="22"/>
  <c r="AM173" i="21"/>
  <c r="AI156" i="21"/>
  <c r="AJ145" i="21"/>
  <c r="AQ160" i="21"/>
  <c r="AO161" i="21"/>
  <c r="AX158" i="21"/>
  <c r="AQ128" i="21"/>
  <c r="AI91" i="21"/>
  <c r="AW93" i="21"/>
  <c r="AM63" i="21"/>
  <c r="AW63" i="21"/>
  <c r="AV83" i="21"/>
  <c r="AJ87" i="21"/>
  <c r="AS40" i="21"/>
  <c r="AL25" i="21"/>
  <c r="AY40" i="21"/>
  <c r="AO25" i="21"/>
  <c r="AT169" i="22"/>
  <c r="AX126" i="22"/>
  <c r="AP142" i="22"/>
  <c r="AS105" i="22"/>
  <c r="AK173" i="21"/>
  <c r="BA117" i="21"/>
  <c r="AR91" i="21"/>
  <c r="AK63" i="21"/>
  <c r="AT52" i="21"/>
  <c r="AZ52" i="21"/>
  <c r="BA125" i="22"/>
  <c r="BA146" i="21"/>
  <c r="AT122" i="22"/>
  <c r="AY161" i="22"/>
  <c r="AT155" i="22"/>
  <c r="AX175" i="22"/>
  <c r="AY160" i="22"/>
  <c r="AH155" i="22"/>
  <c r="AP175" i="22"/>
  <c r="AJ160" i="22"/>
  <c r="AP140" i="22"/>
  <c r="AP155" i="22"/>
  <c r="AP170" i="22"/>
  <c r="AK136" i="22"/>
  <c r="AV126" i="22"/>
  <c r="AL135" i="22"/>
  <c r="AS136" i="22"/>
  <c r="AZ113" i="22"/>
  <c r="AW100" i="22"/>
  <c r="AK121" i="22"/>
  <c r="AW104" i="22"/>
  <c r="AX88" i="22"/>
  <c r="AZ79" i="22"/>
  <c r="AZ84" i="22"/>
  <c r="AJ90" i="22"/>
  <c r="AW41" i="22"/>
  <c r="AL52" i="22"/>
  <c r="AI45" i="22"/>
  <c r="AZ48" i="22"/>
  <c r="AH26" i="22"/>
  <c r="AK170" i="22"/>
  <c r="AX151" i="22"/>
  <c r="AT170" i="22"/>
  <c r="AX147" i="22"/>
  <c r="AT168" i="22"/>
  <c r="AX158" i="22"/>
  <c r="AQ166" i="22"/>
  <c r="AU175" i="22"/>
  <c r="AL145" i="22"/>
  <c r="AW130" i="22"/>
  <c r="BA135" i="22"/>
  <c r="AJ126" i="22"/>
  <c r="AK135" i="22"/>
  <c r="AT175" i="22"/>
  <c r="AS121" i="22"/>
  <c r="AU104" i="22"/>
  <c r="AW108" i="22"/>
  <c r="AS110" i="22"/>
  <c r="AH156" i="22"/>
  <c r="AZ118" i="22"/>
  <c r="AY118" i="22"/>
  <c r="AV120" i="22"/>
  <c r="AJ118" i="22"/>
  <c r="AL116" i="22"/>
  <c r="AJ87" i="22"/>
  <c r="AN79" i="22"/>
  <c r="AH81" i="22"/>
  <c r="AW87" i="22"/>
  <c r="AL81" i="22"/>
  <c r="AU39" i="22"/>
  <c r="BA59" i="22"/>
  <c r="AP41" i="22"/>
  <c r="AL29" i="22"/>
  <c r="AU155" i="22"/>
  <c r="AU167" i="22"/>
  <c r="BA79" i="22"/>
  <c r="BA93" i="22"/>
  <c r="AX93" i="22"/>
  <c r="AX168" i="22"/>
  <c r="AK168" i="22"/>
  <c r="AI155" i="22"/>
  <c r="AJ168" i="22"/>
  <c r="AI167" i="22"/>
  <c r="AH168" i="22"/>
  <c r="AN175" i="22"/>
  <c r="AM175" i="22"/>
  <c r="AZ121" i="22"/>
  <c r="AS97" i="22"/>
  <c r="AS115" i="22"/>
  <c r="AT113" i="22"/>
  <c r="AX170" i="22"/>
  <c r="AO79" i="22"/>
  <c r="AN92" i="22"/>
  <c r="AW92" i="22"/>
  <c r="AN41" i="22"/>
  <c r="AT28" i="22"/>
  <c r="AL168" i="22"/>
  <c r="AW167" i="22"/>
  <c r="AW163" i="22"/>
  <c r="AT145" i="22"/>
  <c r="AT167" i="22"/>
  <c r="AT151" i="22"/>
  <c r="AS168" i="22"/>
  <c r="AO172" i="22"/>
  <c r="AI147" i="22"/>
  <c r="AL156" i="22"/>
  <c r="AY170" i="22"/>
  <c r="BA121" i="22"/>
  <c r="AN121" i="22"/>
  <c r="AX125" i="22"/>
  <c r="AS126" i="22"/>
  <c r="AP163" i="22"/>
  <c r="AP100" i="22"/>
  <c r="AJ115" i="22"/>
  <c r="AX113" i="22"/>
  <c r="AH115" i="22"/>
  <c r="AR108" i="22"/>
  <c r="AZ110" i="22"/>
  <c r="AW111" i="22"/>
  <c r="AP114" i="22"/>
  <c r="AZ91" i="22"/>
  <c r="AW90" i="22"/>
  <c r="AT90" i="22"/>
  <c r="AV92" i="22"/>
  <c r="AI41" i="22"/>
  <c r="BA38" i="22"/>
  <c r="AV29" i="22"/>
  <c r="AZ29" i="22"/>
  <c r="AO36" i="22"/>
  <c r="AK39" i="22"/>
  <c r="AJ107" i="22"/>
  <c r="Z85" i="22"/>
  <c r="AX166" i="22"/>
  <c r="AK166" i="22"/>
  <c r="AX161" i="22"/>
  <c r="AS165" i="22"/>
  <c r="AO163" i="22"/>
  <c r="AO165" i="22"/>
  <c r="AJ136" i="22"/>
  <c r="AK175" i="22"/>
  <c r="AV175" i="22"/>
  <c r="AO170" i="22"/>
  <c r="AW97" i="22"/>
  <c r="AO111" i="22"/>
  <c r="AW113" i="22"/>
  <c r="AT121" i="22"/>
  <c r="AU111" i="22"/>
  <c r="AS93" i="22"/>
  <c r="BA98" i="22"/>
  <c r="AJ88" i="22"/>
  <c r="AT88" i="22"/>
  <c r="AW79" i="22"/>
  <c r="AS79" i="22"/>
  <c r="AH39" i="22"/>
  <c r="AI37" i="22"/>
  <c r="AM45" i="22"/>
  <c r="AQ39" i="22"/>
  <c r="AQ37" i="22"/>
  <c r="AL107" i="22"/>
  <c r="AX165" i="22"/>
  <c r="AZ147" i="22"/>
  <c r="AS155" i="22"/>
  <c r="AW138" i="22"/>
  <c r="AH165" i="22"/>
  <c r="AK147" i="22"/>
  <c r="AH163" i="22"/>
  <c r="AH147" i="22"/>
  <c r="AO151" i="22"/>
  <c r="AN135" i="22"/>
  <c r="AY135" i="22"/>
  <c r="BA136" i="22"/>
  <c r="AY115" i="22"/>
  <c r="AP151" i="22"/>
  <c r="AO90" i="22"/>
  <c r="AY79" i="22"/>
  <c r="AJ84" i="22"/>
  <c r="AS84" i="22"/>
  <c r="AV37" i="22"/>
  <c r="AU52" i="22"/>
  <c r="AX163" i="22"/>
  <c r="AX138" i="22"/>
  <c r="AK138" i="22"/>
  <c r="AU163" i="22"/>
  <c r="AO146" i="22"/>
  <c r="AV158" i="22"/>
  <c r="AX146" i="22"/>
  <c r="AL155" i="22"/>
  <c r="AM145" i="22"/>
  <c r="AL136" i="22"/>
  <c r="AM135" i="22"/>
  <c r="AH146" i="22"/>
  <c r="AV135" i="22"/>
  <c r="AM115" i="22"/>
  <c r="AN106" i="22"/>
  <c r="AP104" i="22"/>
  <c r="AT158" i="22"/>
  <c r="AP115" i="22"/>
  <c r="AT106" i="22"/>
  <c r="AT93" i="22"/>
  <c r="AM79" i="22"/>
  <c r="AJ79" i="22"/>
  <c r="AZ93" i="22"/>
  <c r="AR37" i="22"/>
  <c r="AK52" i="22"/>
  <c r="AQ26" i="22"/>
  <c r="AY41" i="22"/>
  <c r="AM26" i="22"/>
  <c r="AV26" i="22"/>
  <c r="AK37" i="22"/>
  <c r="AP29" i="22"/>
  <c r="AK107" i="22"/>
  <c r="AT137" i="22"/>
  <c r="AL163" i="22"/>
  <c r="AN158" i="22"/>
  <c r="AL138" i="22"/>
  <c r="AN143" i="22"/>
  <c r="AU137" i="22"/>
  <c r="AO138" i="22"/>
  <c r="AP137" i="22"/>
  <c r="AQ126" i="22"/>
  <c r="AS135" i="22"/>
  <c r="AX108" i="22"/>
  <c r="AX114" i="22"/>
  <c r="AU108" i="22"/>
  <c r="AX100" i="22"/>
  <c r="AH158" i="22"/>
  <c r="AT135" i="22"/>
  <c r="AX110" i="22"/>
  <c r="AH106" i="22"/>
  <c r="AH93" i="22"/>
  <c r="BA107" i="22"/>
  <c r="AN93" i="22"/>
  <c r="AT79" i="22"/>
  <c r="AH91" i="22"/>
  <c r="BA62" i="22"/>
  <c r="AM53" i="22"/>
  <c r="AJ26" i="22"/>
  <c r="AR28" i="22"/>
  <c r="AJ161" i="22"/>
  <c r="AO127" i="22"/>
  <c r="AW45" i="22"/>
  <c r="AL27" i="22"/>
  <c r="AI25" i="22"/>
  <c r="AU28" i="22"/>
  <c r="Z28" i="22"/>
  <c r="AI28" i="22"/>
  <c r="AS28" i="22"/>
  <c r="AQ36" i="22"/>
  <c r="AZ28" i="22"/>
  <c r="AY26" i="22"/>
  <c r="BC26" i="22" s="1"/>
  <c r="AH28" i="22"/>
  <c r="AV27" i="22"/>
  <c r="AJ27" i="22"/>
  <c r="AU27" i="22"/>
  <c r="AM28" i="22"/>
  <c r="AJ28" i="22"/>
  <c r="AI27" i="22"/>
  <c r="AT27" i="22"/>
  <c r="AX28" i="22"/>
  <c r="AV28" i="22"/>
  <c r="AZ25" i="22"/>
  <c r="AH27" i="22"/>
  <c r="AL28" i="22"/>
  <c r="AZ27" i="22"/>
  <c r="BC27" i="22" s="1"/>
  <c r="AK28" i="22"/>
  <c r="AN25" i="22"/>
  <c r="AY25" i="22"/>
  <c r="AL25" i="22"/>
  <c r="AK163" i="21"/>
  <c r="AS158" i="21"/>
  <c r="AT169" i="21"/>
  <c r="AM141" i="21"/>
  <c r="AN160" i="21"/>
  <c r="AP163" i="21"/>
  <c r="AL158" i="21"/>
  <c r="AL149" i="21"/>
  <c r="BA123" i="21"/>
  <c r="AZ138" i="21"/>
  <c r="AH122" i="21"/>
  <c r="AQ101" i="21"/>
  <c r="AN100" i="21"/>
  <c r="AI67" i="21"/>
  <c r="AV101" i="21"/>
  <c r="BA57" i="21"/>
  <c r="AY63" i="21"/>
  <c r="AM83" i="21"/>
  <c r="AX61" i="21"/>
  <c r="AK67" i="21"/>
  <c r="AX87" i="21"/>
  <c r="AI65" i="21"/>
  <c r="AV87" i="21"/>
  <c r="AR87" i="21"/>
  <c r="AO59" i="21"/>
  <c r="AZ42" i="21"/>
  <c r="AZ29" i="21"/>
  <c r="AW42" i="21"/>
  <c r="AS36" i="21"/>
  <c r="AP27" i="21"/>
  <c r="AY52" i="21"/>
  <c r="BA36" i="21"/>
  <c r="AR39" i="21"/>
  <c r="BA41" i="21"/>
  <c r="AP39" i="21"/>
  <c r="AU29" i="21"/>
  <c r="AP20" i="21"/>
  <c r="AQ125" i="21"/>
  <c r="AZ99" i="21"/>
  <c r="AJ101" i="21"/>
  <c r="AL61" i="21"/>
  <c r="AN42" i="21"/>
  <c r="AK42" i="21"/>
  <c r="AR28" i="21"/>
  <c r="AU39" i="21"/>
  <c r="AS38" i="21"/>
  <c r="AO41" i="21"/>
  <c r="AP28" i="21"/>
  <c r="AW107" i="21"/>
  <c r="AS107" i="21"/>
  <c r="AN107" i="21"/>
  <c r="AK107" i="21"/>
  <c r="AZ107" i="21"/>
  <c r="AZ98" i="21"/>
  <c r="AN98" i="21"/>
  <c r="AW103" i="21"/>
  <c r="AV103" i="21"/>
  <c r="AS103" i="21"/>
  <c r="AR103" i="21"/>
  <c r="AP103" i="21"/>
  <c r="AO103" i="21"/>
  <c r="AM103" i="21"/>
  <c r="AL103" i="21"/>
  <c r="AY103" i="21"/>
  <c r="AJ103" i="21"/>
  <c r="AH169" i="21"/>
  <c r="AW147" i="21"/>
  <c r="AL165" i="21"/>
  <c r="AM158" i="21"/>
  <c r="AM153" i="21"/>
  <c r="AW169" i="21"/>
  <c r="AY143" i="21"/>
  <c r="AK93" i="21"/>
  <c r="AS101" i="21"/>
  <c r="AJ104" i="21"/>
  <c r="AN99" i="21"/>
  <c r="AZ101" i="21"/>
  <c r="AI64" i="21"/>
  <c r="AY61" i="21"/>
  <c r="AI82" i="21"/>
  <c r="AY41" i="21"/>
  <c r="AL41" i="21"/>
  <c r="AY49" i="21"/>
  <c r="AV41" i="21"/>
  <c r="AI41" i="21"/>
  <c r="AI39" i="21"/>
  <c r="AQ28" i="21"/>
  <c r="Y23" i="21"/>
  <c r="AT23" i="21" s="1"/>
  <c r="AW170" i="21"/>
  <c r="AT161" i="21"/>
  <c r="AK147" i="21"/>
  <c r="AV170" i="21"/>
  <c r="AH148" i="21"/>
  <c r="AP160" i="21"/>
  <c r="AN156" i="21"/>
  <c r="AN169" i="21"/>
  <c r="BA147" i="21"/>
  <c r="BA165" i="21"/>
  <c r="AX138" i="21"/>
  <c r="AO138" i="21"/>
  <c r="AI135" i="21"/>
  <c r="AO125" i="21"/>
  <c r="AH123" i="21"/>
  <c r="Z107" i="21"/>
  <c r="AZ104" i="21"/>
  <c r="AP88" i="21"/>
  <c r="AR100" i="21"/>
  <c r="BA114" i="21"/>
  <c r="BA91" i="21"/>
  <c r="AK99" i="21"/>
  <c r="AN90" i="21"/>
  <c r="AY101" i="21"/>
  <c r="AW100" i="21"/>
  <c r="AW114" i="21"/>
  <c r="AP87" i="21"/>
  <c r="AO88" i="21"/>
  <c r="AM61" i="21"/>
  <c r="AW61" i="21"/>
  <c r="AW87" i="21"/>
  <c r="AI63" i="21"/>
  <c r="AK78" i="21"/>
  <c r="AH87" i="21"/>
  <c r="AI90" i="21"/>
  <c r="AM41" i="21"/>
  <c r="AM49" i="21"/>
  <c r="AJ41" i="21"/>
  <c r="AQ52" i="21"/>
  <c r="AQ36" i="21"/>
  <c r="AT29" i="21"/>
  <c r="AJ44" i="21"/>
  <c r="AX36" i="21"/>
  <c r="AK52" i="21"/>
  <c r="AM36" i="21"/>
  <c r="AS28" i="21"/>
  <c r="AY55" i="21"/>
  <c r="AS55" i="21"/>
  <c r="AQ55" i="21"/>
  <c r="AM55" i="21"/>
  <c r="AW67" i="21"/>
  <c r="AO153" i="21"/>
  <c r="AJ153" i="21"/>
  <c r="AT163" i="21"/>
  <c r="AT147" i="21"/>
  <c r="AP153" i="21"/>
  <c r="AV167" i="21"/>
  <c r="AO147" i="21"/>
  <c r="AX163" i="21"/>
  <c r="AX129" i="21"/>
  <c r="AO114" i="21"/>
  <c r="AM101" i="21"/>
  <c r="AO93" i="21"/>
  <c r="AK114" i="21"/>
  <c r="AI61" i="21"/>
  <c r="AK61" i="21"/>
  <c r="AU61" i="21"/>
  <c r="AS67" i="21"/>
  <c r="AP67" i="21"/>
  <c r="BA67" i="21"/>
  <c r="AX39" i="21"/>
  <c r="AW39" i="21"/>
  <c r="AU42" i="21"/>
  <c r="AV28" i="21"/>
  <c r="AU28" i="21"/>
  <c r="AM20" i="21"/>
  <c r="AK103" i="21"/>
  <c r="AP169" i="21"/>
  <c r="AX92" i="21"/>
  <c r="AW60" i="21"/>
  <c r="AS61" i="21"/>
  <c r="AO67" i="21"/>
  <c r="BA38" i="21"/>
  <c r="AL39" i="21"/>
  <c r="AK39" i="21"/>
  <c r="AT41" i="21"/>
  <c r="AT39" i="21"/>
  <c r="AM46" i="21"/>
  <c r="AJ28" i="21"/>
  <c r="AW28" i="21"/>
  <c r="AO44" i="21"/>
  <c r="AY147" i="21"/>
  <c r="AW145" i="21"/>
  <c r="AS156" i="21"/>
  <c r="AO167" i="21"/>
  <c r="AS154" i="21"/>
  <c r="AO160" i="21"/>
  <c r="AX167" i="21"/>
  <c r="AL141" i="21"/>
  <c r="BA163" i="21"/>
  <c r="AO146" i="21"/>
  <c r="AW161" i="21"/>
  <c r="AU158" i="21"/>
  <c r="AH125" i="21"/>
  <c r="AW128" i="21"/>
  <c r="AX123" i="21"/>
  <c r="AH138" i="21"/>
  <c r="AI101" i="21"/>
  <c r="AH114" i="21"/>
  <c r="AT94" i="21"/>
  <c r="AW117" i="21"/>
  <c r="AO100" i="21"/>
  <c r="AT99" i="21"/>
  <c r="AO82" i="21"/>
  <c r="AP78" i="21"/>
  <c r="AK59" i="21"/>
  <c r="AU59" i="21"/>
  <c r="AH59" i="21"/>
  <c r="AS59" i="21"/>
  <c r="AP64" i="21"/>
  <c r="BA65" i="21"/>
  <c r="AI52" i="21"/>
  <c r="AW41" i="21"/>
  <c r="AY38" i="21"/>
  <c r="AH41" i="21"/>
  <c r="AH39" i="21"/>
  <c r="AX44" i="21"/>
  <c r="AX28" i="21"/>
  <c r="AV27" i="21"/>
  <c r="AV29" i="21"/>
  <c r="AI28" i="21"/>
  <c r="AR106" i="21"/>
  <c r="AP106" i="21"/>
  <c r="AO106" i="21"/>
  <c r="AM106" i="21"/>
  <c r="AL106" i="21"/>
  <c r="AJ106" i="21"/>
  <c r="AS106" i="21"/>
  <c r="AY106" i="21"/>
  <c r="AV106" i="21"/>
  <c r="AL166" i="21"/>
  <c r="AK166" i="21"/>
  <c r="AM166" i="21"/>
  <c r="BA166" i="21"/>
  <c r="AI166" i="21"/>
  <c r="AY166" i="21"/>
  <c r="AX166" i="21"/>
  <c r="AW166" i="21"/>
  <c r="AU166" i="21"/>
  <c r="AO166" i="21"/>
  <c r="AL20" i="21"/>
  <c r="AK106" i="21"/>
  <c r="AK145" i="21"/>
  <c r="AS153" i="21"/>
  <c r="AP156" i="21"/>
  <c r="AL167" i="21"/>
  <c r="AO163" i="21"/>
  <c r="AM163" i="21"/>
  <c r="AI158" i="21"/>
  <c r="AT100" i="21"/>
  <c r="BA99" i="21"/>
  <c r="AS93" i="21"/>
  <c r="AX67" i="21"/>
  <c r="AQ67" i="21"/>
  <c r="AP61" i="21"/>
  <c r="AO65" i="21"/>
  <c r="AY39" i="21"/>
  <c r="AM38" i="21"/>
  <c r="AL28" i="21"/>
  <c r="AY28" i="21"/>
  <c r="AX109" i="21"/>
  <c r="AR109" i="21"/>
  <c r="AN109" i="21"/>
  <c r="AZ109" i="21"/>
  <c r="AL109" i="21"/>
  <c r="AU105" i="21"/>
  <c r="AZ105" i="21"/>
  <c r="AO105" i="21"/>
  <c r="AN105" i="21"/>
  <c r="AK105" i="21"/>
  <c r="AI105" i="21"/>
  <c r="BA105" i="21"/>
  <c r="BA97" i="21"/>
  <c r="AZ97" i="21"/>
  <c r="AS97" i="21"/>
  <c r="AO97" i="21"/>
  <c r="AN97" i="21"/>
  <c r="AW106" i="21"/>
  <c r="AU169" i="21"/>
  <c r="AH158" i="21"/>
  <c r="AW153" i="21"/>
  <c r="AX143" i="21"/>
  <c r="AH154" i="21"/>
  <c r="AU145" i="21"/>
  <c r="AP147" i="21"/>
  <c r="AK160" i="21"/>
  <c r="AL135" i="21"/>
  <c r="AO122" i="21"/>
  <c r="AH128" i="21"/>
  <c r="AO117" i="21"/>
  <c r="AH100" i="21"/>
  <c r="AH108" i="21"/>
  <c r="AO99" i="21"/>
  <c r="AL90" i="21"/>
  <c r="AW91" i="21"/>
  <c r="AZ87" i="21"/>
  <c r="AL67" i="21"/>
  <c r="AQ63" i="21"/>
  <c r="BA63" i="21"/>
  <c r="AO49" i="21"/>
  <c r="AL36" i="21"/>
  <c r="AM39" i="21"/>
  <c r="AK49" i="21"/>
  <c r="AL29" i="21"/>
  <c r="AV39" i="21"/>
  <c r="AI49" i="21"/>
  <c r="AS43" i="21"/>
  <c r="AZ44" i="21"/>
  <c r="AO42" i="21"/>
  <c r="AK28" i="21"/>
  <c r="AM28" i="21"/>
  <c r="AK97" i="21"/>
  <c r="AH166" i="21"/>
  <c r="AO107" i="21"/>
  <c r="BA167" i="21"/>
  <c r="AL129" i="21"/>
  <c r="AT158" i="21"/>
  <c r="AN165" i="21"/>
  <c r="AU156" i="21"/>
  <c r="AK153" i="21"/>
  <c r="AY122" i="21"/>
  <c r="AT129" i="21"/>
  <c r="AK125" i="21"/>
  <c r="AQ114" i="21"/>
  <c r="AY67" i="21"/>
  <c r="AX64" i="21"/>
  <c r="AQ61" i="21"/>
  <c r="BA61" i="21"/>
  <c r="AT28" i="21"/>
  <c r="AJ39" i="21"/>
  <c r="AQ41" i="21"/>
  <c r="AN41" i="21"/>
  <c r="AZ28" i="21"/>
  <c r="BA28" i="21"/>
  <c r="BC28" i="21" s="1"/>
  <c r="AT166" i="21"/>
  <c r="BA107" i="21"/>
  <c r="AR129" i="21"/>
  <c r="AQ129" i="21"/>
  <c r="AJ114" i="21"/>
  <c r="AM67" i="21"/>
  <c r="AH28" i="21"/>
  <c r="AW38" i="21"/>
  <c r="AO46" i="21"/>
  <c r="AN28" i="21"/>
  <c r="Z28" i="21"/>
  <c r="AV36" i="21"/>
  <c r="AJ36" i="21"/>
  <c r="Z164" i="22"/>
  <c r="AZ164" i="22"/>
  <c r="AN164" i="22"/>
  <c r="AY164" i="22"/>
  <c r="AM164" i="22"/>
  <c r="AV164" i="22"/>
  <c r="AJ164" i="22"/>
  <c r="AR164" i="22"/>
  <c r="AQ164" i="22"/>
  <c r="BA164" i="22"/>
  <c r="AH164" i="22"/>
  <c r="AP164" i="22"/>
  <c r="AS164" i="22"/>
  <c r="AX164" i="22"/>
  <c r="AV174" i="22"/>
  <c r="AJ174" i="22"/>
  <c r="AU174" i="22"/>
  <c r="AI174" i="22"/>
  <c r="BB174" i="22" s="1"/>
  <c r="AR174" i="22"/>
  <c r="Z174" i="22"/>
  <c r="AY174" i="22"/>
  <c r="AM174" i="22"/>
  <c r="AL174" i="22"/>
  <c r="AT174" i="22"/>
  <c r="AX174" i="22"/>
  <c r="AK174" i="22"/>
  <c r="AZ174" i="22"/>
  <c r="AP174" i="22"/>
  <c r="AQ174" i="22"/>
  <c r="AW162" i="22"/>
  <c r="AZ150" i="22"/>
  <c r="AQ173" i="22"/>
  <c r="AO157" i="22"/>
  <c r="AU150" i="22"/>
  <c r="AX171" i="22"/>
  <c r="AK173" i="22"/>
  <c r="AR124" i="22"/>
  <c r="AQ124" i="22"/>
  <c r="BA124" i="22"/>
  <c r="AV124" i="22"/>
  <c r="AM124" i="22"/>
  <c r="AJ124" i="22"/>
  <c r="AY124" i="22"/>
  <c r="AX124" i="22"/>
  <c r="AI124" i="22"/>
  <c r="AN124" i="22"/>
  <c r="AO124" i="22"/>
  <c r="AU124" i="22"/>
  <c r="AZ124" i="22"/>
  <c r="AH124" i="22"/>
  <c r="AP124" i="22"/>
  <c r="AT124" i="22"/>
  <c r="AW124" i="22"/>
  <c r="AS124" i="22"/>
  <c r="AR105" i="22"/>
  <c r="AQ105" i="22"/>
  <c r="AZ105" i="22"/>
  <c r="AN105" i="22"/>
  <c r="AX105" i="22"/>
  <c r="AL105" i="22"/>
  <c r="AU105" i="22"/>
  <c r="AK105" i="22"/>
  <c r="AI105" i="22"/>
  <c r="AW105" i="22"/>
  <c r="AO105" i="22"/>
  <c r="AM105" i="22"/>
  <c r="BA105" i="22"/>
  <c r="AH105" i="22"/>
  <c r="AJ105" i="22"/>
  <c r="AT105" i="22"/>
  <c r="AR172" i="22"/>
  <c r="AQ172" i="22"/>
  <c r="Z172" i="22"/>
  <c r="AZ172" i="22"/>
  <c r="AN172" i="22"/>
  <c r="AU172" i="22"/>
  <c r="AI172" i="22"/>
  <c r="AJ172" i="22"/>
  <c r="AV172" i="22"/>
  <c r="AM172" i="22"/>
  <c r="BA172" i="22"/>
  <c r="AY172" i="22"/>
  <c r="AL172" i="22"/>
  <c r="AK172" i="22"/>
  <c r="AS172" i="22"/>
  <c r="AR142" i="22"/>
  <c r="Z142" i="22"/>
  <c r="AZ142" i="22"/>
  <c r="AN142" i="22"/>
  <c r="AW142" i="22"/>
  <c r="AV142" i="22"/>
  <c r="AU142" i="22"/>
  <c r="AM142" i="22"/>
  <c r="AK142" i="22"/>
  <c r="AJ142" i="22"/>
  <c r="AI142" i="22"/>
  <c r="AY142" i="22"/>
  <c r="AQ142" i="22"/>
  <c r="AH142" i="22"/>
  <c r="BA142" i="22"/>
  <c r="AR149" i="22"/>
  <c r="BA149" i="22"/>
  <c r="AO149" i="22"/>
  <c r="AZ149" i="22"/>
  <c r="AM149" i="22"/>
  <c r="AK149" i="22"/>
  <c r="AI149" i="22"/>
  <c r="AW149" i="22"/>
  <c r="AY149" i="22"/>
  <c r="AU149" i="22"/>
  <c r="AN149" i="22"/>
  <c r="AJ149" i="22"/>
  <c r="AL149" i="22"/>
  <c r="AQ149" i="22"/>
  <c r="AW169" i="22"/>
  <c r="AK162" i="22"/>
  <c r="AR130" i="22"/>
  <c r="AQ130" i="22"/>
  <c r="BA130" i="22"/>
  <c r="AY130" i="22"/>
  <c r="AV130" i="22"/>
  <c r="AM130" i="22"/>
  <c r="AJ130" i="22"/>
  <c r="AP130" i="22"/>
  <c r="AU130" i="22"/>
  <c r="AO130" i="22"/>
  <c r="AH130" i="22"/>
  <c r="AT130" i="22"/>
  <c r="AS130" i="22"/>
  <c r="AN130" i="22"/>
  <c r="AL130" i="22"/>
  <c r="AT162" i="22"/>
  <c r="AI150" i="22"/>
  <c r="AH143" i="22"/>
  <c r="AK130" i="22"/>
  <c r="BA167" i="22"/>
  <c r="AZ167" i="22"/>
  <c r="AN167" i="22"/>
  <c r="AY167" i="22"/>
  <c r="AM167" i="22"/>
  <c r="AV167" i="22"/>
  <c r="AJ167" i="22"/>
  <c r="AS167" i="22"/>
  <c r="AR167" i="22"/>
  <c r="AQ167" i="22"/>
  <c r="AX167" i="22"/>
  <c r="AP167" i="22"/>
  <c r="AP105" i="22"/>
  <c r="AM112" i="22"/>
  <c r="AU98" i="22"/>
  <c r="AT98" i="22"/>
  <c r="Z98" i="22"/>
  <c r="AP98" i="22"/>
  <c r="AM98" i="22"/>
  <c r="AI98" i="22"/>
  <c r="AY98" i="22"/>
  <c r="AX98" i="22"/>
  <c r="AV98" i="22"/>
  <c r="AW98" i="22"/>
  <c r="AN98" i="22"/>
  <c r="AQ98" i="22"/>
  <c r="AZ98" i="22"/>
  <c r="AJ98" i="22"/>
  <c r="AL98" i="22"/>
  <c r="AR98" i="22"/>
  <c r="AO98" i="22"/>
  <c r="AS98" i="22"/>
  <c r="AZ130" i="22"/>
  <c r="AD42" i="22"/>
  <c r="A52" i="22"/>
  <c r="AR171" i="22"/>
  <c r="AQ171" i="22"/>
  <c r="Z171" i="22"/>
  <c r="AZ171" i="22"/>
  <c r="AN171" i="22"/>
  <c r="AU171" i="22"/>
  <c r="AI171" i="22"/>
  <c r="BA171" i="22"/>
  <c r="AK171" i="22"/>
  <c r="AW171" i="22"/>
  <c r="AL171" i="22"/>
  <c r="AH171" i="22"/>
  <c r="BB171" i="22" s="1"/>
  <c r="AM171" i="22"/>
  <c r="AQ152" i="22"/>
  <c r="AR127" i="22"/>
  <c r="AQ127" i="22"/>
  <c r="BA127" i="22"/>
  <c r="AX127" i="22"/>
  <c r="AV127" i="22"/>
  <c r="AM127" i="22"/>
  <c r="AL127" i="22"/>
  <c r="AJ127" i="22"/>
  <c r="AY127" i="22"/>
  <c r="AS127" i="22"/>
  <c r="AZ127" i="22"/>
  <c r="AK127" i="22"/>
  <c r="AI127" i="22"/>
  <c r="AW127" i="22"/>
  <c r="AP127" i="22"/>
  <c r="AT127" i="22"/>
  <c r="AH162" i="22"/>
  <c r="AN174" i="22"/>
  <c r="BA139" i="22"/>
  <c r="AZ139" i="22"/>
  <c r="AW139" i="22"/>
  <c r="AH139" i="22"/>
  <c r="AT139" i="22"/>
  <c r="AN139" i="22"/>
  <c r="AR139" i="22"/>
  <c r="AQ139" i="22"/>
  <c r="AM139" i="22"/>
  <c r="AY139" i="22"/>
  <c r="AP139" i="22"/>
  <c r="AJ139" i="22"/>
  <c r="AS139" i="22"/>
  <c r="AV139" i="22"/>
  <c r="AX139" i="22"/>
  <c r="AI139" i="22"/>
  <c r="AK139" i="22"/>
  <c r="AR128" i="22"/>
  <c r="AM102" i="22"/>
  <c r="AY171" i="22"/>
  <c r="AV122" i="22"/>
  <c r="AJ122" i="22"/>
  <c r="AU122" i="22"/>
  <c r="AI122" i="22"/>
  <c r="AY122" i="22"/>
  <c r="AX122" i="22"/>
  <c r="AQ122" i="22"/>
  <c r="AP122" i="22"/>
  <c r="AM122" i="22"/>
  <c r="AL122" i="22"/>
  <c r="AN122" i="22"/>
  <c r="AS122" i="22"/>
  <c r="AK122" i="22"/>
  <c r="AZ122" i="22"/>
  <c r="AW122" i="22"/>
  <c r="AH122" i="22"/>
  <c r="AO122" i="22"/>
  <c r="AT150" i="22"/>
  <c r="AN162" i="22"/>
  <c r="AU83" i="22"/>
  <c r="AI83" i="22"/>
  <c r="AS83" i="22"/>
  <c r="AR83" i="22"/>
  <c r="AQ83" i="22"/>
  <c r="AZ83" i="22"/>
  <c r="AN83" i="22"/>
  <c r="AX83" i="22"/>
  <c r="AL83" i="22"/>
  <c r="AP83" i="22"/>
  <c r="AJ83" i="22"/>
  <c r="AM83" i="22"/>
  <c r="AY83" i="22"/>
  <c r="AH83" i="22"/>
  <c r="AT83" i="22"/>
  <c r="AO83" i="22"/>
  <c r="AW83" i="22"/>
  <c r="AV40" i="22"/>
  <c r="AJ40" i="22"/>
  <c r="AP40" i="22"/>
  <c r="BA40" i="22"/>
  <c r="AX40" i="22"/>
  <c r="AL40" i="22"/>
  <c r="AQ40" i="22"/>
  <c r="AW40" i="22"/>
  <c r="AO40" i="22"/>
  <c r="AH40" i="22"/>
  <c r="AT40" i="22"/>
  <c r="AM40" i="22"/>
  <c r="AS40" i="22"/>
  <c r="AY40" i="22"/>
  <c r="AN40" i="22"/>
  <c r="AZ40" i="22"/>
  <c r="AI40" i="22"/>
  <c r="AK40" i="22"/>
  <c r="AU40" i="22"/>
  <c r="AR169" i="22"/>
  <c r="AQ169" i="22"/>
  <c r="Z169" i="22"/>
  <c r="AZ169" i="22"/>
  <c r="AN169" i="22"/>
  <c r="AU169" i="22"/>
  <c r="AI169" i="22"/>
  <c r="AH169" i="22"/>
  <c r="BB169" i="22" s="1"/>
  <c r="AM169" i="22"/>
  <c r="AY169" i="22"/>
  <c r="AP169" i="22"/>
  <c r="AK169" i="22"/>
  <c r="AX169" i="22"/>
  <c r="AO169" i="22"/>
  <c r="AS169" i="22"/>
  <c r="AT173" i="22"/>
  <c r="AR165" i="22"/>
  <c r="AQ165" i="22"/>
  <c r="AZ165" i="22"/>
  <c r="AN165" i="22"/>
  <c r="AW165" i="22"/>
  <c r="AV165" i="22"/>
  <c r="AU165" i="22"/>
  <c r="AI165" i="22"/>
  <c r="BA165" i="22"/>
  <c r="AP165" i="22"/>
  <c r="AJ165" i="22"/>
  <c r="AY165" i="22"/>
  <c r="AT165" i="22"/>
  <c r="BA174" i="22"/>
  <c r="AP171" i="22"/>
  <c r="AK153" i="22"/>
  <c r="AO171" i="22"/>
  <c r="AW174" i="22"/>
  <c r="AU139" i="22"/>
  <c r="BA102" i="22"/>
  <c r="AR112" i="22"/>
  <c r="AQ112" i="22"/>
  <c r="AZ112" i="22"/>
  <c r="AN112" i="22"/>
  <c r="AX112" i="22"/>
  <c r="AL112" i="22"/>
  <c r="AI112" i="22"/>
  <c r="AW112" i="22"/>
  <c r="AU112" i="22"/>
  <c r="AK112" i="22"/>
  <c r="AY112" i="22"/>
  <c r="AP112" i="22"/>
  <c r="AO112" i="22"/>
  <c r="BA112" i="22"/>
  <c r="AS112" i="22"/>
  <c r="AH112" i="22"/>
  <c r="AJ112" i="22"/>
  <c r="AT112" i="22"/>
  <c r="AK83" i="22"/>
  <c r="AR161" i="22"/>
  <c r="AQ161" i="22"/>
  <c r="Z161" i="22"/>
  <c r="AZ161" i="22"/>
  <c r="AN161" i="22"/>
  <c r="AV161" i="22"/>
  <c r="AU161" i="22"/>
  <c r="AI161" i="22"/>
  <c r="AT161" i="22"/>
  <c r="AP161" i="22"/>
  <c r="AO161" i="22"/>
  <c r="BA161" i="22"/>
  <c r="AK161" i="22"/>
  <c r="AL161" i="22"/>
  <c r="AH173" i="22"/>
  <c r="AL164" i="22"/>
  <c r="BA140" i="22"/>
  <c r="AJ140" i="22"/>
  <c r="AZ140" i="22"/>
  <c r="AY140" i="22"/>
  <c r="AW140" i="22"/>
  <c r="AN140" i="22"/>
  <c r="AR140" i="22"/>
  <c r="AM140" i="22"/>
  <c r="AK140" i="22"/>
  <c r="AL140" i="22"/>
  <c r="AX140" i="22"/>
  <c r="AT140" i="22"/>
  <c r="AU140" i="22"/>
  <c r="AS140" i="22"/>
  <c r="AU164" i="22"/>
  <c r="AZ153" i="22"/>
  <c r="AL150" i="22"/>
  <c r="AO174" i="22"/>
  <c r="AK119" i="22"/>
  <c r="BA119" i="22"/>
  <c r="BA83" i="22"/>
  <c r="AR157" i="22"/>
  <c r="AQ157" i="22"/>
  <c r="Z157" i="22"/>
  <c r="AZ157" i="22"/>
  <c r="AN157" i="22"/>
  <c r="AV157" i="22"/>
  <c r="AS157" i="22"/>
  <c r="AT157" i="22"/>
  <c r="AX157" i="22"/>
  <c r="AI157" i="22"/>
  <c r="AJ157" i="22"/>
  <c r="AP157" i="22"/>
  <c r="AU157" i="22"/>
  <c r="AK157" i="22"/>
  <c r="AM157" i="22"/>
  <c r="AV171" i="22"/>
  <c r="AY153" i="22"/>
  <c r="AM153" i="22"/>
  <c r="AV153" i="22"/>
  <c r="AJ153" i="22"/>
  <c r="AS153" i="22"/>
  <c r="AR153" i="22"/>
  <c r="AO153" i="22"/>
  <c r="BA153" i="22"/>
  <c r="AQ153" i="22"/>
  <c r="AT153" i="22"/>
  <c r="AI153" i="22"/>
  <c r="BB153" i="22" s="1"/>
  <c r="AU153" i="22"/>
  <c r="AL153" i="22"/>
  <c r="AW153" i="22"/>
  <c r="AT171" i="22"/>
  <c r="AV143" i="22"/>
  <c r="AJ143" i="22"/>
  <c r="AS143" i="22"/>
  <c r="AR143" i="22"/>
  <c r="BA143" i="22"/>
  <c r="AO143" i="22"/>
  <c r="AY143" i="22"/>
  <c r="AQ143" i="22"/>
  <c r="AM143" i="22"/>
  <c r="AT143" i="22"/>
  <c r="AK143" i="22"/>
  <c r="AW143" i="22"/>
  <c r="AI143" i="22"/>
  <c r="AL143" i="22"/>
  <c r="AZ143" i="22"/>
  <c r="AI164" i="22"/>
  <c r="AN153" i="22"/>
  <c r="AT164" i="22"/>
  <c r="AO173" i="22"/>
  <c r="AH157" i="22"/>
  <c r="AL173" i="22"/>
  <c r="AR145" i="22"/>
  <c r="Z145" i="22"/>
  <c r="AZ145" i="22"/>
  <c r="AN145" i="22"/>
  <c r="AV145" i="22"/>
  <c r="AJ145" i="22"/>
  <c r="AS145" i="22"/>
  <c r="AQ145" i="22"/>
  <c r="AX145" i="22"/>
  <c r="AO145" i="22"/>
  <c r="AI145" i="22"/>
  <c r="AU145" i="22"/>
  <c r="AY145" i="22"/>
  <c r="AJ171" i="22"/>
  <c r="AW164" i="22"/>
  <c r="AP153" i="22"/>
  <c r="AV169" i="22"/>
  <c r="AP143" i="22"/>
  <c r="AW161" i="22"/>
  <c r="AP172" i="22"/>
  <c r="AX153" i="22"/>
  <c r="AR160" i="22"/>
  <c r="AQ160" i="22"/>
  <c r="AZ160" i="22"/>
  <c r="AN160" i="22"/>
  <c r="AW160" i="22"/>
  <c r="AV160" i="22"/>
  <c r="AU160" i="22"/>
  <c r="AI160" i="22"/>
  <c r="AO160" i="22"/>
  <c r="AM160" i="22"/>
  <c r="BA160" i="22"/>
  <c r="AH160" i="22"/>
  <c r="AL160" i="22"/>
  <c r="AS160" i="22"/>
  <c r="AT160" i="22"/>
  <c r="AS161" i="22"/>
  <c r="AM165" i="22"/>
  <c r="AI130" i="22"/>
  <c r="AZ129" i="22"/>
  <c r="AY129" i="22"/>
  <c r="AW129" i="22"/>
  <c r="AU129" i="22"/>
  <c r="AR129" i="22"/>
  <c r="AI129" i="22"/>
  <c r="AL129" i="22"/>
  <c r="AN129" i="22"/>
  <c r="AX129" i="22"/>
  <c r="AK129" i="22"/>
  <c r="AJ129" i="22"/>
  <c r="AO129" i="22"/>
  <c r="AH129" i="22"/>
  <c r="BA129" i="22"/>
  <c r="AT129" i="22"/>
  <c r="AV129" i="22"/>
  <c r="AP129" i="22"/>
  <c r="AM129" i="22"/>
  <c r="AQ129" i="22"/>
  <c r="AS129" i="22"/>
  <c r="AN127" i="22"/>
  <c r="AZ117" i="22"/>
  <c r="AN117" i="22"/>
  <c r="AY117" i="22"/>
  <c r="AM117" i="22"/>
  <c r="AV117" i="22"/>
  <c r="AJ117" i="22"/>
  <c r="AT117" i="22"/>
  <c r="AH117" i="22"/>
  <c r="BB117" i="22" s="1"/>
  <c r="AS117" i="22"/>
  <c r="AQ117" i="22"/>
  <c r="AR117" i="22"/>
  <c r="AK117" i="22"/>
  <c r="AX117" i="22"/>
  <c r="AO117" i="22"/>
  <c r="AW117" i="22"/>
  <c r="BA117" i="22"/>
  <c r="AI117" i="22"/>
  <c r="AU117" i="22"/>
  <c r="AP117" i="22"/>
  <c r="AL124" i="22"/>
  <c r="AO164" i="22"/>
  <c r="AV173" i="22"/>
  <c r="AJ173" i="22"/>
  <c r="AU173" i="22"/>
  <c r="AI173" i="22"/>
  <c r="AR173" i="22"/>
  <c r="BA173" i="22"/>
  <c r="AY173" i="22"/>
  <c r="AM173" i="22"/>
  <c r="AW173" i="22"/>
  <c r="AN173" i="22"/>
  <c r="AZ173" i="22"/>
  <c r="AX173" i="22"/>
  <c r="AR152" i="22"/>
  <c r="BA152" i="22"/>
  <c r="AO152" i="22"/>
  <c r="AZ152" i="22"/>
  <c r="AU152" i="22"/>
  <c r="AM152" i="22"/>
  <c r="AK152" i="22"/>
  <c r="AI152" i="22"/>
  <c r="AY152" i="22"/>
  <c r="AW152" i="22"/>
  <c r="AX152" i="22"/>
  <c r="AV152" i="22"/>
  <c r="AN152" i="22"/>
  <c r="AH152" i="22"/>
  <c r="AT152" i="22"/>
  <c r="AP152" i="22"/>
  <c r="AV128" i="22"/>
  <c r="AU128" i="22"/>
  <c r="AS128" i="22"/>
  <c r="AZ128" i="22"/>
  <c r="AQ128" i="22"/>
  <c r="AN128" i="22"/>
  <c r="AK128" i="22"/>
  <c r="AI128" i="22"/>
  <c r="AW128" i="22"/>
  <c r="AM128" i="22"/>
  <c r="BA128" i="22"/>
  <c r="AJ128" i="22"/>
  <c r="AH128" i="22"/>
  <c r="AT128" i="22"/>
  <c r="AX128" i="22"/>
  <c r="AL128" i="22"/>
  <c r="AV83" i="22"/>
  <c r="AS173" i="22"/>
  <c r="AH127" i="22"/>
  <c r="BB127" i="22" s="1"/>
  <c r="AO128" i="22"/>
  <c r="BA122" i="22"/>
  <c r="AP128" i="22"/>
  <c r="AV150" i="22"/>
  <c r="AJ150" i="22"/>
  <c r="AS150" i="22"/>
  <c r="AR150" i="22"/>
  <c r="BA150" i="22"/>
  <c r="AY150" i="22"/>
  <c r="AQ150" i="22"/>
  <c r="AO150" i="22"/>
  <c r="AM150" i="22"/>
  <c r="AH150" i="22"/>
  <c r="AW150" i="22"/>
  <c r="AX150" i="22"/>
  <c r="AN150" i="22"/>
  <c r="AJ152" i="22"/>
  <c r="AN119" i="22"/>
  <c r="AZ119" i="22"/>
  <c r="AL119" i="22"/>
  <c r="AJ119" i="22"/>
  <c r="AV119" i="22"/>
  <c r="AS119" i="22"/>
  <c r="AQ119" i="22"/>
  <c r="AY119" i="22"/>
  <c r="AW119" i="22"/>
  <c r="AI119" i="22"/>
  <c r="AO119" i="22"/>
  <c r="AH119" i="22"/>
  <c r="AU119" i="22"/>
  <c r="AX119" i="22"/>
  <c r="AT119" i="22"/>
  <c r="AP119" i="22"/>
  <c r="AT102" i="22"/>
  <c r="AH102" i="22"/>
  <c r="AP102" i="22"/>
  <c r="AZ102" i="22"/>
  <c r="AN102" i="22"/>
  <c r="AW102" i="22"/>
  <c r="AU102" i="22"/>
  <c r="AQ102" i="22"/>
  <c r="AK102" i="22"/>
  <c r="AI102" i="22"/>
  <c r="AL102" i="22"/>
  <c r="AX102" i="22"/>
  <c r="AJ102" i="22"/>
  <c r="AS102" i="22"/>
  <c r="AV102" i="22"/>
  <c r="AO102" i="22"/>
  <c r="AY102" i="22"/>
  <c r="AV51" i="22"/>
  <c r="AJ51" i="22"/>
  <c r="AT51" i="22"/>
  <c r="AP51" i="22"/>
  <c r="BA51" i="22"/>
  <c r="AX51" i="22"/>
  <c r="AL51" i="22"/>
  <c r="AO51" i="22"/>
  <c r="AQ51" i="22"/>
  <c r="AK51" i="22"/>
  <c r="AI51" i="22"/>
  <c r="AW51" i="22"/>
  <c r="AU51" i="22"/>
  <c r="AM51" i="22"/>
  <c r="AS51" i="22"/>
  <c r="AY51" i="22"/>
  <c r="AR51" i="22"/>
  <c r="AH51" i="22"/>
  <c r="AN51" i="22"/>
  <c r="AV162" i="22"/>
  <c r="AJ162" i="22"/>
  <c r="AU162" i="22"/>
  <c r="AI162" i="22"/>
  <c r="AR162" i="22"/>
  <c r="BA162" i="22"/>
  <c r="AZ162" i="22"/>
  <c r="AY162" i="22"/>
  <c r="AM162" i="22"/>
  <c r="AO162" i="22"/>
  <c r="AQ162" i="22"/>
  <c r="AP162" i="22"/>
  <c r="AL162" i="22"/>
  <c r="AP150" i="22"/>
  <c r="AX162" i="22"/>
  <c r="AS152" i="22"/>
  <c r="BA157" i="22"/>
  <c r="AR168" i="22"/>
  <c r="AQ168" i="22"/>
  <c r="AZ168" i="22"/>
  <c r="AN168" i="22"/>
  <c r="AW168" i="22"/>
  <c r="AV168" i="22"/>
  <c r="AU168" i="22"/>
  <c r="AI168" i="22"/>
  <c r="AP168" i="22"/>
  <c r="AO168" i="22"/>
  <c r="BA168" i="22"/>
  <c r="AM168" i="22"/>
  <c r="AL157" i="22"/>
  <c r="AX143" i="22"/>
  <c r="AV140" i="22"/>
  <c r="AZ120" i="22"/>
  <c r="AN120" i="22"/>
  <c r="AX120" i="22"/>
  <c r="AU120" i="22"/>
  <c r="AR120" i="22"/>
  <c r="AM120" i="22"/>
  <c r="AI120" i="22"/>
  <c r="AY120" i="22"/>
  <c r="AL120" i="22"/>
  <c r="AS120" i="22"/>
  <c r="AJ120" i="22"/>
  <c r="AQ120" i="22"/>
  <c r="AK120" i="22"/>
  <c r="AH120" i="22"/>
  <c r="AW120" i="22"/>
  <c r="AT120" i="22"/>
  <c r="AO120" i="22"/>
  <c r="AV166" i="22"/>
  <c r="AJ166" i="22"/>
  <c r="AU166" i="22"/>
  <c r="AI166" i="22"/>
  <c r="BB166" i="22" s="1"/>
  <c r="AR166" i="22"/>
  <c r="BA166" i="22"/>
  <c r="AO166" i="22"/>
  <c r="AZ166" i="22"/>
  <c r="AN166" i="22"/>
  <c r="AY166" i="22"/>
  <c r="AM166" i="22"/>
  <c r="AW170" i="22"/>
  <c r="AJ170" i="22"/>
  <c r="AJ151" i="22"/>
  <c r="AR175" i="22"/>
  <c r="AQ175" i="22"/>
  <c r="BA175" i="22"/>
  <c r="AT166" i="22"/>
  <c r="AY175" i="22"/>
  <c r="AT154" i="22"/>
  <c r="BA138" i="22"/>
  <c r="AV146" i="22"/>
  <c r="AL125" i="22"/>
  <c r="AR141" i="22"/>
  <c r="Z141" i="22"/>
  <c r="AK141" i="22"/>
  <c r="AJ141" i="22"/>
  <c r="AI141" i="22"/>
  <c r="AZ141" i="22"/>
  <c r="AU141" i="22"/>
  <c r="AW141" i="22"/>
  <c r="AV141" i="22"/>
  <c r="AN141" i="22"/>
  <c r="AK123" i="22"/>
  <c r="AV147" i="22"/>
  <c r="AJ147" i="22"/>
  <c r="AS147" i="22"/>
  <c r="AR147" i="22"/>
  <c r="BA147" i="22"/>
  <c r="AY147" i="22"/>
  <c r="AQ147" i="22"/>
  <c r="AO147" i="22"/>
  <c r="AM147" i="22"/>
  <c r="AH126" i="22"/>
  <c r="AQ106" i="22"/>
  <c r="AK103" i="22"/>
  <c r="AQ156" i="22"/>
  <c r="AZ156" i="22"/>
  <c r="AN156" i="22"/>
  <c r="AW156" i="22"/>
  <c r="AK156" i="22"/>
  <c r="AV156" i="22"/>
  <c r="AS156" i="22"/>
  <c r="AI156" i="22"/>
  <c r="AU156" i="22"/>
  <c r="AI108" i="22"/>
  <c r="AW107" i="22"/>
  <c r="AK100" i="22"/>
  <c r="AX106" i="22"/>
  <c r="AJ137" i="22"/>
  <c r="AH113" i="22"/>
  <c r="AX101" i="22"/>
  <c r="AS113" i="22"/>
  <c r="BA114" i="22"/>
  <c r="AW80" i="22"/>
  <c r="AP91" i="22"/>
  <c r="AH88" i="22"/>
  <c r="AO107" i="22"/>
  <c r="AV79" i="22"/>
  <c r="AJ92" i="22"/>
  <c r="AY80" i="22"/>
  <c r="AY42" i="22"/>
  <c r="AJ37" i="22"/>
  <c r="AU41" i="22"/>
  <c r="AU38" i="22"/>
  <c r="AN36" i="22"/>
  <c r="AW27" i="22"/>
  <c r="AK27" i="22"/>
  <c r="AS27" i="22"/>
  <c r="AR27" i="22"/>
  <c r="Z27" i="22"/>
  <c r="AP27" i="22"/>
  <c r="BA27" i="22"/>
  <c r="AY27" i="22"/>
  <c r="AM27" i="22"/>
  <c r="AP26" i="22"/>
  <c r="AX25" i="22"/>
  <c r="BC25" i="22" s="1"/>
  <c r="AJ25" i="22"/>
  <c r="AO29" i="22"/>
  <c r="BA29" i="22"/>
  <c r="AK29" i="22"/>
  <c r="AW29" i="22"/>
  <c r="AH29" i="22"/>
  <c r="BB29" i="22" s="1"/>
  <c r="AS29" i="22"/>
  <c r="Z29" i="22"/>
  <c r="AQ29" i="22"/>
  <c r="AX38" i="22"/>
  <c r="AL38" i="22"/>
  <c r="AW38" i="22"/>
  <c r="AT38" i="22"/>
  <c r="AH38" i="22"/>
  <c r="AS36" i="22"/>
  <c r="AR36" i="22"/>
  <c r="Z36" i="22"/>
  <c r="BA36" i="22"/>
  <c r="AV36" i="22"/>
  <c r="AI36" i="22"/>
  <c r="AR24" i="22"/>
  <c r="AM24" i="22"/>
  <c r="AJ36" i="22"/>
  <c r="AU158" i="22"/>
  <c r="AI158" i="22"/>
  <c r="AR158" i="22"/>
  <c r="BA158" i="22"/>
  <c r="AO158" i="22"/>
  <c r="AZ158" i="22"/>
  <c r="AY158" i="22"/>
  <c r="AK158" i="22"/>
  <c r="AW158" i="22"/>
  <c r="AM158" i="22"/>
  <c r="AI154" i="22"/>
  <c r="AQ138" i="22"/>
  <c r="AS137" i="22"/>
  <c r="AK126" i="22"/>
  <c r="AQ136" i="22"/>
  <c r="AP136" i="22"/>
  <c r="Z136" i="22"/>
  <c r="AX136" i="22"/>
  <c r="AU136" i="22"/>
  <c r="AT136" i="22"/>
  <c r="AR136" i="22"/>
  <c r="AI136" i="22"/>
  <c r="AH136" i="22"/>
  <c r="AJ135" i="22"/>
  <c r="AL123" i="22"/>
  <c r="AU118" i="22"/>
  <c r="AR118" i="22"/>
  <c r="AQ118" i="22"/>
  <c r="BA118" i="22"/>
  <c r="AN118" i="22"/>
  <c r="AL118" i="22"/>
  <c r="AK118" i="22"/>
  <c r="AI118" i="22"/>
  <c r="AX118" i="22"/>
  <c r="AX103" i="22"/>
  <c r="AZ136" i="22"/>
  <c r="AW114" i="22"/>
  <c r="AQ101" i="22"/>
  <c r="AL113" i="22"/>
  <c r="AP101" i="22"/>
  <c r="AW121" i="22"/>
  <c r="BA104" i="22"/>
  <c r="AY93" i="22"/>
  <c r="AM93" i="22"/>
  <c r="AW93" i="22"/>
  <c r="AK93" i="22"/>
  <c r="AV93" i="22"/>
  <c r="AU93" i="22"/>
  <c r="AI93" i="22"/>
  <c r="AR93" i="22"/>
  <c r="AP93" i="22"/>
  <c r="AU101" i="22"/>
  <c r="AT87" i="22"/>
  <c r="AQ93" i="22"/>
  <c r="AV118" i="22"/>
  <c r="AW52" i="22"/>
  <c r="AV52" i="22"/>
  <c r="AJ52" i="22"/>
  <c r="AT52" i="22"/>
  <c r="AS52" i="22"/>
  <c r="BA52" i="22"/>
  <c r="AO52" i="22"/>
  <c r="Z52" i="22"/>
  <c r="AX41" i="22"/>
  <c r="AI39" i="22"/>
  <c r="AR52" i="22"/>
  <c r="AN39" i="22"/>
  <c r="AN48" i="22"/>
  <c r="AS38" i="22"/>
  <c r="AM25" i="22"/>
  <c r="AT24" i="22"/>
  <c r="AV116" i="22"/>
  <c r="AJ116" i="22"/>
  <c r="AU116" i="22"/>
  <c r="AI116" i="22"/>
  <c r="AR116" i="22"/>
  <c r="AP116" i="22"/>
  <c r="BA116" i="22"/>
  <c r="AY116" i="22"/>
  <c r="AO116" i="22"/>
  <c r="AM116" i="22"/>
  <c r="AR125" i="22"/>
  <c r="AQ135" i="22"/>
  <c r="AP135" i="22"/>
  <c r="Z135" i="22"/>
  <c r="AX135" i="22"/>
  <c r="AU135" i="22"/>
  <c r="AR135" i="22"/>
  <c r="AI135" i="22"/>
  <c r="BB135" i="22" s="1"/>
  <c r="AU92" i="22"/>
  <c r="AI92" i="22"/>
  <c r="AR92" i="22"/>
  <c r="AQ92" i="22"/>
  <c r="Z92" i="22"/>
  <c r="AX92" i="22"/>
  <c r="AL92" i="22"/>
  <c r="AR121" i="22"/>
  <c r="AV121" i="22"/>
  <c r="AU121" i="22"/>
  <c r="AQ121" i="22"/>
  <c r="AM121" i="22"/>
  <c r="AL121" i="22"/>
  <c r="AJ121" i="22"/>
  <c r="AY121" i="22"/>
  <c r="AX121" i="22"/>
  <c r="AI121" i="22"/>
  <c r="BB121" i="22" s="1"/>
  <c r="AY88" i="22"/>
  <c r="AM88" i="22"/>
  <c r="AW88" i="22"/>
  <c r="AK88" i="22"/>
  <c r="AV88" i="22"/>
  <c r="AU88" i="22"/>
  <c r="AI88" i="22"/>
  <c r="AR88" i="22"/>
  <c r="AP88" i="22"/>
  <c r="AH87" i="22"/>
  <c r="AP92" i="22"/>
  <c r="AT80" i="22"/>
  <c r="AS88" i="22"/>
  <c r="AY87" i="22"/>
  <c r="AV42" i="22"/>
  <c r="AJ42" i="22"/>
  <c r="AT42" i="22"/>
  <c r="AS42" i="22"/>
  <c r="BA42" i="22"/>
  <c r="AO42" i="22"/>
  <c r="Z42" i="22"/>
  <c r="AW42" i="22"/>
  <c r="AS39" i="22"/>
  <c r="AH48" i="22"/>
  <c r="AR48" i="22"/>
  <c r="AQ48" i="22"/>
  <c r="AQ38" i="22"/>
  <c r="AY39" i="22"/>
  <c r="AT36" i="22"/>
  <c r="AX37" i="22"/>
  <c r="AK36" i="22"/>
  <c r="AP138" i="22"/>
  <c r="AJ138" i="22"/>
  <c r="AI138" i="22"/>
  <c r="BB138" i="22" s="1"/>
  <c r="AV138" i="22"/>
  <c r="AS138" i="22"/>
  <c r="AU138" i="22"/>
  <c r="AT138" i="22"/>
  <c r="AI137" i="22"/>
  <c r="AO125" i="22"/>
  <c r="AO137" i="22"/>
  <c r="AW125" i="22"/>
  <c r="AV113" i="22"/>
  <c r="AJ113" i="22"/>
  <c r="AU113" i="22"/>
  <c r="AI113" i="22"/>
  <c r="AR113" i="22"/>
  <c r="AP113" i="22"/>
  <c r="BA113" i="22"/>
  <c r="AY113" i="22"/>
  <c r="AO113" i="22"/>
  <c r="AM113" i="22"/>
  <c r="AL137" i="22"/>
  <c r="BA100" i="22"/>
  <c r="AL100" i="22"/>
  <c r="AR115" i="22"/>
  <c r="AQ115" i="22"/>
  <c r="AZ115" i="22"/>
  <c r="AN115" i="22"/>
  <c r="AX115" i="22"/>
  <c r="AL115" i="22"/>
  <c r="AW115" i="22"/>
  <c r="AU115" i="22"/>
  <c r="AK115" i="22"/>
  <c r="AI115" i="22"/>
  <c r="AZ104" i="22"/>
  <c r="AN104" i="22"/>
  <c r="AY104" i="22"/>
  <c r="AM104" i="22"/>
  <c r="AV104" i="22"/>
  <c r="AJ104" i="22"/>
  <c r="AT104" i="22"/>
  <c r="AH104" i="22"/>
  <c r="AS104" i="22"/>
  <c r="AQ104" i="22"/>
  <c r="AS103" i="22"/>
  <c r="AU91" i="22"/>
  <c r="AI91" i="22"/>
  <c r="AR91" i="22"/>
  <c r="AQ91" i="22"/>
  <c r="Z91" i="22"/>
  <c r="AX91" i="22"/>
  <c r="AL91" i="22"/>
  <c r="AY84" i="22"/>
  <c r="AM84" i="22"/>
  <c r="AW84" i="22"/>
  <c r="AK84" i="22"/>
  <c r="AV84" i="22"/>
  <c r="AU84" i="22"/>
  <c r="AI84" i="22"/>
  <c r="AR84" i="22"/>
  <c r="AP84" i="22"/>
  <c r="AV101" i="22"/>
  <c r="AQ107" i="22"/>
  <c r="BA84" i="22"/>
  <c r="BA91" i="22"/>
  <c r="BA101" i="22"/>
  <c r="BA61" i="22"/>
  <c r="AJ91" i="22"/>
  <c r="AV41" i="22"/>
  <c r="AJ41" i="22"/>
  <c r="AT41" i="22"/>
  <c r="AS41" i="22"/>
  <c r="AR41" i="22"/>
  <c r="BA41" i="22"/>
  <c r="AO41" i="22"/>
  <c r="Z41" i="22"/>
  <c r="AV39" i="22"/>
  <c r="AK42" i="22"/>
  <c r="AV38" i="22"/>
  <c r="AZ45" i="22"/>
  <c r="AY36" i="22"/>
  <c r="AM39" i="22"/>
  <c r="AU36" i="22"/>
  <c r="AH36" i="22"/>
  <c r="AN37" i="22"/>
  <c r="AL37" i="22"/>
  <c r="AS26" i="22"/>
  <c r="BA26" i="22"/>
  <c r="AO26" i="22"/>
  <c r="AZ26" i="22"/>
  <c r="AN26" i="22"/>
  <c r="AX26" i="22"/>
  <c r="AL26" i="22"/>
  <c r="AW26" i="22"/>
  <c r="AK26" i="22"/>
  <c r="AI26" i="22"/>
  <c r="AU26" i="22"/>
  <c r="AY138" i="22"/>
  <c r="AK125" i="22"/>
  <c r="AV110" i="22"/>
  <c r="AJ110" i="22"/>
  <c r="AU110" i="22"/>
  <c r="AI110" i="22"/>
  <c r="AR110" i="22"/>
  <c r="AP110" i="22"/>
  <c r="BA110" i="22"/>
  <c r="AY110" i="22"/>
  <c r="AO110" i="22"/>
  <c r="AM110" i="22"/>
  <c r="BA126" i="22"/>
  <c r="AQ110" i="22"/>
  <c r="AY101" i="22"/>
  <c r="BA109" i="22"/>
  <c r="AR80" i="22"/>
  <c r="AQ80" i="22"/>
  <c r="Z80" i="22"/>
  <c r="AX80" i="22"/>
  <c r="AL80" i="22"/>
  <c r="AU80" i="22"/>
  <c r="AI80" i="22"/>
  <c r="BB80" i="22" s="1"/>
  <c r="AY81" i="22"/>
  <c r="AM81" i="22"/>
  <c r="AW81" i="22"/>
  <c r="AK81" i="22"/>
  <c r="AV81" i="22"/>
  <c r="AJ81" i="22"/>
  <c r="AU81" i="22"/>
  <c r="AI81" i="22"/>
  <c r="AR81" i="22"/>
  <c r="AP81" i="22"/>
  <c r="AW110" i="22"/>
  <c r="AJ101" i="22"/>
  <c r="AT125" i="22"/>
  <c r="AO84" i="22"/>
  <c r="AO91" i="22"/>
  <c r="AO101" i="22"/>
  <c r="AY92" i="22"/>
  <c r="BA58" i="22"/>
  <c r="AW91" i="22"/>
  <c r="AT84" i="22"/>
  <c r="AR138" i="22"/>
  <c r="AT92" i="22"/>
  <c r="AJ39" i="22"/>
  <c r="AJ38" i="22"/>
  <c r="AN45" i="22"/>
  <c r="AR42" i="22"/>
  <c r="AY12" i="22"/>
  <c r="AL36" i="22"/>
  <c r="AP38" i="22"/>
  <c r="AT45" i="22"/>
  <c r="AP36" i="22"/>
  <c r="AY48" i="22"/>
  <c r="AZ38" i="22"/>
  <c r="AZ155" i="22"/>
  <c r="AN155" i="22"/>
  <c r="AY155" i="22"/>
  <c r="AM155" i="22"/>
  <c r="AV155" i="22"/>
  <c r="AJ155" i="22"/>
  <c r="AR155" i="22"/>
  <c r="BA155" i="22"/>
  <c r="AQ155" i="22"/>
  <c r="AO155" i="22"/>
  <c r="Z155" i="22"/>
  <c r="AZ154" i="22"/>
  <c r="AN154" i="22"/>
  <c r="AY154" i="22"/>
  <c r="AM154" i="22"/>
  <c r="AV154" i="22"/>
  <c r="AJ154" i="22"/>
  <c r="AR154" i="22"/>
  <c r="BA154" i="22"/>
  <c r="AO154" i="22"/>
  <c r="Z154" i="22"/>
  <c r="AS107" i="22"/>
  <c r="AR170" i="22"/>
  <c r="AQ170" i="22"/>
  <c r="Z170" i="22"/>
  <c r="AZ170" i="22"/>
  <c r="AN170" i="22"/>
  <c r="AU170" i="22"/>
  <c r="AI170" i="22"/>
  <c r="AL151" i="22"/>
  <c r="AH137" i="22"/>
  <c r="AW166" i="22"/>
  <c r="AH170" i="22"/>
  <c r="AZ175" i="22"/>
  <c r="AJ158" i="22"/>
  <c r="AL175" i="22"/>
  <c r="AS154" i="22"/>
  <c r="AM136" i="22"/>
  <c r="AL126" i="22"/>
  <c r="AO135" i="22"/>
  <c r="AO121" i="22"/>
  <c r="AZ138" i="22"/>
  <c r="AM138" i="22"/>
  <c r="AY125" i="22"/>
  <c r="AW135" i="22"/>
  <c r="AW155" i="22"/>
  <c r="AV106" i="22"/>
  <c r="AJ106" i="22"/>
  <c r="AU106" i="22"/>
  <c r="AI106" i="22"/>
  <c r="AR106" i="22"/>
  <c r="AP106" i="22"/>
  <c r="AM106" i="22"/>
  <c r="BA106" i="22"/>
  <c r="AY106" i="22"/>
  <c r="AO106" i="22"/>
  <c r="BA163" i="22"/>
  <c r="AZ163" i="22"/>
  <c r="AN163" i="22"/>
  <c r="AY163" i="22"/>
  <c r="AM163" i="22"/>
  <c r="AV163" i="22"/>
  <c r="AJ163" i="22"/>
  <c r="AS163" i="22"/>
  <c r="AR163" i="22"/>
  <c r="AQ163" i="22"/>
  <c r="AW116" i="22"/>
  <c r="AH101" i="22"/>
  <c r="AT110" i="22"/>
  <c r="AN113" i="22"/>
  <c r="AZ111" i="22"/>
  <c r="AN111" i="22"/>
  <c r="AY111" i="22"/>
  <c r="AM111" i="22"/>
  <c r="AV111" i="22"/>
  <c r="AJ111" i="22"/>
  <c r="AT111" i="22"/>
  <c r="AH111" i="22"/>
  <c r="AQ111" i="22"/>
  <c r="AS111" i="22"/>
  <c r="AS109" i="22"/>
  <c r="AT103" i="22"/>
  <c r="AU90" i="22"/>
  <c r="AI90" i="22"/>
  <c r="AS90" i="22"/>
  <c r="AR90" i="22"/>
  <c r="AQ90" i="22"/>
  <c r="AZ90" i="22"/>
  <c r="AN90" i="22"/>
  <c r="AX90" i="22"/>
  <c r="AL90" i="22"/>
  <c r="AN101" i="22"/>
  <c r="AX111" i="22"/>
  <c r="AV123" i="22"/>
  <c r="AO109" i="22"/>
  <c r="AR79" i="22"/>
  <c r="Z79" i="22"/>
  <c r="AX79" i="22"/>
  <c r="AL79" i="22"/>
  <c r="AU79" i="22"/>
  <c r="AQ79" i="22"/>
  <c r="AI79" i="22"/>
  <c r="AW118" i="22"/>
  <c r="AX104" i="22"/>
  <c r="AK110" i="22"/>
  <c r="AR100" i="22"/>
  <c r="AS92" i="22"/>
  <c r="AY90" i="22"/>
  <c r="BA92" i="22"/>
  <c r="AK79" i="22"/>
  <c r="AO93" i="22"/>
  <c r="AX84" i="22"/>
  <c r="AM92" i="22"/>
  <c r="BA55" i="22"/>
  <c r="AK91" i="22"/>
  <c r="AH79" i="22"/>
  <c r="AH90" i="22"/>
  <c r="AH84" i="22"/>
  <c r="BB84" i="22" s="1"/>
  <c r="AJ100" i="22"/>
  <c r="AJ93" i="22"/>
  <c r="AZ88" i="22"/>
  <c r="AZ53" i="22"/>
  <c r="AN53" i="22"/>
  <c r="AX53" i="22"/>
  <c r="AS53" i="22"/>
  <c r="AP53" i="22"/>
  <c r="AH92" i="22"/>
  <c r="AY38" i="22"/>
  <c r="AT53" i="22"/>
  <c r="AQ45" i="22"/>
  <c r="AS48" i="22"/>
  <c r="BA53" i="22"/>
  <c r="AQ41" i="22"/>
  <c r="AY53" i="22"/>
  <c r="AX36" i="22"/>
  <c r="AH45" i="22"/>
  <c r="AV53" i="22"/>
  <c r="AQ27" i="22"/>
  <c r="AS45" i="22"/>
  <c r="AN38" i="22"/>
  <c r="AO27" i="22"/>
  <c r="AX27" i="22"/>
  <c r="T8" i="22"/>
  <c r="T30" i="22" s="1"/>
  <c r="AV125" i="22"/>
  <c r="AJ125" i="22"/>
  <c r="AU125" i="22"/>
  <c r="AI125" i="22"/>
  <c r="BB125" i="22" s="1"/>
  <c r="AS125" i="22"/>
  <c r="AZ125" i="22"/>
  <c r="AQ125" i="22"/>
  <c r="AN125" i="22"/>
  <c r="AP125" i="22"/>
  <c r="AN138" i="22"/>
  <c r="AQ137" i="22"/>
  <c r="AM125" i="22"/>
  <c r="AK155" i="22"/>
  <c r="AK116" i="22"/>
  <c r="AH110" i="22"/>
  <c r="BA97" i="22"/>
  <c r="AJ97" i="22"/>
  <c r="AY97" i="22"/>
  <c r="AI97" i="22"/>
  <c r="AX97" i="22"/>
  <c r="AH97" i="22"/>
  <c r="AV97" i="22"/>
  <c r="AU97" i="22"/>
  <c r="AQ97" i="22"/>
  <c r="Z97" i="22"/>
  <c r="AP97" i="22"/>
  <c r="AO97" i="22"/>
  <c r="AM97" i="22"/>
  <c r="AV103" i="22"/>
  <c r="AJ103" i="22"/>
  <c r="AR103" i="22"/>
  <c r="AP103" i="22"/>
  <c r="BA103" i="22"/>
  <c r="AY103" i="22"/>
  <c r="AU103" i="22"/>
  <c r="AO103" i="22"/>
  <c r="AM103" i="22"/>
  <c r="AI103" i="22"/>
  <c r="AU87" i="22"/>
  <c r="AI87" i="22"/>
  <c r="AS87" i="22"/>
  <c r="AR87" i="22"/>
  <c r="AQ87" i="22"/>
  <c r="AZ87" i="22"/>
  <c r="AN87" i="22"/>
  <c r="AX87" i="22"/>
  <c r="AL87" i="22"/>
  <c r="AZ108" i="22"/>
  <c r="AN108" i="22"/>
  <c r="AY108" i="22"/>
  <c r="AM108" i="22"/>
  <c r="AV108" i="22"/>
  <c r="AJ108" i="22"/>
  <c r="AT108" i="22"/>
  <c r="AH108" i="22"/>
  <c r="AS108" i="22"/>
  <c r="AQ108" i="22"/>
  <c r="AL104" i="22"/>
  <c r="AN103" i="22"/>
  <c r="AO92" i="22"/>
  <c r="AZ92" i="22"/>
  <c r="AL84" i="22"/>
  <c r="BA81" i="22"/>
  <c r="AZ81" i="22"/>
  <c r="AR97" i="22"/>
  <c r="AT91" i="22"/>
  <c r="AN88" i="22"/>
  <c r="AS91" i="22"/>
  <c r="BA56" i="22"/>
  <c r="AM38" i="22"/>
  <c r="AX42" i="22"/>
  <c r="AT37" i="22"/>
  <c r="AH37" i="22"/>
  <c r="AS37" i="22"/>
  <c r="AP37" i="22"/>
  <c r="AO37" i="22"/>
  <c r="AZ37" i="22"/>
  <c r="AW37" i="22"/>
  <c r="AY45" i="22"/>
  <c r="AO48" i="22"/>
  <c r="AZ41" i="22"/>
  <c r="AR38" i="22"/>
  <c r="BA37" i="22"/>
  <c r="AN42" i="22"/>
  <c r="AY37" i="22"/>
  <c r="V8" i="22"/>
  <c r="V30" i="22" s="1"/>
  <c r="BA25" i="22"/>
  <c r="AO25" i="22"/>
  <c r="AW25" i="22"/>
  <c r="AK25" i="22"/>
  <c r="AV25" i="22"/>
  <c r="AT25" i="22"/>
  <c r="AH25" i="22"/>
  <c r="AS25" i="22"/>
  <c r="AQ25" i="22"/>
  <c r="AV107" i="22"/>
  <c r="AU107" i="22"/>
  <c r="AI107" i="22"/>
  <c r="AR107" i="22"/>
  <c r="AP107" i="22"/>
  <c r="Z107" i="22"/>
  <c r="AY107" i="22"/>
  <c r="AM107" i="22"/>
  <c r="AZ107" i="22"/>
  <c r="AR109" i="22"/>
  <c r="AQ109" i="22"/>
  <c r="AZ109" i="22"/>
  <c r="AN109" i="22"/>
  <c r="AX109" i="22"/>
  <c r="AL109" i="22"/>
  <c r="AW109" i="22"/>
  <c r="AU109" i="22"/>
  <c r="AK109" i="22"/>
  <c r="AI109" i="22"/>
  <c r="AK113" i="22"/>
  <c r="AN110" i="22"/>
  <c r="Z100" i="22"/>
  <c r="AZ100" i="22"/>
  <c r="AN100" i="22"/>
  <c r="AY100" i="22"/>
  <c r="AV100" i="22"/>
  <c r="AT100" i="22"/>
  <c r="AS100" i="22"/>
  <c r="AQ100" i="22"/>
  <c r="AM100" i="22"/>
  <c r="AH100" i="22"/>
  <c r="AT107" i="22"/>
  <c r="AZ116" i="22"/>
  <c r="AO115" i="22"/>
  <c r="AZ97" i="22"/>
  <c r="Z101" i="22"/>
  <c r="AL88" i="22"/>
  <c r="AJ80" i="22"/>
  <c r="AN84" i="22"/>
  <c r="AN91" i="22"/>
  <c r="AY91" i="22"/>
  <c r="AP87" i="22"/>
  <c r="AV48" i="22"/>
  <c r="AJ48" i="22"/>
  <c r="AT48" i="22"/>
  <c r="AP48" i="22"/>
  <c r="BA48" i="22"/>
  <c r="AX48" i="22"/>
  <c r="AL48" i="22"/>
  <c r="BA87" i="22"/>
  <c r="AT97" i="22"/>
  <c r="AP80" i="22"/>
  <c r="BA80" i="22"/>
  <c r="AZ80" i="22"/>
  <c r="AK87" i="22"/>
  <c r="AW48" i="22"/>
  <c r="AP39" i="22"/>
  <c r="BA39" i="22"/>
  <c r="AO39" i="22"/>
  <c r="Z39" i="22"/>
  <c r="AZ39" i="22"/>
  <c r="AW39" i="22"/>
  <c r="AR39" i="22"/>
  <c r="AI42" i="22"/>
  <c r="AH42" i="22"/>
  <c r="AZ36" i="22"/>
  <c r="AX39" i="22"/>
  <c r="AZ42" i="22"/>
  <c r="AM37" i="22"/>
  <c r="AP25" i="22"/>
  <c r="AQ154" i="22"/>
  <c r="AV137" i="22"/>
  <c r="AR137" i="22"/>
  <c r="AY137" i="22"/>
  <c r="AN137" i="22"/>
  <c r="AM137" i="22"/>
  <c r="AK137" i="22"/>
  <c r="BA137" i="22"/>
  <c r="AZ137" i="22"/>
  <c r="AZ126" i="22"/>
  <c r="AN126" i="22"/>
  <c r="AY126" i="22"/>
  <c r="AM126" i="22"/>
  <c r="AW126" i="22"/>
  <c r="AU126" i="22"/>
  <c r="AT126" i="22"/>
  <c r="AR126" i="22"/>
  <c r="AI126" i="22"/>
  <c r="AR146" i="22"/>
  <c r="BA146" i="22"/>
  <c r="AZ146" i="22"/>
  <c r="AN146" i="22"/>
  <c r="AK146" i="22"/>
  <c r="AI146" i="22"/>
  <c r="AU146" i="22"/>
  <c r="AY146" i="22"/>
  <c r="AW146" i="22"/>
  <c r="AM146" i="22"/>
  <c r="BA151" i="22"/>
  <c r="AZ151" i="22"/>
  <c r="AN151" i="22"/>
  <c r="AW151" i="22"/>
  <c r="AK151" i="22"/>
  <c r="AV151" i="22"/>
  <c r="AU151" i="22"/>
  <c r="AS151" i="22"/>
  <c r="AQ151" i="22"/>
  <c r="AI151" i="22"/>
  <c r="AN107" i="22"/>
  <c r="AT116" i="22"/>
  <c r="AH109" i="22"/>
  <c r="AP109" i="22"/>
  <c r="AH107" i="22"/>
  <c r="AN116" i="22"/>
  <c r="AK101" i="22"/>
  <c r="AZ123" i="22"/>
  <c r="AN123" i="22"/>
  <c r="AY123" i="22"/>
  <c r="AM123" i="22"/>
  <c r="AU123" i="22"/>
  <c r="AR123" i="22"/>
  <c r="AI123" i="22"/>
  <c r="AQ123" i="22"/>
  <c r="AZ114" i="22"/>
  <c r="AN114" i="22"/>
  <c r="AY114" i="22"/>
  <c r="AM114" i="22"/>
  <c r="AV114" i="22"/>
  <c r="AJ114" i="22"/>
  <c r="AT114" i="22"/>
  <c r="AH114" i="22"/>
  <c r="AS114" i="22"/>
  <c r="AQ114" i="22"/>
  <c r="AN97" i="22"/>
  <c r="AX116" i="22"/>
  <c r="AV87" i="22"/>
  <c r="AS101" i="22"/>
  <c r="AT81" i="22"/>
  <c r="AM91" i="22"/>
  <c r="AS80" i="22"/>
  <c r="AQ81" i="22"/>
  <c r="AV45" i="22"/>
  <c r="AJ45" i="22"/>
  <c r="AP45" i="22"/>
  <c r="BA45" i="22"/>
  <c r="AO45" i="22"/>
  <c r="AX45" i="22"/>
  <c r="AL45" i="22"/>
  <c r="AO87" i="22"/>
  <c r="AO80" i="22"/>
  <c r="AN80" i="22"/>
  <c r="AI38" i="22"/>
  <c r="AX81" i="22"/>
  <c r="AK48" i="22"/>
  <c r="AK41" i="22"/>
  <c r="AK38" i="22"/>
  <c r="AU48" i="22"/>
  <c r="AH41" i="22"/>
  <c r="AM36" i="22"/>
  <c r="AQ42" i="22"/>
  <c r="AU45" i="22"/>
  <c r="AL39" i="22"/>
  <c r="AM41" i="22"/>
  <c r="AY22" i="22"/>
  <c r="J8" i="22"/>
  <c r="J30" i="22" s="1"/>
  <c r="AX24" i="22"/>
  <c r="AR171" i="21"/>
  <c r="Z171" i="21"/>
  <c r="AY171" i="21"/>
  <c r="AM171" i="21"/>
  <c r="AX171" i="21"/>
  <c r="AL171" i="21"/>
  <c r="AH171" i="21"/>
  <c r="BA171" i="21"/>
  <c r="AY136" i="21"/>
  <c r="AM136" i="21"/>
  <c r="AV136" i="21"/>
  <c r="AJ136" i="21"/>
  <c r="AU136" i="21"/>
  <c r="AS136" i="21"/>
  <c r="AQ136" i="21"/>
  <c r="Z136" i="21"/>
  <c r="AZ136" i="21"/>
  <c r="AN136" i="21"/>
  <c r="AO136" i="21"/>
  <c r="AW136" i="21"/>
  <c r="AP136" i="21"/>
  <c r="AX136" i="21"/>
  <c r="AQ175" i="21"/>
  <c r="AL175" i="21"/>
  <c r="AI171" i="21"/>
  <c r="AZ139" i="21"/>
  <c r="AR139" i="21"/>
  <c r="AM139" i="21"/>
  <c r="AJ139" i="21"/>
  <c r="AI139" i="21"/>
  <c r="AY139" i="21"/>
  <c r="AV139" i="21"/>
  <c r="AU139" i="21"/>
  <c r="AX139" i="21"/>
  <c r="AT139" i="21"/>
  <c r="AQ139" i="21"/>
  <c r="AZ167" i="21"/>
  <c r="AN167" i="21"/>
  <c r="AU167" i="21"/>
  <c r="AI167" i="21"/>
  <c r="AR167" i="21"/>
  <c r="AW139" i="21"/>
  <c r="AT157" i="21"/>
  <c r="AJ171" i="21"/>
  <c r="AT170" i="21"/>
  <c r="AY175" i="21"/>
  <c r="AU168" i="21"/>
  <c r="AR126" i="21"/>
  <c r="AP124" i="21"/>
  <c r="BA136" i="21"/>
  <c r="AZ111" i="21"/>
  <c r="AW111" i="21"/>
  <c r="AR96" i="21"/>
  <c r="AX94" i="21"/>
  <c r="AO96" i="21"/>
  <c r="AW62" i="21"/>
  <c r="AW43" i="21"/>
  <c r="AU43" i="21"/>
  <c r="AV174" i="21"/>
  <c r="AJ174" i="21"/>
  <c r="AQ174" i="21"/>
  <c r="Z174" i="21"/>
  <c r="AK172" i="21"/>
  <c r="AL168" i="21"/>
  <c r="AL150" i="21"/>
  <c r="AO126" i="21"/>
  <c r="AK96" i="21"/>
  <c r="AS169" i="21"/>
  <c r="AR169" i="21"/>
  <c r="Z169" i="21"/>
  <c r="AY169" i="21"/>
  <c r="AM169" i="21"/>
  <c r="AX169" i="21"/>
  <c r="AL169" i="21"/>
  <c r="AK152" i="21"/>
  <c r="AI169" i="21"/>
  <c r="AP159" i="21"/>
  <c r="AY167" i="21"/>
  <c r="AT165" i="21"/>
  <c r="AP150" i="21"/>
  <c r="AJ167" i="21"/>
  <c r="AS174" i="21"/>
  <c r="AM152" i="21"/>
  <c r="AZ163" i="21"/>
  <c r="AN163" i="21"/>
  <c r="AU163" i="21"/>
  <c r="AI163" i="21"/>
  <c r="AR163" i="21"/>
  <c r="AW151" i="21"/>
  <c r="AL145" i="21"/>
  <c r="AK139" i="21"/>
  <c r="AS168" i="21"/>
  <c r="AH157" i="21"/>
  <c r="AW143" i="21"/>
  <c r="AU170" i="21"/>
  <c r="AU152" i="21"/>
  <c r="AJ143" i="21"/>
  <c r="AH170" i="21"/>
  <c r="BA153" i="21"/>
  <c r="AZ153" i="21"/>
  <c r="AN153" i="21"/>
  <c r="AV153" i="21"/>
  <c r="AR153" i="21"/>
  <c r="AU153" i="21"/>
  <c r="AI153" i="21"/>
  <c r="AX153" i="21"/>
  <c r="AY153" i="21"/>
  <c r="AZ147" i="21"/>
  <c r="AN147" i="21"/>
  <c r="AV147" i="21"/>
  <c r="AR147" i="21"/>
  <c r="AU147" i="21"/>
  <c r="AI147" i="21"/>
  <c r="AM147" i="21"/>
  <c r="AM175" i="21"/>
  <c r="AV158" i="21"/>
  <c r="AJ158" i="21"/>
  <c r="AR158" i="21"/>
  <c r="AZ158" i="21"/>
  <c r="AN158" i="21"/>
  <c r="AQ158" i="21"/>
  <c r="BA158" i="21"/>
  <c r="AH145" i="21"/>
  <c r="AU128" i="21"/>
  <c r="AI128" i="21"/>
  <c r="AS128" i="21"/>
  <c r="AR128" i="21"/>
  <c r="BA128" i="21"/>
  <c r="AO128" i="21"/>
  <c r="AX128" i="21"/>
  <c r="AL128" i="21"/>
  <c r="AV128" i="21"/>
  <c r="AJ128" i="21"/>
  <c r="AN128" i="21"/>
  <c r="AK128" i="21"/>
  <c r="AT128" i="21"/>
  <c r="AM167" i="21"/>
  <c r="AO159" i="21"/>
  <c r="AJ175" i="21"/>
  <c r="AY159" i="21"/>
  <c r="AX149" i="21"/>
  <c r="AV149" i="21"/>
  <c r="AJ149" i="21"/>
  <c r="AR149" i="21"/>
  <c r="AZ149" i="21"/>
  <c r="AN149" i="21"/>
  <c r="AQ149" i="21"/>
  <c r="AO149" i="21"/>
  <c r="AI175" i="21"/>
  <c r="BA152" i="21"/>
  <c r="AP172" i="21"/>
  <c r="AW159" i="21"/>
  <c r="BA142" i="21"/>
  <c r="AO172" i="21"/>
  <c r="AY150" i="21"/>
  <c r="AI168" i="21"/>
  <c r="AX147" i="21"/>
  <c r="AP128" i="21"/>
  <c r="Z101" i="21"/>
  <c r="AP101" i="21"/>
  <c r="AR101" i="21"/>
  <c r="AL101" i="21"/>
  <c r="AK101" i="21"/>
  <c r="AX101" i="21"/>
  <c r="AN101" i="21"/>
  <c r="AJ94" i="21"/>
  <c r="AN111" i="21"/>
  <c r="AJ111" i="21"/>
  <c r="AZ94" i="21"/>
  <c r="AL94" i="21"/>
  <c r="AZ60" i="21"/>
  <c r="AN60" i="21"/>
  <c r="AV60" i="21"/>
  <c r="AJ60" i="21"/>
  <c r="AR60" i="21"/>
  <c r="AP60" i="21"/>
  <c r="AO60" i="21"/>
  <c r="BA60" i="21"/>
  <c r="AS60" i="21"/>
  <c r="AI60" i="21"/>
  <c r="AM60" i="21"/>
  <c r="AU60" i="21"/>
  <c r="AL60" i="21"/>
  <c r="AY60" i="21"/>
  <c r="AX60" i="21"/>
  <c r="AH60" i="21"/>
  <c r="AK60" i="21"/>
  <c r="AY93" i="21"/>
  <c r="AZ82" i="21"/>
  <c r="AJ86" i="21"/>
  <c r="AY53" i="21"/>
  <c r="AL53" i="21"/>
  <c r="AX53" i="21"/>
  <c r="AW53" i="21"/>
  <c r="AJ53" i="21"/>
  <c r="AH53" i="21"/>
  <c r="AT53" i="21"/>
  <c r="AR53" i="21"/>
  <c r="AP53" i="21"/>
  <c r="AN53" i="21"/>
  <c r="AU53" i="21"/>
  <c r="AV53" i="21"/>
  <c r="AO53" i="21"/>
  <c r="BA53" i="21"/>
  <c r="AS53" i="21"/>
  <c r="AY43" i="21"/>
  <c r="AZ53" i="21"/>
  <c r="BA168" i="21"/>
  <c r="AN142" i="21"/>
  <c r="AW152" i="21"/>
  <c r="AV171" i="21"/>
  <c r="BA159" i="21"/>
  <c r="AV175" i="21"/>
  <c r="AU175" i="21"/>
  <c r="AO143" i="21"/>
  <c r="BA172" i="21"/>
  <c r="AH141" i="21"/>
  <c r="AS124" i="21"/>
  <c r="AO111" i="21"/>
  <c r="AS161" i="21"/>
  <c r="AR161" i="21"/>
  <c r="AQ161" i="21"/>
  <c r="Z161" i="21"/>
  <c r="AY161" i="21"/>
  <c r="AM161" i="21"/>
  <c r="AX161" i="21"/>
  <c r="AL161" i="21"/>
  <c r="AU161" i="21"/>
  <c r="AP174" i="21"/>
  <c r="AZ165" i="21"/>
  <c r="AT159" i="21"/>
  <c r="AK151" i="21"/>
  <c r="AQ167" i="21"/>
  <c r="AT156" i="21"/>
  <c r="AK143" i="21"/>
  <c r="AI170" i="21"/>
  <c r="AI152" i="21"/>
  <c r="AQ168" i="21"/>
  <c r="Z164" i="21"/>
  <c r="AH153" i="21"/>
  <c r="AH147" i="21"/>
  <c r="AX174" i="21"/>
  <c r="AP158" i="21"/>
  <c r="AT144" i="21"/>
  <c r="AH144" i="21"/>
  <c r="AR144" i="21"/>
  <c r="AZ144" i="21"/>
  <c r="AV144" i="21"/>
  <c r="AJ144" i="21"/>
  <c r="AY144" i="21"/>
  <c r="AM144" i="21"/>
  <c r="AI144" i="21"/>
  <c r="AO158" i="21"/>
  <c r="AW175" i="21"/>
  <c r="AQ163" i="21"/>
  <c r="AQ153" i="21"/>
  <c r="AU174" i="21"/>
  <c r="AM159" i="21"/>
  <c r="AP149" i="21"/>
  <c r="AT174" i="21"/>
  <c r="AO152" i="21"/>
  <c r="AP144" i="21"/>
  <c r="AO171" i="21"/>
  <c r="AW158" i="21"/>
  <c r="AO142" i="21"/>
  <c r="AZ171" i="21"/>
  <c r="AM150" i="21"/>
  <c r="AS167" i="21"/>
  <c r="AL147" i="21"/>
  <c r="AU124" i="21"/>
  <c r="AR136" i="21"/>
  <c r="AY114" i="21"/>
  <c r="AM114" i="21"/>
  <c r="AX114" i="21"/>
  <c r="AL114" i="21"/>
  <c r="AU114" i="21"/>
  <c r="AI114" i="21"/>
  <c r="AS114" i="21"/>
  <c r="AR114" i="21"/>
  <c r="AP114" i="21"/>
  <c r="AZ114" i="21"/>
  <c r="AT114" i="21"/>
  <c r="AX126" i="21"/>
  <c r="Z92" i="21"/>
  <c r="AZ92" i="21"/>
  <c r="AN92" i="21"/>
  <c r="AY92" i="21"/>
  <c r="AM92" i="21"/>
  <c r="AI92" i="21"/>
  <c r="AH92" i="21"/>
  <c r="AU92" i="21"/>
  <c r="AT92" i="21"/>
  <c r="AQ92" i="21"/>
  <c r="AP92" i="21"/>
  <c r="AW92" i="21"/>
  <c r="AR92" i="21"/>
  <c r="AJ92" i="21"/>
  <c r="AV92" i="21"/>
  <c r="AO92" i="21"/>
  <c r="AS92" i="21"/>
  <c r="BA92" i="21"/>
  <c r="AT108" i="21"/>
  <c r="AQ108" i="21"/>
  <c r="AQ94" i="21"/>
  <c r="AN94" i="21"/>
  <c r="AK92" i="21"/>
  <c r="AQ60" i="21"/>
  <c r="AK53" i="21"/>
  <c r="AU151" i="21"/>
  <c r="AU96" i="21"/>
  <c r="AI96" i="21"/>
  <c r="AT96" i="21"/>
  <c r="AQ96" i="21"/>
  <c r="BA96" i="21"/>
  <c r="AZ96" i="21"/>
  <c r="AN96" i="21"/>
  <c r="AX96" i="21"/>
  <c r="AL96" i="21"/>
  <c r="AV96" i="21"/>
  <c r="AS96" i="21"/>
  <c r="AM96" i="21"/>
  <c r="AY111" i="21"/>
  <c r="AM111" i="21"/>
  <c r="AX111" i="21"/>
  <c r="AL111" i="21"/>
  <c r="AU111" i="21"/>
  <c r="AI111" i="21"/>
  <c r="AS111" i="21"/>
  <c r="AR111" i="21"/>
  <c r="AP111" i="21"/>
  <c r="AQ111" i="21"/>
  <c r="AV111" i="21"/>
  <c r="BA111" i="21"/>
  <c r="AK111" i="21"/>
  <c r="AH111" i="21"/>
  <c r="AV54" i="21"/>
  <c r="AU54" i="21"/>
  <c r="AR54" i="21"/>
  <c r="AO54" i="21"/>
  <c r="AM54" i="21"/>
  <c r="AJ54" i="21"/>
  <c r="AY54" i="21"/>
  <c r="AP54" i="21"/>
  <c r="AH54" i="21"/>
  <c r="AT54" i="21"/>
  <c r="AQ54" i="21"/>
  <c r="BA54" i="21"/>
  <c r="AX54" i="21"/>
  <c r="AS54" i="21"/>
  <c r="AK54" i="21"/>
  <c r="AW54" i="21"/>
  <c r="AN54" i="21"/>
  <c r="AZ54" i="21"/>
  <c r="AZ159" i="21"/>
  <c r="AN159" i="21"/>
  <c r="AV159" i="21"/>
  <c r="AR159" i="21"/>
  <c r="AU159" i="21"/>
  <c r="AI159" i="21"/>
  <c r="AK159" i="21"/>
  <c r="AX159" i="21"/>
  <c r="BA151" i="21"/>
  <c r="AI141" i="21"/>
  <c r="AK150" i="21"/>
  <c r="AI151" i="21"/>
  <c r="AU172" i="21"/>
  <c r="AQ171" i="21"/>
  <c r="AN139" i="21"/>
  <c r="AM143" i="21"/>
  <c r="AT136" i="21"/>
  <c r="AY108" i="21"/>
  <c r="AM108" i="21"/>
  <c r="AX108" i="21"/>
  <c r="AL108" i="21"/>
  <c r="AU108" i="21"/>
  <c r="AI108" i="21"/>
  <c r="AS108" i="21"/>
  <c r="AR108" i="21"/>
  <c r="AP108" i="21"/>
  <c r="AZ108" i="21"/>
  <c r="AO108" i="21"/>
  <c r="Z91" i="21"/>
  <c r="AZ91" i="21"/>
  <c r="AN91" i="21"/>
  <c r="AH91" i="21"/>
  <c r="AY91" i="21"/>
  <c r="AU91" i="21"/>
  <c r="AT91" i="21"/>
  <c r="AQ91" i="21"/>
  <c r="AP91" i="21"/>
  <c r="AM91" i="21"/>
  <c r="AL91" i="21"/>
  <c r="AV91" i="21"/>
  <c r="AO91" i="21"/>
  <c r="AU93" i="21"/>
  <c r="AI93" i="21"/>
  <c r="AR93" i="21"/>
  <c r="AQ93" i="21"/>
  <c r="BA93" i="21"/>
  <c r="AZ93" i="21"/>
  <c r="AN93" i="21"/>
  <c r="AX93" i="21"/>
  <c r="AT93" i="21"/>
  <c r="AL93" i="21"/>
  <c r="AM93" i="21"/>
  <c r="AP93" i="21"/>
  <c r="AJ93" i="21"/>
  <c r="AK91" i="21"/>
  <c r="AX43" i="21"/>
  <c r="AL43" i="21"/>
  <c r="AV43" i="21"/>
  <c r="AJ43" i="21"/>
  <c r="AT43" i="21"/>
  <c r="AH43" i="21"/>
  <c r="AR43" i="21"/>
  <c r="AP43" i="21"/>
  <c r="AZ43" i="21"/>
  <c r="AN43" i="21"/>
  <c r="AI43" i="21"/>
  <c r="AO43" i="21"/>
  <c r="AQ43" i="21"/>
  <c r="AK43" i="21"/>
  <c r="AS157" i="21"/>
  <c r="AR157" i="21"/>
  <c r="AQ157" i="21"/>
  <c r="Z157" i="21"/>
  <c r="AY157" i="21"/>
  <c r="AM157" i="21"/>
  <c r="AL174" i="21"/>
  <c r="AI174" i="21"/>
  <c r="AW157" i="21"/>
  <c r="AR165" i="21"/>
  <c r="AY165" i="21"/>
  <c r="AM165" i="21"/>
  <c r="AV165" i="21"/>
  <c r="AH165" i="21"/>
  <c r="AI165" i="21"/>
  <c r="AO165" i="21"/>
  <c r="AP165" i="21"/>
  <c r="AK170" i="21"/>
  <c r="AP175" i="21"/>
  <c r="AH152" i="21"/>
  <c r="AW174" i="21"/>
  <c r="AQ150" i="21"/>
  <c r="AO151" i="21"/>
  <c r="AW168" i="21"/>
  <c r="AJ168" i="21"/>
  <c r="AL139" i="21"/>
  <c r="AR160" i="21"/>
  <c r="AZ160" i="21"/>
  <c r="AV160" i="21"/>
  <c r="AJ160" i="21"/>
  <c r="AY160" i="21"/>
  <c r="AM160" i="21"/>
  <c r="AW160" i="21"/>
  <c r="AV169" i="21"/>
  <c r="BA154" i="21"/>
  <c r="AO154" i="21"/>
  <c r="Z154" i="21"/>
  <c r="AZ154" i="21"/>
  <c r="AN154" i="21"/>
  <c r="AY154" i="21"/>
  <c r="AT154" i="21"/>
  <c r="AR154" i="21"/>
  <c r="AU154" i="21"/>
  <c r="AI154" i="21"/>
  <c r="AP167" i="21"/>
  <c r="AN175" i="21"/>
  <c r="AH151" i="21"/>
  <c r="AI172" i="21"/>
  <c r="AK174" i="21"/>
  <c r="AS172" i="21"/>
  <c r="AP170" i="21"/>
  <c r="AZ157" i="21"/>
  <c r="AX146" i="21"/>
  <c r="AV146" i="21"/>
  <c r="AJ146" i="21"/>
  <c r="AR146" i="21"/>
  <c r="AZ146" i="21"/>
  <c r="AN146" i="21"/>
  <c r="AQ146" i="21"/>
  <c r="AL146" i="21"/>
  <c r="AP171" i="21"/>
  <c r="AO150" i="21"/>
  <c r="AX156" i="21"/>
  <c r="AT167" i="21"/>
  <c r="AR175" i="21"/>
  <c r="AL163" i="21"/>
  <c r="AL153" i="21"/>
  <c r="AY142" i="21"/>
  <c r="AH136" i="21"/>
  <c r="AY104" i="21"/>
  <c r="AM104" i="21"/>
  <c r="AX104" i="21"/>
  <c r="AL104" i="21"/>
  <c r="AU104" i="21"/>
  <c r="AI104" i="21"/>
  <c r="AR104" i="21"/>
  <c r="AO104" i="21"/>
  <c r="AT104" i="21"/>
  <c r="AM124" i="21"/>
  <c r="AS139" i="21"/>
  <c r="AN104" i="21"/>
  <c r="AV93" i="21"/>
  <c r="AT86" i="21"/>
  <c r="AQ86" i="21"/>
  <c r="AY86" i="21"/>
  <c r="AM86" i="21"/>
  <c r="AW86" i="21"/>
  <c r="AK86" i="21"/>
  <c r="AH86" i="21"/>
  <c r="AV86" i="21"/>
  <c r="AN86" i="21"/>
  <c r="AZ86" i="21"/>
  <c r="AL86" i="21"/>
  <c r="AO86" i="21"/>
  <c r="AR86" i="21"/>
  <c r="AX86" i="21"/>
  <c r="BA86" i="21"/>
  <c r="AS86" i="21"/>
  <c r="BA108" i="21"/>
  <c r="AN108" i="21"/>
  <c r="AP86" i="21"/>
  <c r="AR168" i="21"/>
  <c r="AY168" i="21"/>
  <c r="AM168" i="21"/>
  <c r="AV168" i="21"/>
  <c r="AX168" i="21"/>
  <c r="AP157" i="21"/>
  <c r="AQ151" i="21"/>
  <c r="AH174" i="21"/>
  <c r="AN171" i="21"/>
  <c r="AH159" i="21"/>
  <c r="AZ175" i="21"/>
  <c r="AZ143" i="21"/>
  <c r="AN143" i="21"/>
  <c r="AV143" i="21"/>
  <c r="AR143" i="21"/>
  <c r="AU143" i="21"/>
  <c r="AI143" i="21"/>
  <c r="BA143" i="21"/>
  <c r="AH143" i="21"/>
  <c r="AP143" i="21"/>
  <c r="AQ172" i="21"/>
  <c r="AO139" i="21"/>
  <c r="AL157" i="21"/>
  <c r="AK157" i="21"/>
  <c r="BA174" i="21"/>
  <c r="BA175" i="21"/>
  <c r="AW165" i="21"/>
  <c r="AT142" i="21"/>
  <c r="AR156" i="21"/>
  <c r="AZ156" i="21"/>
  <c r="AV156" i="21"/>
  <c r="AJ156" i="21"/>
  <c r="AY156" i="21"/>
  <c r="AM156" i="21"/>
  <c r="AS145" i="21"/>
  <c r="AR145" i="21"/>
  <c r="AQ145" i="21"/>
  <c r="Z145" i="21"/>
  <c r="AX145" i="21"/>
  <c r="AY145" i="21"/>
  <c r="AM145" i="21"/>
  <c r="AZ145" i="21"/>
  <c r="AO145" i="21"/>
  <c r="AJ169" i="21"/>
  <c r="AW163" i="21"/>
  <c r="AX142" i="21"/>
  <c r="AO174" i="21"/>
  <c r="AJ163" i="21"/>
  <c r="AO175" i="21"/>
  <c r="AX165" i="21"/>
  <c r="AY174" i="21"/>
  <c r="AK165" i="21"/>
  <c r="AH163" i="21"/>
  <c r="AT150" i="21"/>
  <c r="AI145" i="21"/>
  <c r="AT171" i="21"/>
  <c r="AH142" i="21"/>
  <c r="AT172" i="21"/>
  <c r="AQ170" i="21"/>
  <c r="AN161" i="21"/>
  <c r="AQ147" i="21"/>
  <c r="BA169" i="21"/>
  <c r="AN157" i="21"/>
  <c r="AP146" i="21"/>
  <c r="BA149" i="21"/>
  <c r="AQ165" i="21"/>
  <c r="AL156" i="21"/>
  <c r="AS175" i="21"/>
  <c r="AH167" i="21"/>
  <c r="AK156" i="21"/>
  <c r="AY146" i="21"/>
  <c r="AI161" i="21"/>
  <c r="AM142" i="21"/>
  <c r="AU126" i="21"/>
  <c r="AT126" i="21"/>
  <c r="AH101" i="21"/>
  <c r="AS91" i="21"/>
  <c r="AV104" i="21"/>
  <c r="AQ82" i="21"/>
  <c r="AY82" i="21"/>
  <c r="AM82" i="21"/>
  <c r="AW82" i="21"/>
  <c r="AK82" i="21"/>
  <c r="AV82" i="21"/>
  <c r="AH82" i="21"/>
  <c r="AT82" i="21"/>
  <c r="AR82" i="21"/>
  <c r="AL82" i="21"/>
  <c r="AX82" i="21"/>
  <c r="Z80" i="21"/>
  <c r="AP82" i="21"/>
  <c r="AS82" i="21"/>
  <c r="AN82" i="21"/>
  <c r="AH104" i="21"/>
  <c r="AV65" i="21"/>
  <c r="AJ65" i="21"/>
  <c r="AR65" i="21"/>
  <c r="AZ65" i="21"/>
  <c r="AN65" i="21"/>
  <c r="AX65" i="21"/>
  <c r="AL65" i="21"/>
  <c r="AH65" i="21"/>
  <c r="AU65" i="21"/>
  <c r="AY65" i="21"/>
  <c r="AT65" i="21"/>
  <c r="AQ65" i="21"/>
  <c r="AK65" i="21"/>
  <c r="AS65" i="21"/>
  <c r="AW65" i="21"/>
  <c r="AS104" i="21"/>
  <c r="AX91" i="21"/>
  <c r="AV114" i="21"/>
  <c r="AJ82" i="21"/>
  <c r="BA43" i="21"/>
  <c r="AQ26" i="21"/>
  <c r="AO26" i="21"/>
  <c r="AK26" i="21"/>
  <c r="AY26" i="21"/>
  <c r="BC26" i="21" s="1"/>
  <c r="AI26" i="21"/>
  <c r="AW26" i="21"/>
  <c r="AU26" i="21"/>
  <c r="Z26" i="21"/>
  <c r="AS26" i="21"/>
  <c r="AM26" i="21"/>
  <c r="AV26" i="21"/>
  <c r="AL26" i="21"/>
  <c r="AP26" i="21"/>
  <c r="AX26" i="21"/>
  <c r="AN26" i="21"/>
  <c r="AH26" i="21"/>
  <c r="AZ26" i="21"/>
  <c r="AT26" i="21"/>
  <c r="BA26" i="21"/>
  <c r="AT151" i="21"/>
  <c r="AR151" i="21"/>
  <c r="AZ151" i="21"/>
  <c r="AV151" i="21"/>
  <c r="AJ151" i="21"/>
  <c r="AY151" i="21"/>
  <c r="AM151" i="21"/>
  <c r="AT168" i="21"/>
  <c r="AM174" i="21"/>
  <c r="AR174" i="21"/>
  <c r="AS141" i="21"/>
  <c r="AK136" i="21"/>
  <c r="AV62" i="21"/>
  <c r="AJ62" i="21"/>
  <c r="AR62" i="21"/>
  <c r="AZ62" i="21"/>
  <c r="AN62" i="21"/>
  <c r="AX62" i="21"/>
  <c r="AL62" i="21"/>
  <c r="AT62" i="21"/>
  <c r="AK62" i="21"/>
  <c r="AO62" i="21"/>
  <c r="AQ62" i="21"/>
  <c r="BA62" i="21"/>
  <c r="AS62" i="21"/>
  <c r="AI62" i="21"/>
  <c r="AM62" i="21"/>
  <c r="AP62" i="21"/>
  <c r="AU62" i="21"/>
  <c r="AY62" i="21"/>
  <c r="AR58" i="21"/>
  <c r="AZ58" i="21"/>
  <c r="AN58" i="21"/>
  <c r="AV58" i="21"/>
  <c r="AJ58" i="21"/>
  <c r="AT58" i="21"/>
  <c r="AH58" i="21"/>
  <c r="AQ58" i="21"/>
  <c r="AI58" i="21"/>
  <c r="AM58" i="21"/>
  <c r="AS58" i="21"/>
  <c r="AU58" i="21"/>
  <c r="AY58" i="21"/>
  <c r="AL58" i="21"/>
  <c r="AX58" i="21"/>
  <c r="AK58" i="21"/>
  <c r="AP58" i="21"/>
  <c r="AW58" i="21"/>
  <c r="AO58" i="21"/>
  <c r="BA58" i="21"/>
  <c r="AR172" i="21"/>
  <c r="Z172" i="21"/>
  <c r="AY172" i="21"/>
  <c r="AM172" i="21"/>
  <c r="AX172" i="21"/>
  <c r="AL172" i="21"/>
  <c r="AU157" i="21"/>
  <c r="AW142" i="21"/>
  <c r="AK142" i="21"/>
  <c r="AV142" i="21"/>
  <c r="AJ142" i="21"/>
  <c r="AU142" i="21"/>
  <c r="AP142" i="21"/>
  <c r="Z142" i="21"/>
  <c r="AZ142" i="21"/>
  <c r="AQ142" i="21"/>
  <c r="AW171" i="21"/>
  <c r="AZ174" i="21"/>
  <c r="AZ150" i="21"/>
  <c r="AN150" i="21"/>
  <c r="AV150" i="21"/>
  <c r="AR150" i="21"/>
  <c r="AU150" i="21"/>
  <c r="AI150" i="21"/>
  <c r="BA150" i="21"/>
  <c r="AP168" i="21"/>
  <c r="AZ141" i="21"/>
  <c r="AN151" i="21"/>
  <c r="AX151" i="21"/>
  <c r="AI126" i="21"/>
  <c r="AY94" i="21"/>
  <c r="AM94" i="21"/>
  <c r="AU94" i="21"/>
  <c r="AI94" i="21"/>
  <c r="AS94" i="21"/>
  <c r="AR94" i="21"/>
  <c r="AP94" i="21"/>
  <c r="AV94" i="21"/>
  <c r="AK94" i="21"/>
  <c r="AW94" i="21"/>
  <c r="AT148" i="21"/>
  <c r="AR148" i="21"/>
  <c r="AZ148" i="21"/>
  <c r="AV148" i="21"/>
  <c r="AJ148" i="21"/>
  <c r="AY148" i="21"/>
  <c r="AM148" i="21"/>
  <c r="AL148" i="21"/>
  <c r="AH168" i="21"/>
  <c r="AI157" i="21"/>
  <c r="AK154" i="21"/>
  <c r="AK148" i="21"/>
  <c r="AL142" i="21"/>
  <c r="AK171" i="21"/>
  <c r="AJ147" i="21"/>
  <c r="AN174" i="21"/>
  <c r="AI148" i="21"/>
  <c r="AV172" i="21"/>
  <c r="AQ159" i="21"/>
  <c r="AH150" i="21"/>
  <c r="AI142" i="21"/>
  <c r="AJ165" i="21"/>
  <c r="AS149" i="21"/>
  <c r="AN141" i="21"/>
  <c r="AS171" i="21"/>
  <c r="BA161" i="21"/>
  <c r="AS142" i="21"/>
  <c r="AZ168" i="21"/>
  <c r="BA157" i="21"/>
  <c r="AW167" i="21"/>
  <c r="AP154" i="21"/>
  <c r="AQ143" i="21"/>
  <c r="AZ169" i="21"/>
  <c r="AL160" i="21"/>
  <c r="AO148" i="21"/>
  <c r="AY129" i="21"/>
  <c r="AM129" i="21"/>
  <c r="AW129" i="21"/>
  <c r="AK129" i="21"/>
  <c r="AV129" i="21"/>
  <c r="AJ129" i="21"/>
  <c r="AS129" i="21"/>
  <c r="AP129" i="21"/>
  <c r="AZ129" i="21"/>
  <c r="AN129" i="21"/>
  <c r="AI129" i="21"/>
  <c r="BA129" i="21"/>
  <c r="AN148" i="21"/>
  <c r="AY163" i="21"/>
  <c r="AN145" i="21"/>
  <c r="AZ172" i="21"/>
  <c r="AI160" i="21"/>
  <c r="AL151" i="21"/>
  <c r="AI136" i="21"/>
  <c r="AU129" i="21"/>
  <c r="AH129" i="21"/>
  <c r="BB95" i="21"/>
  <c r="AZ128" i="21"/>
  <c r="AU101" i="21"/>
  <c r="AJ96" i="21"/>
  <c r="BA101" i="21"/>
  <c r="BA94" i="21"/>
  <c r="AK108" i="21"/>
  <c r="AW101" i="21"/>
  <c r="AJ108" i="21"/>
  <c r="BA82" i="21"/>
  <c r="AD41" i="21"/>
  <c r="A42" i="21"/>
  <c r="AP85" i="21"/>
  <c r="BA85" i="21"/>
  <c r="Z85" i="21"/>
  <c r="AY85" i="21"/>
  <c r="AM85" i="21"/>
  <c r="AX85" i="21"/>
  <c r="AL85" i="21"/>
  <c r="AS85" i="21"/>
  <c r="AQ85" i="21"/>
  <c r="AT85" i="21"/>
  <c r="AJ85" i="21"/>
  <c r="AV85" i="21"/>
  <c r="AN85" i="21"/>
  <c r="AO85" i="21"/>
  <c r="AR85" i="21"/>
  <c r="AK85" i="21"/>
  <c r="AW85" i="21"/>
  <c r="AI85" i="21"/>
  <c r="AU85" i="21"/>
  <c r="AW172" i="21"/>
  <c r="AJ172" i="21"/>
  <c r="AN168" i="21"/>
  <c r="AO157" i="21"/>
  <c r="AW141" i="21"/>
  <c r="AK141" i="21"/>
  <c r="AU141" i="21"/>
  <c r="Z141" i="21"/>
  <c r="AV141" i="21"/>
  <c r="AQ141" i="21"/>
  <c r="AP141" i="21"/>
  <c r="AJ141" i="21"/>
  <c r="AL159" i="21"/>
  <c r="AY126" i="21"/>
  <c r="AM126" i="21"/>
  <c r="AW126" i="21"/>
  <c r="AK126" i="21"/>
  <c r="AV126" i="21"/>
  <c r="AJ126" i="21"/>
  <c r="AS126" i="21"/>
  <c r="AP126" i="21"/>
  <c r="AZ126" i="21"/>
  <c r="AN126" i="21"/>
  <c r="AL126" i="21"/>
  <c r="AN172" i="21"/>
  <c r="AX150" i="21"/>
  <c r="BA126" i="21"/>
  <c r="AY96" i="21"/>
  <c r="AW96" i="21"/>
  <c r="AO94" i="21"/>
  <c r="AZ66" i="21"/>
  <c r="AN66" i="21"/>
  <c r="AV66" i="21"/>
  <c r="AJ66" i="21"/>
  <c r="AR66" i="21"/>
  <c r="AP66" i="21"/>
  <c r="AO66" i="21"/>
  <c r="BA66" i="21"/>
  <c r="AL66" i="21"/>
  <c r="AI66" i="21"/>
  <c r="AM66" i="21"/>
  <c r="AH66" i="21"/>
  <c r="AU66" i="21"/>
  <c r="AY66" i="21"/>
  <c r="AT66" i="21"/>
  <c r="AQ66" i="21"/>
  <c r="AS66" i="21"/>
  <c r="AK66" i="21"/>
  <c r="AW66" i="21"/>
  <c r="AS159" i="21"/>
  <c r="AU171" i="21"/>
  <c r="AL136" i="21"/>
  <c r="AZ57" i="21"/>
  <c r="AN57" i="21"/>
  <c r="AV57" i="21"/>
  <c r="AJ57" i="21"/>
  <c r="AR57" i="21"/>
  <c r="AP57" i="21"/>
  <c r="AT57" i="21"/>
  <c r="AM57" i="21"/>
  <c r="AS57" i="21"/>
  <c r="AL57" i="21"/>
  <c r="AK57" i="21"/>
  <c r="AX57" i="21"/>
  <c r="AQ57" i="21"/>
  <c r="AI57" i="21"/>
  <c r="AW57" i="21"/>
  <c r="AU57" i="21"/>
  <c r="AL54" i="21"/>
  <c r="AX152" i="21"/>
  <c r="AV152" i="21"/>
  <c r="AJ152" i="21"/>
  <c r="AR152" i="21"/>
  <c r="AZ152" i="21"/>
  <c r="AN152" i="21"/>
  <c r="AQ152" i="21"/>
  <c r="AP152" i="21"/>
  <c r="AS152" i="21"/>
  <c r="AQ126" i="21"/>
  <c r="AS170" i="21"/>
  <c r="AR170" i="21"/>
  <c r="Z170" i="21"/>
  <c r="AY170" i="21"/>
  <c r="AM170" i="21"/>
  <c r="AX170" i="21"/>
  <c r="AL170" i="21"/>
  <c r="AN170" i="21"/>
  <c r="AO168" i="21"/>
  <c r="AP151" i="21"/>
  <c r="AH175" i="21"/>
  <c r="AY152" i="21"/>
  <c r="AT141" i="21"/>
  <c r="AK169" i="21"/>
  <c r="AV157" i="21"/>
  <c r="BA124" i="21"/>
  <c r="AO124" i="21"/>
  <c r="AW124" i="21"/>
  <c r="AT124" i="21"/>
  <c r="AH124" i="21"/>
  <c r="AR124" i="21"/>
  <c r="AZ124" i="21"/>
  <c r="AQ124" i="21"/>
  <c r="AN124" i="21"/>
  <c r="AY124" i="21"/>
  <c r="AV124" i="21"/>
  <c r="AL124" i="21"/>
  <c r="AI124" i="21"/>
  <c r="AX124" i="21"/>
  <c r="AP96" i="21"/>
  <c r="AH57" i="21"/>
  <c r="AI54" i="21"/>
  <c r="AY135" i="21"/>
  <c r="AM135" i="21"/>
  <c r="AV135" i="21"/>
  <c r="AJ135" i="21"/>
  <c r="AU135" i="21"/>
  <c r="AS135" i="21"/>
  <c r="AQ135" i="21"/>
  <c r="Z135" i="21"/>
  <c r="AZ135" i="21"/>
  <c r="AN135" i="21"/>
  <c r="AT125" i="21"/>
  <c r="AW123" i="21"/>
  <c r="AK123" i="21"/>
  <c r="AS123" i="21"/>
  <c r="AP123" i="21"/>
  <c r="AZ123" i="21"/>
  <c r="AN123" i="21"/>
  <c r="AY123" i="21"/>
  <c r="AV123" i="21"/>
  <c r="AM123" i="21"/>
  <c r="AJ123" i="21"/>
  <c r="AQ99" i="21"/>
  <c r="AV117" i="21"/>
  <c r="AI123" i="21"/>
  <c r="AT117" i="21"/>
  <c r="AK90" i="21"/>
  <c r="AZ88" i="21"/>
  <c r="AL63" i="21"/>
  <c r="AL88" i="21"/>
  <c r="AK88" i="21"/>
  <c r="BA64" i="21"/>
  <c r="BA49" i="21"/>
  <c r="AH52" i="21"/>
  <c r="AX42" i="21"/>
  <c r="Z36" i="21"/>
  <c r="AO52" i="21"/>
  <c r="AT42" i="21"/>
  <c r="AU38" i="21"/>
  <c r="BA39" i="21"/>
  <c r="AO39" i="21"/>
  <c r="Z39" i="21"/>
  <c r="AZ39" i="21"/>
  <c r="AN39" i="21"/>
  <c r="AU27" i="21"/>
  <c r="AK24" i="21"/>
  <c r="AU125" i="21"/>
  <c r="AS125" i="21"/>
  <c r="BA125" i="21"/>
  <c r="AX125" i="21"/>
  <c r="AL125" i="21"/>
  <c r="AV125" i="21"/>
  <c r="AJ125" i="21"/>
  <c r="AR125" i="21"/>
  <c r="AI125" i="21"/>
  <c r="AS122" i="21"/>
  <c r="BA122" i="21"/>
  <c r="AX122" i="21"/>
  <c r="AV122" i="21"/>
  <c r="AJ122" i="21"/>
  <c r="AU122" i="21"/>
  <c r="AR122" i="21"/>
  <c r="AN122" i="21"/>
  <c r="AM125" i="21"/>
  <c r="BA135" i="21"/>
  <c r="AW125" i="21"/>
  <c r="AI122" i="21"/>
  <c r="AW99" i="21"/>
  <c r="AH88" i="21"/>
  <c r="BA88" i="21"/>
  <c r="AN88" i="21"/>
  <c r="AX83" i="21"/>
  <c r="AW59" i="21"/>
  <c r="AZ78" i="21"/>
  <c r="AM78" i="21"/>
  <c r="AT59" i="21"/>
  <c r="AS52" i="21"/>
  <c r="AR52" i="21"/>
  <c r="Z52" i="21"/>
  <c r="AX52" i="21"/>
  <c r="AW52" i="21"/>
  <c r="AR88" i="21"/>
  <c r="AO64" i="21"/>
  <c r="AY42" i="21"/>
  <c r="AL42" i="21"/>
  <c r="AV42" i="21"/>
  <c r="AW46" i="21"/>
  <c r="AL83" i="21"/>
  <c r="AY78" i="21"/>
  <c r="AU78" i="21"/>
  <c r="AI78" i="21"/>
  <c r="AT78" i="21"/>
  <c r="AQ78" i="21"/>
  <c r="AO78" i="21"/>
  <c r="BA78" i="21"/>
  <c r="AL78" i="21"/>
  <c r="AS64" i="21"/>
  <c r="AS42" i="21"/>
  <c r="AR42" i="21"/>
  <c r="Z42" i="21"/>
  <c r="AM42" i="21"/>
  <c r="AU40" i="21"/>
  <c r="AJ42" i="21"/>
  <c r="AP38" i="21"/>
  <c r="AX38" i="21"/>
  <c r="AL38" i="21"/>
  <c r="AV38" i="21"/>
  <c r="AJ38" i="21"/>
  <c r="AT38" i="21"/>
  <c r="AH38" i="21"/>
  <c r="AR38" i="21"/>
  <c r="AZ38" i="21"/>
  <c r="AN38" i="21"/>
  <c r="AK46" i="21"/>
  <c r="AQ38" i="21"/>
  <c r="AV138" i="21"/>
  <c r="AP138" i="21"/>
  <c r="AI138" i="21"/>
  <c r="AU138" i="21"/>
  <c r="AQ138" i="21"/>
  <c r="AK135" i="21"/>
  <c r="AP125" i="21"/>
  <c r="AK122" i="21"/>
  <c r="AY117" i="21"/>
  <c r="AM117" i="21"/>
  <c r="AX117" i="21"/>
  <c r="AL117" i="21"/>
  <c r="AU117" i="21"/>
  <c r="AS117" i="21"/>
  <c r="AR117" i="21"/>
  <c r="AY100" i="21"/>
  <c r="AM100" i="21"/>
  <c r="AX100" i="21"/>
  <c r="AL100" i="21"/>
  <c r="AV100" i="21"/>
  <c r="AU100" i="21"/>
  <c r="AI100" i="21"/>
  <c r="AQ100" i="21"/>
  <c r="AP100" i="21"/>
  <c r="Z100" i="21"/>
  <c r="AI117" i="21"/>
  <c r="AK100" i="21"/>
  <c r="AP117" i="21"/>
  <c r="AY87" i="21"/>
  <c r="AU87" i="21"/>
  <c r="AI87" i="21"/>
  <c r="AT87" i="21"/>
  <c r="AQ87" i="21"/>
  <c r="BA87" i="21"/>
  <c r="AO87" i="21"/>
  <c r="AW64" i="21"/>
  <c r="AN78" i="21"/>
  <c r="AR67" i="21"/>
  <c r="AZ67" i="21"/>
  <c r="AN67" i="21"/>
  <c r="AV67" i="21"/>
  <c r="AJ67" i="21"/>
  <c r="AT67" i="21"/>
  <c r="AH67" i="21"/>
  <c r="AR61" i="21"/>
  <c r="AZ61" i="21"/>
  <c r="AN61" i="21"/>
  <c r="AV61" i="21"/>
  <c r="AJ61" i="21"/>
  <c r="AT61" i="21"/>
  <c r="AH61" i="21"/>
  <c r="AY84" i="21"/>
  <c r="AM84" i="21"/>
  <c r="AX84" i="21"/>
  <c r="AU84" i="21"/>
  <c r="AI84" i="21"/>
  <c r="AS84" i="21"/>
  <c r="AS63" i="21"/>
  <c r="AS41" i="21"/>
  <c r="AR41" i="21"/>
  <c r="Z41" i="21"/>
  <c r="AR83" i="21"/>
  <c r="AQ64" i="21"/>
  <c r="Z29" i="21"/>
  <c r="AY29" i="21"/>
  <c r="AW29" i="21"/>
  <c r="AS29" i="21"/>
  <c r="AQ29" i="21"/>
  <c r="AK29" i="21"/>
  <c r="AJ29" i="21"/>
  <c r="BA29" i="21"/>
  <c r="AX41" i="21"/>
  <c r="AK41" i="21"/>
  <c r="AW49" i="21"/>
  <c r="AU41" i="21"/>
  <c r="AK38" i="21"/>
  <c r="AU49" i="21"/>
  <c r="AX37" i="21"/>
  <c r="AL37" i="21"/>
  <c r="AT37" i="21"/>
  <c r="AH37" i="21"/>
  <c r="AR37" i="21"/>
  <c r="AP37" i="21"/>
  <c r="AZ37" i="21"/>
  <c r="AN37" i="21"/>
  <c r="AV37" i="21"/>
  <c r="AJ37" i="21"/>
  <c r="AQ37" i="21"/>
  <c r="AY24" i="21"/>
  <c r="AI29" i="21"/>
  <c r="AK64" i="21"/>
  <c r="AH83" i="21"/>
  <c r="AV78" i="21"/>
  <c r="AU46" i="21"/>
  <c r="AT27" i="21"/>
  <c r="AJ78" i="21"/>
  <c r="AS78" i="21"/>
  <c r="AI46" i="21"/>
  <c r="AT40" i="21"/>
  <c r="AH40" i="21"/>
  <c r="AP40" i="21"/>
  <c r="AZ40" i="21"/>
  <c r="AN40" i="21"/>
  <c r="AX40" i="21"/>
  <c r="AL40" i="21"/>
  <c r="AV40" i="21"/>
  <c r="AJ40" i="21"/>
  <c r="AR40" i="21"/>
  <c r="AQ42" i="21"/>
  <c r="AZ27" i="21"/>
  <c r="BC27" i="21" s="1"/>
  <c r="AP42" i="21"/>
  <c r="AS88" i="21"/>
  <c r="AQ88" i="21"/>
  <c r="AM88" i="21"/>
  <c r="AY88" i="21"/>
  <c r="AV88" i="21"/>
  <c r="AI88" i="21"/>
  <c r="AU88" i="21"/>
  <c r="AT88" i="21"/>
  <c r="BA46" i="21"/>
  <c r="BA27" i="21"/>
  <c r="AY27" i="21"/>
  <c r="AK27" i="21"/>
  <c r="AW27" i="21"/>
  <c r="AI27" i="21"/>
  <c r="Z27" i="21"/>
  <c r="AS27" i="21"/>
  <c r="AR27" i="21"/>
  <c r="AQ27" i="21"/>
  <c r="AO27" i="21"/>
  <c r="AM27" i="21"/>
  <c r="AY46" i="21"/>
  <c r="AN27" i="21"/>
  <c r="BA42" i="21"/>
  <c r="AN125" i="21"/>
  <c r="AY99" i="21"/>
  <c r="AM99" i="21"/>
  <c r="AX99" i="21"/>
  <c r="AV99" i="21"/>
  <c r="AU99" i="21"/>
  <c r="AI99" i="21"/>
  <c r="AS99" i="21"/>
  <c r="AR99" i="21"/>
  <c r="AP99" i="21"/>
  <c r="AZ90" i="21"/>
  <c r="AW90" i="21"/>
  <c r="AJ90" i="21"/>
  <c r="AY90" i="21"/>
  <c r="AV90" i="21"/>
  <c r="AU90" i="21"/>
  <c r="AQ90" i="21"/>
  <c r="AP90" i="21"/>
  <c r="AM90" i="21"/>
  <c r="AL99" i="21"/>
  <c r="AV59" i="21"/>
  <c r="AJ59" i="21"/>
  <c r="AR59" i="21"/>
  <c r="AZ59" i="21"/>
  <c r="AN59" i="21"/>
  <c r="AX59" i="21"/>
  <c r="AL59" i="21"/>
  <c r="Z98" i="21"/>
  <c r="AJ99" i="21"/>
  <c r="AZ63" i="21"/>
  <c r="AN63" i="21"/>
  <c r="AV63" i="21"/>
  <c r="AJ63" i="21"/>
  <c r="AR63" i="21"/>
  <c r="AP63" i="21"/>
  <c r="AZ83" i="21"/>
  <c r="AY64" i="21"/>
  <c r="AK83" i="21"/>
  <c r="AH63" i="21"/>
  <c r="AX49" i="21"/>
  <c r="AL49" i="21"/>
  <c r="AV49" i="21"/>
  <c r="AJ49" i="21"/>
  <c r="AT49" i="21"/>
  <c r="AH49" i="21"/>
  <c r="AR49" i="21"/>
  <c r="AP49" i="21"/>
  <c r="AZ49" i="21"/>
  <c r="AN49" i="21"/>
  <c r="AQ59" i="21"/>
  <c r="AH78" i="21"/>
  <c r="AS90" i="21"/>
  <c r="AO38" i="21"/>
  <c r="AS46" i="21"/>
  <c r="AP52" i="21"/>
  <c r="AI42" i="21"/>
  <c r="AN52" i="21"/>
  <c r="AZ24" i="21"/>
  <c r="AL24" i="21"/>
  <c r="AX24" i="21"/>
  <c r="AW24" i="21"/>
  <c r="BC24" i="21" s="1"/>
  <c r="AJ24" i="21"/>
  <c r="AS24" i="21"/>
  <c r="Z24" i="21"/>
  <c r="AO24" i="21"/>
  <c r="BA24" i="21"/>
  <c r="AN24" i="21"/>
  <c r="AL52" i="21"/>
  <c r="AO40" i="21"/>
  <c r="AQ49" i="21"/>
  <c r="AQ39" i="21"/>
  <c r="AV52" i="21"/>
  <c r="AZ41" i="21"/>
  <c r="AM29" i="21"/>
  <c r="AH24" i="21"/>
  <c r="AX27" i="21"/>
  <c r="BA15" i="21"/>
  <c r="AU83" i="21"/>
  <c r="AI83" i="21"/>
  <c r="AT83" i="21"/>
  <c r="AQ83" i="21"/>
  <c r="BA83" i="21"/>
  <c r="AO83" i="21"/>
  <c r="AY83" i="21"/>
  <c r="AR64" i="21"/>
  <c r="AZ64" i="21"/>
  <c r="AN64" i="21"/>
  <c r="AV64" i="21"/>
  <c r="AJ64" i="21"/>
  <c r="AT64" i="21"/>
  <c r="AH64" i="21"/>
  <c r="AW78" i="21"/>
  <c r="AX46" i="21"/>
  <c r="AL46" i="21"/>
  <c r="AV46" i="21"/>
  <c r="AJ46" i="21"/>
  <c r="AT46" i="21"/>
  <c r="AH46" i="21"/>
  <c r="AR46" i="21"/>
  <c r="AP46" i="21"/>
  <c r="AZ46" i="21"/>
  <c r="AN46" i="21"/>
  <c r="AQ40" i="21"/>
  <c r="AJ52" i="21"/>
  <c r="AL27" i="21"/>
  <c r="AM40" i="21"/>
  <c r="AJ27" i="21"/>
  <c r="AY154" i="1"/>
  <c r="AX168" i="1"/>
  <c r="AU168" i="1"/>
  <c r="AU159" i="1"/>
  <c r="AL54" i="1"/>
  <c r="BA95" i="1"/>
  <c r="AR159" i="1"/>
  <c r="AM42" i="1"/>
  <c r="AN39" i="1"/>
  <c r="AN159" i="1"/>
  <c r="BA82" i="1"/>
  <c r="BA154" i="1"/>
  <c r="AL159" i="1"/>
  <c r="AZ39" i="1"/>
  <c r="AR39" i="1"/>
  <c r="AT100" i="1"/>
  <c r="AH113" i="1"/>
  <c r="AK39" i="1"/>
  <c r="AR54" i="1"/>
  <c r="AX86" i="1"/>
  <c r="AQ121" i="1"/>
  <c r="BA39" i="1"/>
  <c r="AM83" i="1"/>
  <c r="AJ54" i="1"/>
  <c r="AT50" i="1"/>
  <c r="AY39" i="1"/>
  <c r="AR59" i="1"/>
  <c r="AK42" i="1"/>
  <c r="AT56" i="1"/>
  <c r="AV162" i="1"/>
  <c r="AZ117" i="1"/>
  <c r="AY42" i="1"/>
  <c r="AS54" i="1"/>
  <c r="AN129" i="1"/>
  <c r="AV168" i="1"/>
  <c r="AM54" i="1"/>
  <c r="AS113" i="1"/>
  <c r="AZ129" i="1"/>
  <c r="AK174" i="1"/>
  <c r="AL117" i="1"/>
  <c r="AP54" i="1"/>
  <c r="AR164" i="1"/>
  <c r="AM162" i="1"/>
  <c r="AL42" i="1"/>
  <c r="BA139" i="1"/>
  <c r="AQ169" i="1"/>
  <c r="AO148" i="1"/>
  <c r="AQ93" i="1"/>
  <c r="AO54" i="1"/>
  <c r="AM112" i="1"/>
  <c r="BA54" i="1"/>
  <c r="AH164" i="1"/>
  <c r="AW42" i="1"/>
  <c r="AR118" i="1"/>
  <c r="AW39" i="1"/>
  <c r="AR37" i="1"/>
  <c r="AP42" i="1"/>
  <c r="AR42" i="1"/>
  <c r="AP87" i="1"/>
  <c r="AX115" i="1"/>
  <c r="AT84" i="1"/>
  <c r="BA145" i="1"/>
  <c r="AZ162" i="1"/>
  <c r="AQ161" i="1"/>
  <c r="AS146" i="1"/>
  <c r="AP145" i="1"/>
  <c r="AO162" i="1"/>
  <c r="AV39" i="1"/>
  <c r="BA62" i="1"/>
  <c r="AQ84" i="1"/>
  <c r="AS99" i="1"/>
  <c r="AQ86" i="1"/>
  <c r="AN43" i="1"/>
  <c r="AM39" i="1"/>
  <c r="AO39" i="1"/>
  <c r="AX95" i="1"/>
  <c r="AY92" i="1"/>
  <c r="BA112" i="1"/>
  <c r="AR86" i="1"/>
  <c r="BA160" i="1"/>
  <c r="AJ48" i="1"/>
  <c r="AR95" i="1"/>
  <c r="AN145" i="1"/>
  <c r="AK162" i="1"/>
  <c r="AR50" i="1"/>
  <c r="AL39" i="1"/>
  <c r="AQ110" i="1"/>
  <c r="AO115" i="1"/>
  <c r="AV113" i="1"/>
  <c r="AX145" i="1"/>
  <c r="AJ162" i="1"/>
  <c r="AW162" i="1"/>
  <c r="AQ145" i="1"/>
  <c r="AQ162" i="1"/>
  <c r="AI62" i="1"/>
  <c r="AP84" i="1"/>
  <c r="AP112" i="1"/>
  <c r="BA129" i="1"/>
  <c r="AL162" i="1"/>
  <c r="AR126" i="1"/>
  <c r="AH145" i="1"/>
  <c r="AS162" i="1"/>
  <c r="AS38" i="1"/>
  <c r="AQ64" i="1"/>
  <c r="AP39" i="1"/>
  <c r="AM142" i="1"/>
  <c r="AX162" i="1"/>
  <c r="AR154" i="1"/>
  <c r="AT162" i="1"/>
  <c r="AO145" i="1"/>
  <c r="AY45" i="1"/>
  <c r="AS39" i="1"/>
  <c r="AZ95" i="1"/>
  <c r="AO123" i="1"/>
  <c r="AI161" i="1"/>
  <c r="AS123" i="1"/>
  <c r="AQ159" i="1"/>
  <c r="AP113" i="1"/>
  <c r="AM95" i="1"/>
  <c r="AR113" i="1"/>
  <c r="BA123" i="1"/>
  <c r="AH99" i="1"/>
  <c r="AI84" i="1"/>
  <c r="AT115" i="1"/>
  <c r="AU138" i="1"/>
  <c r="AN142" i="1"/>
  <c r="AO125" i="1"/>
  <c r="AH148" i="1"/>
  <c r="BA165" i="1"/>
  <c r="AZ55" i="1"/>
  <c r="AT91" i="1"/>
  <c r="AQ95" i="1"/>
  <c r="AT138" i="1"/>
  <c r="AN151" i="1"/>
  <c r="AH123" i="1"/>
  <c r="AK102" i="1"/>
  <c r="AU65" i="1"/>
  <c r="AO102" i="1"/>
  <c r="AP118" i="1"/>
  <c r="AQ113" i="1"/>
  <c r="AI118" i="1"/>
  <c r="AY99" i="1"/>
  <c r="AQ155" i="1"/>
  <c r="AJ159" i="1"/>
  <c r="AK159" i="1"/>
  <c r="AX165" i="1"/>
  <c r="AS165" i="1"/>
  <c r="AW102" i="1"/>
  <c r="BA102" i="1"/>
  <c r="AL95" i="1"/>
  <c r="AQ118" i="1"/>
  <c r="BA81" i="1"/>
  <c r="AQ120" i="1"/>
  <c r="AI123" i="1"/>
  <c r="AL142" i="1"/>
  <c r="AI159" i="1"/>
  <c r="AV159" i="1"/>
  <c r="AO160" i="1"/>
  <c r="AR142" i="1"/>
  <c r="AP159" i="1"/>
  <c r="AJ102" i="1"/>
  <c r="AP102" i="1"/>
  <c r="AL120" i="1"/>
  <c r="AY120" i="1"/>
  <c r="AZ113" i="1"/>
  <c r="AV165" i="1"/>
  <c r="AV102" i="1"/>
  <c r="AL102" i="1"/>
  <c r="AX120" i="1"/>
  <c r="AR38" i="1"/>
  <c r="AO37" i="1"/>
  <c r="AL81" i="1"/>
  <c r="AT113" i="1"/>
  <c r="AR112" i="1"/>
  <c r="AO113" i="1"/>
  <c r="AI165" i="1"/>
  <c r="AZ159" i="1"/>
  <c r="AX123" i="1"/>
  <c r="AT41" i="1"/>
  <c r="AZ102" i="1"/>
  <c r="AU91" i="1"/>
  <c r="AR84" i="1"/>
  <c r="AS56" i="1"/>
  <c r="AL151" i="1"/>
  <c r="AY169" i="1"/>
  <c r="AX159" i="1"/>
  <c r="AR163" i="1"/>
  <c r="AH169" i="1"/>
  <c r="AJ45" i="1"/>
  <c r="AN95" i="1"/>
  <c r="AS118" i="1"/>
  <c r="AL122" i="1"/>
  <c r="AY159" i="1"/>
  <c r="AS115" i="1"/>
  <c r="BA159" i="1"/>
  <c r="AL51" i="1"/>
  <c r="AT111" i="1"/>
  <c r="AR92" i="1"/>
  <c r="AM110" i="1"/>
  <c r="AY164" i="1"/>
  <c r="AS171" i="1"/>
  <c r="AT65" i="1"/>
  <c r="AM45" i="1"/>
  <c r="AZ42" i="1"/>
  <c r="AP45" i="1"/>
  <c r="AM78" i="1"/>
  <c r="AO101" i="1"/>
  <c r="AQ79" i="1"/>
  <c r="AR79" i="1"/>
  <c r="AO98" i="1"/>
  <c r="AY91" i="1"/>
  <c r="AX129" i="1"/>
  <c r="AX148" i="1"/>
  <c r="AI156" i="1"/>
  <c r="AL165" i="1"/>
  <c r="AH160" i="1"/>
  <c r="AQ165" i="1"/>
  <c r="AJ59" i="1"/>
  <c r="AK65" i="1"/>
  <c r="BA101" i="1"/>
  <c r="AP92" i="1"/>
  <c r="AQ92" i="1"/>
  <c r="AR88" i="1"/>
  <c r="AV51" i="1"/>
  <c r="AJ62" i="1"/>
  <c r="AO66" i="1"/>
  <c r="AP51" i="1"/>
  <c r="AS102" i="1"/>
  <c r="AY86" i="1"/>
  <c r="AI114" i="1"/>
  <c r="AN86" i="1"/>
  <c r="AO103" i="1"/>
  <c r="AJ92" i="1"/>
  <c r="AS164" i="1"/>
  <c r="AQ172" i="1"/>
  <c r="AN165" i="1"/>
  <c r="AP165" i="1"/>
  <c r="AZ161" i="1"/>
  <c r="AQ61" i="1"/>
  <c r="AN66" i="1"/>
  <c r="AQ102" i="1"/>
  <c r="AL86" i="1"/>
  <c r="AI88" i="1"/>
  <c r="AN92" i="1"/>
  <c r="AS110" i="1"/>
  <c r="AI110" i="1"/>
  <c r="AV118" i="1"/>
  <c r="AN99" i="1"/>
  <c r="AM160" i="1"/>
  <c r="AZ148" i="1"/>
  <c r="AW165" i="1"/>
  <c r="AR169" i="1"/>
  <c r="AR165" i="1"/>
  <c r="AN55" i="1"/>
  <c r="AP83" i="1"/>
  <c r="AS83" i="1"/>
  <c r="AM120" i="1"/>
  <c r="AZ92" i="1"/>
  <c r="AY114" i="1"/>
  <c r="AY160" i="1"/>
  <c r="AV150" i="1"/>
  <c r="AX125" i="1"/>
  <c r="AJ169" i="1"/>
  <c r="AP104" i="1"/>
  <c r="AM92" i="1"/>
  <c r="AS79" i="1"/>
  <c r="AJ127" i="1"/>
  <c r="AJ172" i="1"/>
  <c r="AK79" i="1"/>
  <c r="AV172" i="1"/>
  <c r="AT159" i="1"/>
  <c r="AQ101" i="1"/>
  <c r="AZ61" i="1"/>
  <c r="AH59" i="1"/>
  <c r="AX102" i="1"/>
  <c r="AL62" i="1"/>
  <c r="AR102" i="1"/>
  <c r="AT105" i="1"/>
  <c r="AI125" i="1"/>
  <c r="AJ105" i="1"/>
  <c r="AS84" i="1"/>
  <c r="AH79" i="1"/>
  <c r="AT104" i="1"/>
  <c r="AW79" i="1"/>
  <c r="AH92" i="1"/>
  <c r="AW92" i="1"/>
  <c r="AS155" i="1"/>
  <c r="AM144" i="1"/>
  <c r="AR148" i="1"/>
  <c r="AU145" i="1"/>
  <c r="AS159" i="1"/>
  <c r="AW161" i="1"/>
  <c r="AO83" i="1"/>
  <c r="AY102" i="1"/>
  <c r="BA42" i="1"/>
  <c r="AV105" i="1"/>
  <c r="AS87" i="1"/>
  <c r="AO120" i="1"/>
  <c r="AJ79" i="1"/>
  <c r="AO88" i="1"/>
  <c r="AT92" i="1"/>
  <c r="AM79" i="1"/>
  <c r="AM148" i="1"/>
  <c r="AK160" i="1"/>
  <c r="AN83" i="1"/>
  <c r="BA83" i="1"/>
  <c r="AH62" i="1"/>
  <c r="AS46" i="1"/>
  <c r="AL65" i="1"/>
  <c r="AL92" i="1"/>
  <c r="AP110" i="1"/>
  <c r="AU97" i="1"/>
  <c r="AR110" i="1"/>
  <c r="AO92" i="1"/>
  <c r="BA120" i="1"/>
  <c r="AH84" i="1"/>
  <c r="AH107" i="1"/>
  <c r="AV79" i="1"/>
  <c r="AS92" i="1"/>
  <c r="AI92" i="1"/>
  <c r="AH144" i="1"/>
  <c r="AQ149" i="1"/>
  <c r="AQ173" i="1"/>
  <c r="AW159" i="1"/>
  <c r="AM159" i="1"/>
  <c r="AN156" i="1"/>
  <c r="AI160" i="1"/>
  <c r="AO159" i="1"/>
  <c r="BA51" i="1"/>
  <c r="AP79" i="1"/>
  <c r="AX92" i="1"/>
  <c r="AQ104" i="1"/>
  <c r="AV111" i="1"/>
  <c r="BA92" i="1"/>
  <c r="AO94" i="1"/>
  <c r="AN40" i="1"/>
  <c r="AL45" i="1"/>
  <c r="AQ40" i="1"/>
  <c r="AY63" i="1"/>
  <c r="AN82" i="1"/>
  <c r="AL53" i="1"/>
  <c r="AQ39" i="1"/>
  <c r="AP101" i="1"/>
  <c r="AL109" i="1"/>
  <c r="AI85" i="1"/>
  <c r="AM98" i="1"/>
  <c r="AM115" i="1"/>
  <c r="AN115" i="1"/>
  <c r="BA103" i="1"/>
  <c r="AX85" i="1"/>
  <c r="AT99" i="1"/>
  <c r="AX114" i="1"/>
  <c r="AQ98" i="1"/>
  <c r="AQ123" i="1"/>
  <c r="AJ99" i="1"/>
  <c r="BA94" i="1"/>
  <c r="AL110" i="1"/>
  <c r="AY84" i="1"/>
  <c r="AU123" i="1"/>
  <c r="AJ115" i="1"/>
  <c r="AS114" i="1"/>
  <c r="AT147" i="1"/>
  <c r="AU144" i="1"/>
  <c r="AI174" i="1"/>
  <c r="AO157" i="1"/>
  <c r="AH127" i="1"/>
  <c r="AH152" i="1"/>
  <c r="AM125" i="1"/>
  <c r="AV164" i="1"/>
  <c r="AP138" i="1"/>
  <c r="AH157" i="1"/>
  <c r="AT169" i="1"/>
  <c r="AR128" i="1"/>
  <c r="AS174" i="1"/>
  <c r="AJ174" i="1"/>
  <c r="AZ40" i="1"/>
  <c r="AZ58" i="1"/>
  <c r="AR46" i="1"/>
  <c r="AZ82" i="1"/>
  <c r="AW59" i="1"/>
  <c r="AM44" i="1"/>
  <c r="AR45" i="1"/>
  <c r="AL98" i="1"/>
  <c r="AX109" i="1"/>
  <c r="AY98" i="1"/>
  <c r="AY115" i="1"/>
  <c r="AZ98" i="1"/>
  <c r="AZ115" i="1"/>
  <c r="AK85" i="1"/>
  <c r="AK125" i="1"/>
  <c r="AP115" i="1"/>
  <c r="AQ103" i="1"/>
  <c r="AN100" i="1"/>
  <c r="AY87" i="1"/>
  <c r="AJ123" i="1"/>
  <c r="BA118" i="1"/>
  <c r="AM145" i="1"/>
  <c r="AN157" i="1"/>
  <c r="AT152" i="1"/>
  <c r="AQ166" i="1"/>
  <c r="AS145" i="1"/>
  <c r="AT157" i="1"/>
  <c r="AR144" i="1"/>
  <c r="AS138" i="1"/>
  <c r="BA117" i="1"/>
  <c r="AV50" i="1"/>
  <c r="AJ101" i="1"/>
  <c r="AS61" i="1"/>
  <c r="AQ51" i="1"/>
  <c r="AY40" i="1"/>
  <c r="AL89" i="1"/>
  <c r="AX98" i="1"/>
  <c r="AQ99" i="1"/>
  <c r="AR99" i="1"/>
  <c r="AW111" i="1"/>
  <c r="AU79" i="1"/>
  <c r="AI104" i="1"/>
  <c r="AN105" i="1"/>
  <c r="AL113" i="1"/>
  <c r="AV123" i="1"/>
  <c r="AK123" i="1"/>
  <c r="AY145" i="1"/>
  <c r="AZ157" i="1"/>
  <c r="AK138" i="1"/>
  <c r="AM168" i="1"/>
  <c r="AN147" i="1"/>
  <c r="AN168" i="1"/>
  <c r="AO147" i="1"/>
  <c r="AH172" i="1"/>
  <c r="AJ157" i="1"/>
  <c r="AK145" i="1"/>
  <c r="AP164" i="1"/>
  <c r="AW168" i="1"/>
  <c r="AW173" i="1"/>
  <c r="AP161" i="1"/>
  <c r="AR44" i="1"/>
  <c r="AN61" i="1"/>
  <c r="AT59" i="1"/>
  <c r="AL82" i="1"/>
  <c r="AI44" i="1"/>
  <c r="AI78" i="1"/>
  <c r="AN51" i="1"/>
  <c r="AK62" i="1"/>
  <c r="AL59" i="1"/>
  <c r="AM59" i="1"/>
  <c r="AR82" i="1"/>
  <c r="AI51" i="1"/>
  <c r="AX89" i="1"/>
  <c r="AP99" i="1"/>
  <c r="AU88" i="1"/>
  <c r="AM103" i="1"/>
  <c r="AV100" i="1"/>
  <c r="AK91" i="1"/>
  <c r="AL91" i="1"/>
  <c r="AL105" i="1"/>
  <c r="AT118" i="1"/>
  <c r="AQ81" i="1"/>
  <c r="AU104" i="1"/>
  <c r="AZ105" i="1"/>
  <c r="AX113" i="1"/>
  <c r="AU92" i="1"/>
  <c r="AZ87" i="1"/>
  <c r="AR125" i="1"/>
  <c r="AL123" i="1"/>
  <c r="AI147" i="1"/>
  <c r="AP157" i="1"/>
  <c r="AM138" i="1"/>
  <c r="AY168" i="1"/>
  <c r="AZ168" i="1"/>
  <c r="BA147" i="1"/>
  <c r="AH142" i="1"/>
  <c r="AQ138" i="1"/>
  <c r="AS156" i="1"/>
  <c r="AT168" i="1"/>
  <c r="BA169" i="1"/>
  <c r="AZ174" i="1"/>
  <c r="AX169" i="1"/>
  <c r="BA40" i="1"/>
  <c r="AX82" i="1"/>
  <c r="AZ51" i="1"/>
  <c r="AW62" i="1"/>
  <c r="AM62" i="1"/>
  <c r="AQ62" i="1"/>
  <c r="AI91" i="1"/>
  <c r="AY103" i="1"/>
  <c r="AV85" i="1"/>
  <c r="AX91" i="1"/>
  <c r="AU107" i="1"/>
  <c r="AJ107" i="1"/>
  <c r="AL96" i="1"/>
  <c r="AQ94" i="1"/>
  <c r="AP152" i="1"/>
  <c r="AY163" i="1"/>
  <c r="AL168" i="1"/>
  <c r="AI145" i="1"/>
  <c r="AK152" i="1"/>
  <c r="AM82" i="1"/>
  <c r="AR109" i="1"/>
  <c r="AJ173" i="1"/>
  <c r="AU82" i="1"/>
  <c r="AY117" i="1"/>
  <c r="AP40" i="1"/>
  <c r="AT62" i="1"/>
  <c r="AQ52" i="1"/>
  <c r="AY82" i="1"/>
  <c r="AV59" i="1"/>
  <c r="AS40" i="1"/>
  <c r="AP63" i="1"/>
  <c r="AX81" i="1"/>
  <c r="AL103" i="1"/>
  <c r="AY106" i="1"/>
  <c r="AM123" i="1"/>
  <c r="AV88" i="1"/>
  <c r="AR107" i="1"/>
  <c r="AW94" i="1"/>
  <c r="BA115" i="1"/>
  <c r="AP123" i="1"/>
  <c r="AU110" i="1"/>
  <c r="AV84" i="1"/>
  <c r="AJ110" i="1"/>
  <c r="AS81" i="1"/>
  <c r="AL79" i="1"/>
  <c r="AL99" i="1"/>
  <c r="AL118" i="1"/>
  <c r="AY104" i="1"/>
  <c r="AJ95" i="1"/>
  <c r="AO84" i="1"/>
  <c r="AH125" i="1"/>
  <c r="AQ152" i="1"/>
  <c r="AY166" i="1"/>
  <c r="AJ138" i="1"/>
  <c r="AP169" i="1"/>
  <c r="AM147" i="1"/>
  <c r="AI173" i="1"/>
  <c r="AZ156" i="1"/>
  <c r="AK104" i="1"/>
  <c r="AT145" i="1"/>
  <c r="AX164" i="1"/>
  <c r="AI157" i="1"/>
  <c r="AJ166" i="1"/>
  <c r="AO168" i="1"/>
  <c r="AJ51" i="1"/>
  <c r="AJ82" i="1"/>
  <c r="AL63" i="1"/>
  <c r="AT101" i="1"/>
  <c r="AI53" i="1"/>
  <c r="AI101" i="1"/>
  <c r="AZ60" i="1"/>
  <c r="AO59" i="1"/>
  <c r="AX103" i="1"/>
  <c r="AL115" i="1"/>
  <c r="AQ107" i="1"/>
  <c r="AY123" i="1"/>
  <c r="AN89" i="1"/>
  <c r="AN109" i="1"/>
  <c r="AX94" i="1"/>
  <c r="AT110" i="1"/>
  <c r="AM88" i="1"/>
  <c r="AM114" i="1"/>
  <c r="AZ85" i="1"/>
  <c r="AK84" i="1"/>
  <c r="AX79" i="1"/>
  <c r="AX99" i="1"/>
  <c r="AQ105" i="1"/>
  <c r="AV95" i="1"/>
  <c r="BA84" i="1"/>
  <c r="AT125" i="1"/>
  <c r="AM154" i="1"/>
  <c r="AI168" i="1"/>
  <c r="AZ163" i="1"/>
  <c r="AK147" i="1"/>
  <c r="AQ154" i="1"/>
  <c r="AY174" i="1"/>
  <c r="AR157" i="1"/>
  <c r="AK107" i="1"/>
  <c r="AR168" i="1"/>
  <c r="AV82" i="1"/>
  <c r="AZ89" i="1"/>
  <c r="AZ109" i="1"/>
  <c r="AQ157" i="1"/>
  <c r="AW166" i="1"/>
  <c r="AJ36" i="1"/>
  <c r="AN52" i="1"/>
  <c r="AK82" i="1"/>
  <c r="AV62" i="1"/>
  <c r="AO51" i="1"/>
  <c r="AQ82" i="1"/>
  <c r="AT85" i="1"/>
  <c r="AT94" i="1"/>
  <c r="AM81" i="1"/>
  <c r="AU94" i="1"/>
  <c r="BA98" i="1"/>
  <c r="AQ115" i="1"/>
  <c r="AR89" i="1"/>
  <c r="AR115" i="1"/>
  <c r="BA91" i="1"/>
  <c r="AX104" i="1"/>
  <c r="AY113" i="1"/>
  <c r="AR105" i="1"/>
  <c r="BA99" i="1"/>
  <c r="AL145" i="1"/>
  <c r="AI138" i="1"/>
  <c r="AM169" i="1"/>
  <c r="AV147" i="1"/>
  <c r="AW125" i="1"/>
  <c r="AS152" i="1"/>
  <c r="BA166" i="1"/>
  <c r="AH173" i="1"/>
  <c r="AN125" i="1"/>
  <c r="AW118" i="1"/>
  <c r="AP168" i="1"/>
  <c r="AV169" i="1"/>
  <c r="AS168" i="1"/>
  <c r="AN166" i="1"/>
  <c r="BA168" i="1"/>
  <c r="AM173" i="1"/>
  <c r="AL169" i="1"/>
  <c r="AW82" i="1"/>
  <c r="AO82" i="1"/>
  <c r="AP82" i="1"/>
  <c r="AY81" i="1"/>
  <c r="AO81" i="1"/>
  <c r="AM94" i="1"/>
  <c r="AH89" i="1"/>
  <c r="AU115" i="1"/>
  <c r="AN107" i="1"/>
  <c r="BA107" i="1"/>
  <c r="AK168" i="1"/>
  <c r="AP163" i="1"/>
  <c r="AT173" i="1"/>
  <c r="AK169" i="1"/>
  <c r="AS43" i="1"/>
  <c r="AJ43" i="1"/>
  <c r="AK57" i="1"/>
  <c r="AS57" i="1"/>
  <c r="AQ57" i="1"/>
  <c r="AY143" i="1"/>
  <c r="AU143" i="1"/>
  <c r="AN143" i="1"/>
  <c r="AV143" i="1"/>
  <c r="AY83" i="1"/>
  <c r="AZ43" i="1"/>
  <c r="AV54" i="1"/>
  <c r="AS41" i="1"/>
  <c r="AP37" i="1"/>
  <c r="AP43" i="1"/>
  <c r="AN59" i="1"/>
  <c r="AZ59" i="1"/>
  <c r="AQ59" i="1"/>
  <c r="AP59" i="1"/>
  <c r="AY59" i="1"/>
  <c r="AL66" i="1"/>
  <c r="AI56" i="1"/>
  <c r="AQ67" i="1"/>
  <c r="AR40" i="1"/>
  <c r="AR61" i="1"/>
  <c r="AK44" i="1"/>
  <c r="AS55" i="1"/>
  <c r="AW65" i="1"/>
  <c r="AT43" i="1"/>
  <c r="AP66" i="1"/>
  <c r="AM47" i="1"/>
  <c r="BA59" i="1"/>
  <c r="AP93" i="1"/>
  <c r="AX112" i="1"/>
  <c r="AN65" i="1"/>
  <c r="AX87" i="1"/>
  <c r="AQ87" i="1"/>
  <c r="AM87" i="1"/>
  <c r="AW87" i="1"/>
  <c r="AK87" i="1"/>
  <c r="AT87" i="1"/>
  <c r="AJ87" i="1"/>
  <c r="AH87" i="1"/>
  <c r="AR87" i="1"/>
  <c r="AU87" i="1"/>
  <c r="AX111" i="1"/>
  <c r="AI121" i="1"/>
  <c r="AS59" i="1"/>
  <c r="AK90" i="1"/>
  <c r="AX96" i="1"/>
  <c r="AQ88" i="1"/>
  <c r="BA38" i="1"/>
  <c r="AM38" i="1"/>
  <c r="AQ38" i="1"/>
  <c r="AO38" i="1"/>
  <c r="AZ38" i="1"/>
  <c r="AZ44" i="1"/>
  <c r="AY44" i="1"/>
  <c r="AS44" i="1"/>
  <c r="AO44" i="1"/>
  <c r="AU56" i="1"/>
  <c r="AJ41" i="1"/>
  <c r="AW44" i="1"/>
  <c r="AK56" i="1"/>
  <c r="AJ37" i="1"/>
  <c r="AM37" i="1"/>
  <c r="AW37" i="1"/>
  <c r="AL44" i="1"/>
  <c r="AY47" i="1"/>
  <c r="AP41" i="1"/>
  <c r="AQ44" i="1"/>
  <c r="AZ65" i="1"/>
  <c r="AW119" i="1"/>
  <c r="AY90" i="1"/>
  <c r="AO90" i="1"/>
  <c r="AZ90" i="1"/>
  <c r="AL90" i="1"/>
  <c r="AS90" i="1"/>
  <c r="AN90" i="1"/>
  <c r="AM90" i="1"/>
  <c r="AW90" i="1"/>
  <c r="AT90" i="1"/>
  <c r="AU90" i="1"/>
  <c r="AP90" i="1"/>
  <c r="AQ90" i="1"/>
  <c r="AZ124" i="1"/>
  <c r="AN124" i="1"/>
  <c r="AI124" i="1"/>
  <c r="AW124" i="1"/>
  <c r="AT124" i="1"/>
  <c r="AQ124" i="1"/>
  <c r="AK124" i="1"/>
  <c r="AH124" i="1"/>
  <c r="AO153" i="1"/>
  <c r="AS153" i="1"/>
  <c r="AT153" i="1"/>
  <c r="AU153" i="1"/>
  <c r="AM153" i="1"/>
  <c r="AH38" i="1"/>
  <c r="AH44" i="1"/>
  <c r="AO53" i="1"/>
  <c r="AS53" i="1"/>
  <c r="BA53" i="1"/>
  <c r="AZ53" i="1"/>
  <c r="AQ53" i="1"/>
  <c r="AN53" i="1"/>
  <c r="AY53" i="1"/>
  <c r="AS78" i="1"/>
  <c r="AR78" i="1"/>
  <c r="AN78" i="1"/>
  <c r="BA78" i="1"/>
  <c r="AL78" i="1"/>
  <c r="AI38" i="1"/>
  <c r="AI47" i="1"/>
  <c r="AM57" i="1"/>
  <c r="AV41" i="1"/>
  <c r="AV53" i="1"/>
  <c r="AO57" i="1"/>
  <c r="AK78" i="1"/>
  <c r="AT37" i="1"/>
  <c r="AY50" i="1"/>
  <c r="AW83" i="1"/>
  <c r="AV83" i="1"/>
  <c r="AZ47" i="1"/>
  <c r="AW64" i="1"/>
  <c r="AQ47" i="1"/>
  <c r="AZ78" i="1"/>
  <c r="AH90" i="1"/>
  <c r="AU124" i="1"/>
  <c r="AJ90" i="1"/>
  <c r="AN108" i="1"/>
  <c r="BA93" i="1"/>
  <c r="AS149" i="1"/>
  <c r="AV149" i="1"/>
  <c r="BA149" i="1"/>
  <c r="AJ149" i="1"/>
  <c r="AK149" i="1"/>
  <c r="AO149" i="1"/>
  <c r="AT149" i="1"/>
  <c r="AM149" i="1"/>
  <c r="AZ149" i="1"/>
  <c r="AM43" i="1"/>
  <c r="AV43" i="1"/>
  <c r="AU43" i="1"/>
  <c r="BA43" i="1"/>
  <c r="AI43" i="1"/>
  <c r="AV36" i="1"/>
  <c r="AZ46" i="1"/>
  <c r="AR56" i="1"/>
  <c r="AZ83" i="1"/>
  <c r="AO43" i="1"/>
  <c r="AT38" i="1"/>
  <c r="AT44" i="1"/>
  <c r="AH53" i="1"/>
  <c r="AL60" i="1"/>
  <c r="AH78" i="1"/>
  <c r="AU38" i="1"/>
  <c r="AU47" i="1"/>
  <c r="AY57" i="1"/>
  <c r="AN54" i="1"/>
  <c r="AR64" i="1"/>
  <c r="AS37" i="1"/>
  <c r="AK47" i="1"/>
  <c r="BA57" i="1"/>
  <c r="AW78" i="1"/>
  <c r="AL38" i="1"/>
  <c r="AT83" i="1"/>
  <c r="AJ49" i="1"/>
  <c r="AO78" i="1"/>
  <c r="AJ119" i="1"/>
  <c r="AI90" i="1"/>
  <c r="AV90" i="1"/>
  <c r="AL87" i="1"/>
  <c r="AN127" i="1"/>
  <c r="AW127" i="1"/>
  <c r="AK127" i="1"/>
  <c r="AO127" i="1"/>
  <c r="AP127" i="1"/>
  <c r="AM127" i="1"/>
  <c r="AX127" i="1"/>
  <c r="AZ127" i="1"/>
  <c r="AH149" i="1"/>
  <c r="AN37" i="1"/>
  <c r="AR47" i="1"/>
  <c r="AV57" i="1"/>
  <c r="AT53" i="1"/>
  <c r="AS62" i="1"/>
  <c r="AY62" i="1"/>
  <c r="AN62" i="1"/>
  <c r="AO62" i="1"/>
  <c r="AT78" i="1"/>
  <c r="AY48" i="1"/>
  <c r="AR43" i="1"/>
  <c r="AZ54" i="1"/>
  <c r="AJ65" i="1"/>
  <c r="AK38" i="1"/>
  <c r="AW47" i="1"/>
  <c r="AK59" i="1"/>
  <c r="AL47" i="1"/>
  <c r="AP57" i="1"/>
  <c r="AZ50" i="1"/>
  <c r="AK43" i="1"/>
  <c r="AP44" i="1"/>
  <c r="AQ56" i="1"/>
  <c r="AK108" i="1"/>
  <c r="AM96" i="1"/>
  <c r="AZ136" i="1"/>
  <c r="AZ37" i="1"/>
  <c r="AN58" i="1"/>
  <c r="AQ49" i="1"/>
  <c r="AM60" i="1"/>
  <c r="AQ83" i="1"/>
  <c r="AJ44" i="1"/>
  <c r="AR55" i="1"/>
  <c r="AV65" i="1"/>
  <c r="AK50" i="1"/>
  <c r="AI37" i="1"/>
  <c r="AI55" i="1"/>
  <c r="AV52" i="1"/>
  <c r="AW43" i="1"/>
  <c r="AY88" i="1"/>
  <c r="AW88" i="1"/>
  <c r="AX88" i="1"/>
  <c r="AZ88" i="1"/>
  <c r="AL88" i="1"/>
  <c r="AN88" i="1"/>
  <c r="AJ88" i="1"/>
  <c r="AT88" i="1"/>
  <c r="AP96" i="1"/>
  <c r="AR90" i="1"/>
  <c r="AJ108" i="1"/>
  <c r="AU78" i="1"/>
  <c r="AN47" i="1"/>
  <c r="AS47" i="1"/>
  <c r="BA47" i="1"/>
  <c r="AI50" i="1"/>
  <c r="AV44" i="1"/>
  <c r="AW50" i="1"/>
  <c r="BA60" i="1"/>
  <c r="AL40" i="1"/>
  <c r="AK40" i="1"/>
  <c r="AU40" i="1"/>
  <c r="AU37" i="1"/>
  <c r="BA44" i="1"/>
  <c r="AP47" i="1"/>
  <c r="AX83" i="1"/>
  <c r="AO97" i="1"/>
  <c r="AL97" i="1"/>
  <c r="AW97" i="1"/>
  <c r="AS97" i="1"/>
  <c r="AR97" i="1"/>
  <c r="AN97" i="1"/>
  <c r="AJ97" i="1"/>
  <c r="AQ97" i="1"/>
  <c r="AT97" i="1"/>
  <c r="AM97" i="1"/>
  <c r="AO108" i="1"/>
  <c r="AS108" i="1"/>
  <c r="AQ108" i="1"/>
  <c r="AI108" i="1"/>
  <c r="AT108" i="1"/>
  <c r="AZ108" i="1"/>
  <c r="AV108" i="1"/>
  <c r="AM108" i="1"/>
  <c r="AI119" i="1"/>
  <c r="AT119" i="1"/>
  <c r="AL119" i="1"/>
  <c r="AQ119" i="1"/>
  <c r="AS119" i="1"/>
  <c r="AY119" i="1"/>
  <c r="AI93" i="1"/>
  <c r="AX93" i="1"/>
  <c r="AL93" i="1"/>
  <c r="AT93" i="1"/>
  <c r="AS93" i="1"/>
  <c r="AY93" i="1"/>
  <c r="AV93" i="1"/>
  <c r="AR93" i="1"/>
  <c r="AU93" i="1"/>
  <c r="AX90" i="1"/>
  <c r="AU106" i="1"/>
  <c r="AQ106" i="1"/>
  <c r="BA106" i="1"/>
  <c r="AX106" i="1"/>
  <c r="AR106" i="1"/>
  <c r="AN106" i="1"/>
  <c r="AN41" i="1"/>
  <c r="AQ41" i="1"/>
  <c r="BA41" i="1"/>
  <c r="AZ41" i="1"/>
  <c r="AH47" i="1"/>
  <c r="AW56" i="1"/>
  <c r="AL56" i="1"/>
  <c r="AN56" i="1"/>
  <c r="AP56" i="1"/>
  <c r="AM56" i="1"/>
  <c r="AU41" i="1"/>
  <c r="AU50" i="1"/>
  <c r="AN57" i="1"/>
  <c r="AJ78" i="1"/>
  <c r="AT40" i="1"/>
  <c r="AL50" i="1"/>
  <c r="AI61" i="1"/>
  <c r="AN38" i="1"/>
  <c r="AZ56" i="1"/>
  <c r="AO47" i="1"/>
  <c r="AP50" i="1"/>
  <c r="AP80" i="1"/>
  <c r="AZ80" i="1"/>
  <c r="AN80" i="1"/>
  <c r="AJ80" i="1"/>
  <c r="AY80" i="1"/>
  <c r="AR80" i="1"/>
  <c r="BA80" i="1"/>
  <c r="AX80" i="1"/>
  <c r="AH93" i="1"/>
  <c r="AH41" i="1"/>
  <c r="AT47" i="1"/>
  <c r="AH56" i="1"/>
  <c r="AJ47" i="1"/>
  <c r="AZ57" i="1"/>
  <c r="AV78" i="1"/>
  <c r="AK41" i="1"/>
  <c r="AL41" i="1"/>
  <c r="AI40" i="1"/>
  <c r="AR57" i="1"/>
  <c r="AT80" i="1"/>
  <c r="AU108" i="1"/>
  <c r="AL108" i="1"/>
  <c r="AQ136" i="1"/>
  <c r="AQ50" i="1"/>
  <c r="AM50" i="1"/>
  <c r="AO50" i="1"/>
  <c r="AN50" i="1"/>
  <c r="AP65" i="1"/>
  <c r="AS65" i="1"/>
  <c r="AR65" i="1"/>
  <c r="BA65" i="1"/>
  <c r="AO65" i="1"/>
  <c r="AY65" i="1"/>
  <c r="AJ38" i="1"/>
  <c r="AV47" i="1"/>
  <c r="AW41" i="1"/>
  <c r="AW53" i="1"/>
  <c r="AM41" i="1"/>
  <c r="AU64" i="1"/>
  <c r="AJ40" i="1"/>
  <c r="AP53" i="1"/>
  <c r="AY37" i="1"/>
  <c r="AP122" i="1"/>
  <c r="AR122" i="1"/>
  <c r="AY122" i="1"/>
  <c r="AX122" i="1"/>
  <c r="AT96" i="1"/>
  <c r="AO96" i="1"/>
  <c r="AN96" i="1"/>
  <c r="AV96" i="1"/>
  <c r="AR96" i="1"/>
  <c r="AX108" i="1"/>
  <c r="AX119" i="1"/>
  <c r="AI96" i="1"/>
  <c r="AW112" i="1"/>
  <c r="AT112" i="1"/>
  <c r="AZ112" i="1"/>
  <c r="AQ112" i="1"/>
  <c r="AY112" i="1"/>
  <c r="AV112" i="1"/>
  <c r="AO112" i="1"/>
  <c r="AL112" i="1"/>
  <c r="AU112" i="1"/>
  <c r="AO124" i="1"/>
  <c r="AV136" i="1"/>
  <c r="AU136" i="1"/>
  <c r="AJ136" i="1"/>
  <c r="AI136" i="1"/>
  <c r="AX136" i="1"/>
  <c r="AL136" i="1"/>
  <c r="AH136" i="1"/>
  <c r="AN136" i="1"/>
  <c r="AY136" i="1"/>
  <c r="AR41" i="1"/>
  <c r="AR53" i="1"/>
  <c r="AO40" i="1"/>
  <c r="AH50" i="1"/>
  <c r="AL57" i="1"/>
  <c r="AH65" i="1"/>
  <c r="AZ101" i="1"/>
  <c r="AY101" i="1"/>
  <c r="AQ43" i="1"/>
  <c r="AU53" i="1"/>
  <c r="AI65" i="1"/>
  <c r="AJ50" i="1"/>
  <c r="AS64" i="1"/>
  <c r="AW101" i="1"/>
  <c r="AH64" i="1"/>
  <c r="AY41" i="1"/>
  <c r="AM65" i="1"/>
  <c r="AJ83" i="1"/>
  <c r="AO56" i="1"/>
  <c r="AT54" i="1"/>
  <c r="AU54" i="1"/>
  <c r="AH54" i="1"/>
  <c r="AM40" i="1"/>
  <c r="BA100" i="1"/>
  <c r="AY100" i="1"/>
  <c r="AX100" i="1"/>
  <c r="AL100" i="1"/>
  <c r="AN111" i="1"/>
  <c r="AR111" i="1"/>
  <c r="AK111" i="1"/>
  <c r="AL111" i="1"/>
  <c r="AY111" i="1"/>
  <c r="AM111" i="1"/>
  <c r="AI111" i="1"/>
  <c r="AH83" i="1"/>
  <c r="AQ96" i="1"/>
  <c r="AU111" i="1"/>
  <c r="AV80" i="1"/>
  <c r="AN112" i="1"/>
  <c r="AS96" i="1"/>
  <c r="AH96" i="1"/>
  <c r="AZ121" i="1"/>
  <c r="AT121" i="1"/>
  <c r="AH121" i="1"/>
  <c r="AY121" i="1"/>
  <c r="AX121" i="1"/>
  <c r="AN121" i="1"/>
  <c r="AM121" i="1"/>
  <c r="AL121" i="1"/>
  <c r="AV121" i="1"/>
  <c r="BA121" i="1"/>
  <c r="AJ121" i="1"/>
  <c r="AU121" i="1"/>
  <c r="AP121" i="1"/>
  <c r="AY97" i="1"/>
  <c r="AM119" i="1"/>
  <c r="AZ100" i="1"/>
  <c r="AN119" i="1"/>
  <c r="AH112" i="1"/>
  <c r="BA124" i="1"/>
  <c r="BA150" i="1"/>
  <c r="AN150" i="1"/>
  <c r="AT150" i="1"/>
  <c r="AH150" i="1"/>
  <c r="AY150" i="1"/>
  <c r="AX150" i="1"/>
  <c r="AM150" i="1"/>
  <c r="AL150" i="1"/>
  <c r="AQ150" i="1"/>
  <c r="AR150" i="1"/>
  <c r="AP150" i="1"/>
  <c r="AJ150" i="1"/>
  <c r="AR121" i="1"/>
  <c r="AR149" i="1"/>
  <c r="AK150" i="1"/>
  <c r="AQ140" i="1"/>
  <c r="AR140" i="1"/>
  <c r="AI45" i="1"/>
  <c r="AJ85" i="1"/>
  <c r="AW91" i="1"/>
  <c r="AL85" i="1"/>
  <c r="AT107" i="1"/>
  <c r="AL114" i="1"/>
  <c r="AN85" i="1"/>
  <c r="AJ118" i="1"/>
  <c r="AM113" i="1"/>
  <c r="AV92" i="1"/>
  <c r="AJ126" i="1"/>
  <c r="AS91" i="1"/>
  <c r="BA113" i="1"/>
  <c r="AT144" i="1"/>
  <c r="AX151" i="1"/>
  <c r="AY148" i="1"/>
  <c r="AU174" i="1"/>
  <c r="AW138" i="1"/>
  <c r="AK165" i="1"/>
  <c r="AY144" i="1"/>
  <c r="AQ160" i="1"/>
  <c r="AM174" i="1"/>
  <c r="AZ165" i="1"/>
  <c r="AK118" i="1"/>
  <c r="AP125" i="1"/>
  <c r="AQ125" i="1"/>
  <c r="AI148" i="1"/>
  <c r="AU169" i="1"/>
  <c r="AR171" i="1"/>
  <c r="AK157" i="1"/>
  <c r="BA173" i="1"/>
  <c r="AN169" i="1"/>
  <c r="AS157" i="1"/>
  <c r="AW164" i="1"/>
  <c r="AX173" i="1"/>
  <c r="AT165" i="1"/>
  <c r="AU126" i="1"/>
  <c r="AH151" i="1"/>
  <c r="AS104" i="1"/>
  <c r="AK114" i="1"/>
  <c r="AI99" i="1"/>
  <c r="AW84" i="1"/>
  <c r="AL107" i="1"/>
  <c r="AX118" i="1"/>
  <c r="AI81" i="1"/>
  <c r="AM118" i="1"/>
  <c r="AS94" i="1"/>
  <c r="AX126" i="1"/>
  <c r="AU125" i="1"/>
  <c r="AY139" i="1"/>
  <c r="AU165" i="1"/>
  <c r="AJ125" i="1"/>
  <c r="AZ151" i="1"/>
  <c r="AO126" i="1"/>
  <c r="AW144" i="1"/>
  <c r="AK156" i="1"/>
  <c r="AM128" i="1"/>
  <c r="AY147" i="1"/>
  <c r="AM165" i="1"/>
  <c r="AO138" i="1"/>
  <c r="AP128" i="1"/>
  <c r="AX152" i="1"/>
  <c r="AQ128" i="1"/>
  <c r="AY152" i="1"/>
  <c r="AN173" i="1"/>
  <c r="AW160" i="1"/>
  <c r="AZ169" i="1"/>
  <c r="AK164" i="1"/>
  <c r="AP107" i="1"/>
  <c r="AT114" i="1"/>
  <c r="AK94" i="1"/>
  <c r="AK105" i="1"/>
  <c r="AW114" i="1"/>
  <c r="AL94" i="1"/>
  <c r="AH110" i="1"/>
  <c r="AH118" i="1"/>
  <c r="AI79" i="1"/>
  <c r="AM91" i="1"/>
  <c r="AU99" i="1"/>
  <c r="AS86" i="1"/>
  <c r="AX84" i="1"/>
  <c r="AM84" i="1"/>
  <c r="AM99" i="1"/>
  <c r="AN118" i="1"/>
  <c r="AH147" i="1"/>
  <c r="AM126" i="1"/>
  <c r="AV125" i="1"/>
  <c r="AJ156" i="1"/>
  <c r="BA126" i="1"/>
  <c r="AL125" i="1"/>
  <c r="AL138" i="1"/>
  <c r="AH161" i="1"/>
  <c r="AH170" i="1"/>
  <c r="AY165" i="1"/>
  <c r="AN144" i="1"/>
  <c r="AR172" i="1"/>
  <c r="BA138" i="1"/>
  <c r="AH166" i="1"/>
  <c r="AQ156" i="1"/>
  <c r="AS147" i="1"/>
  <c r="BA161" i="1"/>
  <c r="AN172" i="1"/>
  <c r="AO169" i="1"/>
  <c r="AS166" i="1"/>
  <c r="AY126" i="1"/>
  <c r="AN126" i="1"/>
  <c r="AJ144" i="1"/>
  <c r="AV156" i="1"/>
  <c r="AX138" i="1"/>
  <c r="AS139" i="1"/>
  <c r="AP144" i="1"/>
  <c r="AP156" i="1"/>
  <c r="AK148" i="1"/>
  <c r="AS160" i="1"/>
  <c r="AI94" i="1"/>
  <c r="AI105" i="1"/>
  <c r="AU114" i="1"/>
  <c r="BA86" i="1"/>
  <c r="AO95" i="1"/>
  <c r="AS107" i="1"/>
  <c r="AT79" i="1"/>
  <c r="AP95" i="1"/>
  <c r="AH104" i="1"/>
  <c r="AU113" i="1"/>
  <c r="AV99" i="1"/>
  <c r="AV110" i="1"/>
  <c r="AH86" i="1"/>
  <c r="AT95" i="1"/>
  <c r="AX110" i="1"/>
  <c r="AM104" i="1"/>
  <c r="AN84" i="1"/>
  <c r="AZ99" i="1"/>
  <c r="AO99" i="1"/>
  <c r="AT128" i="1"/>
  <c r="AH138" i="1"/>
  <c r="AL148" i="1"/>
  <c r="AU128" i="1"/>
  <c r="AI144" i="1"/>
  <c r="AJ128" i="1"/>
  <c r="AV144" i="1"/>
  <c r="AP126" i="1"/>
  <c r="AP139" i="1"/>
  <c r="AU152" i="1"/>
  <c r="AZ125" i="1"/>
  <c r="AZ147" i="1"/>
  <c r="AJ161" i="1"/>
  <c r="AK99" i="1"/>
  <c r="BA125" i="1"/>
  <c r="AN164" i="1"/>
  <c r="AW148" i="1"/>
  <c r="AO164" i="1"/>
  <c r="AJ165" i="1"/>
  <c r="AK171" i="1"/>
  <c r="AO171" i="1"/>
  <c r="AO165" i="1"/>
  <c r="AY173" i="1"/>
  <c r="AS126" i="1"/>
  <c r="AY95" i="1"/>
  <c r="AV91" i="1"/>
  <c r="AR104" i="1"/>
  <c r="AU84" i="1"/>
  <c r="AY94" i="1"/>
  <c r="AZ91" i="1"/>
  <c r="AZ107" i="1"/>
  <c r="AS85" i="1"/>
  <c r="AS125" i="1"/>
  <c r="AQ170" i="1"/>
  <c r="AN148" i="1"/>
  <c r="BA148" i="1"/>
  <c r="AL144" i="1"/>
  <c r="AL174" i="1"/>
  <c r="AY138" i="1"/>
  <c r="AY171" i="1"/>
  <c r="AJ164" i="1"/>
  <c r="AK110" i="1"/>
  <c r="AS148" i="1"/>
  <c r="AP147" i="1"/>
  <c r="AP171" i="1"/>
  <c r="AQ144" i="1"/>
  <c r="AJ148" i="1"/>
  <c r="BA152" i="1"/>
  <c r="AZ166" i="1"/>
  <c r="AK161" i="1"/>
  <c r="AP173" i="1"/>
  <c r="AI107" i="1"/>
  <c r="AX144" i="1"/>
  <c r="AL156" i="1"/>
  <c r="AX174" i="1"/>
  <c r="AI82" i="1"/>
  <c r="AJ39" i="1"/>
  <c r="AN46" i="1"/>
  <c r="AV60" i="1"/>
  <c r="AR101" i="1"/>
  <c r="AS101" i="1"/>
  <c r="AO117" i="1"/>
  <c r="AQ37" i="1"/>
  <c r="AU44" i="1"/>
  <c r="AY51" i="1"/>
  <c r="AI59" i="1"/>
  <c r="AY66" i="1"/>
  <c r="AM102" i="1"/>
  <c r="AN42" i="1"/>
  <c r="AR49" i="1"/>
  <c r="AV56" i="1"/>
  <c r="AZ63" i="1"/>
  <c r="AQ117" i="1"/>
  <c r="AW38" i="1"/>
  <c r="BA45" i="1"/>
  <c r="AK53" i="1"/>
  <c r="AO60" i="1"/>
  <c r="AS67" i="1"/>
  <c r="AK101" i="1"/>
  <c r="AH40" i="1"/>
  <c r="AT46" i="1"/>
  <c r="AT52" i="1"/>
  <c r="AX101" i="1"/>
  <c r="AQ42" i="1"/>
  <c r="AU49" i="1"/>
  <c r="AY56" i="1"/>
  <c r="AI64" i="1"/>
  <c r="AP116" i="1"/>
  <c r="AV37" i="1"/>
  <c r="AJ52" i="1"/>
  <c r="AS42" i="1"/>
  <c r="AW49" i="1"/>
  <c r="BA56" i="1"/>
  <c r="AK64" i="1"/>
  <c r="AL37" i="1"/>
  <c r="AL43" i="1"/>
  <c r="AP62" i="1"/>
  <c r="AP78" i="1"/>
  <c r="AL83" i="1"/>
  <c r="AU39" i="1"/>
  <c r="AY46" i="1"/>
  <c r="AI54" i="1"/>
  <c r="AM61" i="1"/>
  <c r="AQ78" i="1"/>
  <c r="AH80" i="1"/>
  <c r="AH88" i="1"/>
  <c r="AH94" i="1"/>
  <c r="AH100" i="1"/>
  <c r="AH108" i="1"/>
  <c r="AH114" i="1"/>
  <c r="AH122" i="1"/>
  <c r="AM86" i="1"/>
  <c r="AU100" i="1"/>
  <c r="AY109" i="1"/>
  <c r="AZ62" i="1"/>
  <c r="AV94" i="1"/>
  <c r="AZ103" i="1"/>
  <c r="AJ111" i="1"/>
  <c r="AW80" i="1"/>
  <c r="BA89" i="1"/>
  <c r="AK97" i="1"/>
  <c r="AO106" i="1"/>
  <c r="AW122" i="1"/>
  <c r="AW96" i="1"/>
  <c r="AK96" i="1"/>
  <c r="AY96" i="1"/>
  <c r="BA96" i="1"/>
  <c r="BA104" i="1"/>
  <c r="AW104" i="1"/>
  <c r="AO104" i="1"/>
  <c r="AZ104" i="1"/>
  <c r="AZ110" i="1"/>
  <c r="AN110" i="1"/>
  <c r="BA110" i="1"/>
  <c r="AY110" i="1"/>
  <c r="AY124" i="1"/>
  <c r="AX124" i="1"/>
  <c r="AR124" i="1"/>
  <c r="AM124" i="1"/>
  <c r="AL124" i="1"/>
  <c r="AP124" i="1"/>
  <c r="AJ124" i="1"/>
  <c r="AM100" i="1"/>
  <c r="AQ109" i="1"/>
  <c r="AU118" i="1"/>
  <c r="AJ63" i="1"/>
  <c r="AV87" i="1"/>
  <c r="AJ104" i="1"/>
  <c r="AR120" i="1"/>
  <c r="AS50" i="1"/>
  <c r="AW57" i="1"/>
  <c r="BA64" i="1"/>
  <c r="AO80" i="1"/>
  <c r="AS89" i="1"/>
  <c r="AH95" i="1"/>
  <c r="AL104" i="1"/>
  <c r="AS112" i="1"/>
  <c r="AK112" i="1"/>
  <c r="AT120" i="1"/>
  <c r="AU86" i="1"/>
  <c r="AM107" i="1"/>
  <c r="AY118" i="1"/>
  <c r="AJ86" i="1"/>
  <c r="AZ96" i="1"/>
  <c r="AJ109" i="1"/>
  <c r="AK89" i="1"/>
  <c r="AW98" i="1"/>
  <c r="AO110" i="1"/>
  <c r="AH128" i="1"/>
  <c r="AU141" i="1"/>
  <c r="AM163" i="1"/>
  <c r="AR127" i="1"/>
  <c r="AO142" i="1"/>
  <c r="AT127" i="1"/>
  <c r="AX149" i="1"/>
  <c r="AU149" i="1"/>
  <c r="AL149" i="1"/>
  <c r="AI149" i="1"/>
  <c r="AP149" i="1"/>
  <c r="AX156" i="1"/>
  <c r="AI164" i="1"/>
  <c r="BA164" i="1"/>
  <c r="AQ164" i="1"/>
  <c r="AT164" i="1"/>
  <c r="AZ164" i="1"/>
  <c r="AL164" i="1"/>
  <c r="AU164" i="1"/>
  <c r="AI130" i="1"/>
  <c r="AI143" i="1"/>
  <c r="AZ141" i="1"/>
  <c r="AR151" i="1"/>
  <c r="AN162" i="1"/>
  <c r="AZ171" i="1"/>
  <c r="AS120" i="1"/>
  <c r="AK143" i="1"/>
  <c r="AT126" i="1"/>
  <c r="AP153" i="1"/>
  <c r="AP162" i="1"/>
  <c r="AL170" i="1"/>
  <c r="AY155" i="1"/>
  <c r="AI166" i="1"/>
  <c r="AO170" i="1"/>
  <c r="AK155" i="1"/>
  <c r="AP60" i="1"/>
  <c r="AR116" i="1"/>
  <c r="AY61" i="1"/>
  <c r="BA116" i="1"/>
  <c r="AR63" i="1"/>
  <c r="AV63" i="1"/>
  <c r="AK51" i="1"/>
  <c r="AO58" i="1"/>
  <c r="AV109" i="1"/>
  <c r="AZ130" i="1"/>
  <c r="AX130" i="1"/>
  <c r="AV130" i="1"/>
  <c r="AN130" i="1"/>
  <c r="AL130" i="1"/>
  <c r="AJ130" i="1"/>
  <c r="AY130" i="1"/>
  <c r="AR130" i="1"/>
  <c r="AP130" i="1"/>
  <c r="AW130" i="1"/>
  <c r="AH130" i="1"/>
  <c r="AU130" i="1"/>
  <c r="BA122" i="1"/>
  <c r="AU154" i="1"/>
  <c r="AP154" i="1"/>
  <c r="AN154" i="1"/>
  <c r="AI154" i="1"/>
  <c r="AX154" i="1"/>
  <c r="AT154" i="1"/>
  <c r="AQ163" i="1"/>
  <c r="AN163" i="1"/>
  <c r="AI163" i="1"/>
  <c r="AX170" i="1"/>
  <c r="AM167" i="1"/>
  <c r="AZ146" i="1"/>
  <c r="AW126" i="1"/>
  <c r="AK139" i="1"/>
  <c r="BA170" i="1"/>
  <c r="AN36" i="1"/>
  <c r="AQ36" i="1"/>
  <c r="AI58" i="1"/>
  <c r="AH117" i="1"/>
  <c r="AJ46" i="1"/>
  <c r="AR60" i="1"/>
  <c r="AK58" i="1"/>
  <c r="AJ117" i="1"/>
  <c r="AH63" i="1"/>
  <c r="AI48" i="1"/>
  <c r="AM55" i="1"/>
  <c r="AJ64" i="1"/>
  <c r="AN64" i="1"/>
  <c r="AW51" i="1"/>
  <c r="BA58" i="1"/>
  <c r="AK66" i="1"/>
  <c r="AV89" i="1"/>
  <c r="AI89" i="1"/>
  <c r="AI109" i="1"/>
  <c r="AI120" i="1"/>
  <c r="AV98" i="1"/>
  <c r="AJ141" i="1"/>
  <c r="AT130" i="1"/>
  <c r="AM140" i="1"/>
  <c r="AP140" i="1"/>
  <c r="AL140" i="1"/>
  <c r="AW140" i="1"/>
  <c r="AK158" i="1"/>
  <c r="BA158" i="1"/>
  <c r="AQ158" i="1"/>
  <c r="AP158" i="1"/>
  <c r="AO158" i="1"/>
  <c r="AS158" i="1"/>
  <c r="AH158" i="1"/>
  <c r="AJ155" i="1"/>
  <c r="AS109" i="1"/>
  <c r="AW146" i="1"/>
  <c r="AL146" i="1"/>
  <c r="AH154" i="1"/>
  <c r="AH163" i="1"/>
  <c r="AR135" i="1"/>
  <c r="AN158" i="1"/>
  <c r="AP170" i="1"/>
  <c r="AS170" i="1"/>
  <c r="AY162" i="1"/>
  <c r="AI162" i="1"/>
  <c r="AK36" i="1"/>
  <c r="AL36" i="1"/>
  <c r="AL48" i="1"/>
  <c r="AQ46" i="1"/>
  <c r="AY60" i="1"/>
  <c r="AZ36" i="1"/>
  <c r="AR58" i="1"/>
  <c r="AP48" i="1"/>
  <c r="AH61" i="1"/>
  <c r="AH67" i="1"/>
  <c r="AU58" i="1"/>
  <c r="AT117" i="1"/>
  <c r="AV46" i="1"/>
  <c r="AJ61" i="1"/>
  <c r="AS51" i="1"/>
  <c r="AW58" i="1"/>
  <c r="AV117" i="1"/>
  <c r="AH51" i="1"/>
  <c r="AH57" i="1"/>
  <c r="AT63" i="1"/>
  <c r="AU48" i="1"/>
  <c r="AY55" i="1"/>
  <c r="AI63" i="1"/>
  <c r="AV64" i="1"/>
  <c r="AZ64" i="1"/>
  <c r="AK45" i="1"/>
  <c r="AO52" i="1"/>
  <c r="AW66" i="1"/>
  <c r="AT89" i="1"/>
  <c r="AH106" i="1"/>
  <c r="AU109" i="1"/>
  <c r="AJ89" i="1"/>
  <c r="AK103" i="1"/>
  <c r="AN120" i="1"/>
  <c r="AH140" i="1"/>
  <c r="AT158" i="1"/>
  <c r="AZ167" i="1"/>
  <c r="AX167" i="1"/>
  <c r="AV167" i="1"/>
  <c r="AN167" i="1"/>
  <c r="AL167" i="1"/>
  <c r="AJ167" i="1"/>
  <c r="AK167" i="1"/>
  <c r="AY167" i="1"/>
  <c r="AR167" i="1"/>
  <c r="AV155" i="1"/>
  <c r="AK129" i="1"/>
  <c r="AS129" i="1"/>
  <c r="AP129" i="1"/>
  <c r="AO129" i="1"/>
  <c r="AV129" i="1"/>
  <c r="AT129" i="1"/>
  <c r="AR129" i="1"/>
  <c r="AQ129" i="1"/>
  <c r="AY129" i="1"/>
  <c r="AL129" i="1"/>
  <c r="AJ139" i="1"/>
  <c r="AZ139" i="1"/>
  <c r="AU139" i="1"/>
  <c r="AN139" i="1"/>
  <c r="AI139" i="1"/>
  <c r="AQ139" i="1"/>
  <c r="AR139" i="1"/>
  <c r="AO139" i="1"/>
  <c r="AM139" i="1"/>
  <c r="AX146" i="1"/>
  <c r="AT163" i="1"/>
  <c r="AQ135" i="1"/>
  <c r="AM158" i="1"/>
  <c r="AM170" i="1"/>
  <c r="AZ158" i="1"/>
  <c r="AZ170" i="1"/>
  <c r="AW129" i="1"/>
  <c r="AO140" i="1"/>
  <c r="AK163" i="1"/>
  <c r="AK170" i="1"/>
  <c r="AP174" i="1"/>
  <c r="AQ174" i="1"/>
  <c r="AH162" i="1"/>
  <c r="AV48" i="1"/>
  <c r="AI116" i="1"/>
  <c r="AW36" i="1"/>
  <c r="AL116" i="1"/>
  <c r="AO48" i="1"/>
  <c r="AP36" i="1"/>
  <c r="AT61" i="1"/>
  <c r="AT67" i="1"/>
  <c r="AI52" i="1"/>
  <c r="AQ66" i="1"/>
  <c r="AV61" i="1"/>
  <c r="AK52" i="1"/>
  <c r="AS66" i="1"/>
  <c r="AS82" i="1"/>
  <c r="AH39" i="1"/>
  <c r="AH45" i="1"/>
  <c r="AT51" i="1"/>
  <c r="AT57" i="1"/>
  <c r="AL64" i="1"/>
  <c r="AH102" i="1"/>
  <c r="AI42" i="1"/>
  <c r="AM49" i="1"/>
  <c r="AU63" i="1"/>
  <c r="AW45" i="1"/>
  <c r="BA52" i="1"/>
  <c r="AK60" i="1"/>
  <c r="AO67" i="1"/>
  <c r="AH81" i="1"/>
  <c r="AU98" i="1"/>
  <c r="AJ98" i="1"/>
  <c r="AT106" i="1"/>
  <c r="AU89" i="1"/>
  <c r="AW103" i="1"/>
  <c r="AI135" i="1"/>
  <c r="AZ120" i="1"/>
  <c r="AK135" i="1"/>
  <c r="AT140" i="1"/>
  <c r="AH167" i="1"/>
  <c r="AI155" i="1"/>
  <c r="AV146" i="1"/>
  <c r="AS98" i="1"/>
  <c r="BA135" i="1"/>
  <c r="AH129" i="1"/>
  <c r="AH139" i="1"/>
  <c r="AY158" i="1"/>
  <c r="AN137" i="1"/>
  <c r="AO130" i="1"/>
  <c r="BA140" i="1"/>
  <c r="AW163" i="1"/>
  <c r="BA174" i="1"/>
  <c r="AX163" i="1"/>
  <c r="AL163" i="1"/>
  <c r="AI102" i="1"/>
  <c r="AJ42" i="1"/>
  <c r="AN49" i="1"/>
  <c r="AU116" i="1"/>
  <c r="AJ116" i="1"/>
  <c r="AP49" i="1"/>
  <c r="AP55" i="1"/>
  <c r="AP61" i="1"/>
  <c r="AP67" i="1"/>
  <c r="Z101" i="1"/>
  <c r="AY54" i="1"/>
  <c r="AX116" i="1"/>
  <c r="AN45" i="1"/>
  <c r="AR52" i="1"/>
  <c r="AZ66" i="1"/>
  <c r="AV101" i="1"/>
  <c r="BA48" i="1"/>
  <c r="AO63" i="1"/>
  <c r="AH49" i="1"/>
  <c r="AH55" i="1"/>
  <c r="AQ45" i="1"/>
  <c r="AU52" i="1"/>
  <c r="AI67" i="1"/>
  <c r="AI83" i="1"/>
  <c r="AV40" i="1"/>
  <c r="AJ55" i="1"/>
  <c r="AQ116" i="1"/>
  <c r="AS45" i="1"/>
  <c r="AW52" i="1"/>
  <c r="AK67" i="1"/>
  <c r="AK83" i="1"/>
  <c r="AT39" i="1"/>
  <c r="AT45" i="1"/>
  <c r="AL52" i="1"/>
  <c r="AL58" i="1"/>
  <c r="AT102" i="1"/>
  <c r="AU42" i="1"/>
  <c r="AY49" i="1"/>
  <c r="AI57" i="1"/>
  <c r="AM64" i="1"/>
  <c r="AP85" i="1"/>
  <c r="AQ85" i="1"/>
  <c r="AQ91" i="1"/>
  <c r="AP91" i="1"/>
  <c r="AP97" i="1"/>
  <c r="BA97" i="1"/>
  <c r="BA105" i="1"/>
  <c r="AO105" i="1"/>
  <c r="AP105" i="1"/>
  <c r="BA111" i="1"/>
  <c r="AS111" i="1"/>
  <c r="AP111" i="1"/>
  <c r="AR119" i="1"/>
  <c r="AP119" i="1"/>
  <c r="BA119" i="1"/>
  <c r="AV119" i="1"/>
  <c r="AI80" i="1"/>
  <c r="AM89" i="1"/>
  <c r="AU105" i="1"/>
  <c r="AI122" i="1"/>
  <c r="AN81" i="1"/>
  <c r="AV97" i="1"/>
  <c r="AZ106" i="1"/>
  <c r="AJ114" i="1"/>
  <c r="AW85" i="1"/>
  <c r="AK100" i="1"/>
  <c r="AO109" i="1"/>
  <c r="AP86" i="1"/>
  <c r="AP98" i="1"/>
  <c r="AP106" i="1"/>
  <c r="AP120" i="1"/>
  <c r="AM105" i="1"/>
  <c r="AJ66" i="1"/>
  <c r="AR81" i="1"/>
  <c r="AZ97" i="1"/>
  <c r="AN114" i="1"/>
  <c r="AO46" i="1"/>
  <c r="AW60" i="1"/>
  <c r="BA67" i="1"/>
  <c r="AO85" i="1"/>
  <c r="AT81" i="1"/>
  <c r="AH98" i="1"/>
  <c r="AI115" i="1"/>
  <c r="AW115" i="1"/>
  <c r="AQ111" i="1"/>
  <c r="AQ122" i="1"/>
  <c r="AR100" i="1"/>
  <c r="AS80" i="1"/>
  <c r="AS105" i="1"/>
  <c r="AK115" i="1"/>
  <c r="AL139" i="1"/>
  <c r="AP146" i="1"/>
  <c r="AR153" i="1"/>
  <c r="AN153" i="1"/>
  <c r="AX153" i="1"/>
  <c r="AV153" i="1"/>
  <c r="BA153" i="1"/>
  <c r="AQ153" i="1"/>
  <c r="AL153" i="1"/>
  <c r="AJ153" i="1"/>
  <c r="AZ153" i="1"/>
  <c r="AK153" i="1"/>
  <c r="AI153" i="1"/>
  <c r="AH153" i="1"/>
  <c r="AY153" i="1"/>
  <c r="AQ167" i="1"/>
  <c r="AZ142" i="1"/>
  <c r="AZ154" i="1"/>
  <c r="AW135" i="1"/>
  <c r="AS167" i="1"/>
  <c r="AX143" i="1"/>
  <c r="BA143" i="1"/>
  <c r="AL143" i="1"/>
  <c r="AQ143" i="1"/>
  <c r="AO143" i="1"/>
  <c r="AW143" i="1"/>
  <c r="AS143" i="1"/>
  <c r="AP143" i="1"/>
  <c r="AJ143" i="1"/>
  <c r="AH143" i="1"/>
  <c r="AR143" i="1"/>
  <c r="AM143" i="1"/>
  <c r="AP151" i="1"/>
  <c r="AT167" i="1"/>
  <c r="AI146" i="1"/>
  <c r="AI167" i="1"/>
  <c r="AN135" i="1"/>
  <c r="AO111" i="1"/>
  <c r="AT139" i="1"/>
  <c r="AV139" i="1"/>
  <c r="BA130" i="1"/>
  <c r="AK142" i="1"/>
  <c r="AK154" i="1"/>
  <c r="AW174" i="1"/>
  <c r="AU102" i="1"/>
  <c r="AV42" i="1"/>
  <c r="AZ49" i="1"/>
  <c r="AJ57" i="1"/>
  <c r="AM117" i="1"/>
  <c r="BA37" i="1"/>
  <c r="AN117" i="1"/>
  <c r="AH101" i="1"/>
  <c r="AI41" i="1"/>
  <c r="AM48" i="1"/>
  <c r="AQ55" i="1"/>
  <c r="AU62" i="1"/>
  <c r="AP117" i="1"/>
  <c r="AV38" i="1"/>
  <c r="AZ45" i="1"/>
  <c r="AJ53" i="1"/>
  <c r="AN60" i="1"/>
  <c r="AR67" i="1"/>
  <c r="AO42" i="1"/>
  <c r="AS49" i="1"/>
  <c r="BA63" i="1"/>
  <c r="AN116" i="1"/>
  <c r="AH37" i="1"/>
  <c r="AH43" i="1"/>
  <c r="AT49" i="1"/>
  <c r="AT55" i="1"/>
  <c r="AX78" i="1"/>
  <c r="AY38" i="1"/>
  <c r="AI46" i="1"/>
  <c r="AM53" i="1"/>
  <c r="AQ60" i="1"/>
  <c r="AU67" i="1"/>
  <c r="AU83" i="1"/>
  <c r="AR48" i="1"/>
  <c r="AV55" i="1"/>
  <c r="AI117" i="1"/>
  <c r="AK46" i="1"/>
  <c r="AS60" i="1"/>
  <c r="AW67" i="1"/>
  <c r="AL46" i="1"/>
  <c r="AS116" i="1"/>
  <c r="AI36" i="1"/>
  <c r="AU57" i="1"/>
  <c r="AY64" i="1"/>
  <c r="AH85" i="1"/>
  <c r="AH91" i="1"/>
  <c r="AH97" i="1"/>
  <c r="AH105" i="1"/>
  <c r="AH111" i="1"/>
  <c r="AH119" i="1"/>
  <c r="AU80" i="1"/>
  <c r="AY89" i="1"/>
  <c r="AI97" i="1"/>
  <c r="AM106" i="1"/>
  <c r="AU122" i="1"/>
  <c r="AR66" i="1"/>
  <c r="AZ81" i="1"/>
  <c r="AJ91" i="1"/>
  <c r="AN98" i="1"/>
  <c r="AV114" i="1"/>
  <c r="AO86" i="1"/>
  <c r="AW100" i="1"/>
  <c r="BA109" i="1"/>
  <c r="AK119" i="1"/>
  <c r="AO79" i="1"/>
  <c r="AN79" i="1"/>
  <c r="AY79" i="1"/>
  <c r="AN87" i="1"/>
  <c r="BA87" i="1"/>
  <c r="AO87" i="1"/>
  <c r="AZ93" i="1"/>
  <c r="AN93" i="1"/>
  <c r="AM93" i="1"/>
  <c r="AW93" i="1"/>
  <c r="AY107" i="1"/>
  <c r="AO107" i="1"/>
  <c r="AK113" i="1"/>
  <c r="AN113" i="1"/>
  <c r="AW121" i="1"/>
  <c r="AO121" i="1"/>
  <c r="AK121" i="1"/>
  <c r="AM80" i="1"/>
  <c r="AQ89" i="1"/>
  <c r="AU96" i="1"/>
  <c r="AY105" i="1"/>
  <c r="AI113" i="1"/>
  <c r="AM122" i="1"/>
  <c r="AV66" i="1"/>
  <c r="AJ84" i="1"/>
  <c r="AN91" i="1"/>
  <c r="AR98" i="1"/>
  <c r="AV107" i="1"/>
  <c r="AZ114" i="1"/>
  <c r="BA46" i="1"/>
  <c r="AK54" i="1"/>
  <c r="AO61" i="1"/>
  <c r="BA85" i="1"/>
  <c r="AK93" i="1"/>
  <c r="AL84" i="1"/>
  <c r="AT98" i="1"/>
  <c r="AX107" i="1"/>
  <c r="AH115" i="1"/>
  <c r="AQ80" i="1"/>
  <c r="AQ100" i="1"/>
  <c r="AI112" i="1"/>
  <c r="AZ79" i="1"/>
  <c r="AR91" i="1"/>
  <c r="AN104" i="1"/>
  <c r="AR114" i="1"/>
  <c r="AK81" i="1"/>
  <c r="AO93" i="1"/>
  <c r="AK106" i="1"/>
  <c r="AO118" i="1"/>
  <c r="AX139" i="1"/>
  <c r="AQ137" i="1"/>
  <c r="AQ146" i="1"/>
  <c r="AJ122" i="1"/>
  <c r="AR155" i="1"/>
  <c r="AT143" i="1"/>
  <c r="AW152" i="1"/>
  <c r="AZ152" i="1"/>
  <c r="AV152" i="1"/>
  <c r="AN152" i="1"/>
  <c r="AJ152" i="1"/>
  <c r="AL152" i="1"/>
  <c r="AR152" i="1"/>
  <c r="AO152" i="1"/>
  <c r="AM152" i="1"/>
  <c r="AY161" i="1"/>
  <c r="AX161" i="1"/>
  <c r="AR161" i="1"/>
  <c r="AM161" i="1"/>
  <c r="AL161" i="1"/>
  <c r="AN161" i="1"/>
  <c r="AV161" i="1"/>
  <c r="AS161" i="1"/>
  <c r="AO161" i="1"/>
  <c r="AT161" i="1"/>
  <c r="AI137" i="1"/>
  <c r="AU146" i="1"/>
  <c r="AI158" i="1"/>
  <c r="AU167" i="1"/>
  <c r="AV124" i="1"/>
  <c r="AZ135" i="1"/>
  <c r="AW113" i="1"/>
  <c r="AX140" i="1"/>
  <c r="AL166" i="1"/>
  <c r="AK166" i="1"/>
  <c r="AP166" i="1"/>
  <c r="AO166" i="1"/>
  <c r="AV166" i="1"/>
  <c r="AT166" i="1"/>
  <c r="AR166" i="1"/>
  <c r="AU166" i="1"/>
  <c r="AM166" i="1"/>
  <c r="AM137" i="1"/>
  <c r="AY149" i="1"/>
  <c r="AN140" i="1"/>
  <c r="AR162" i="1"/>
  <c r="AW154" i="1"/>
  <c r="AW149" i="1"/>
  <c r="AP167" i="1"/>
  <c r="AZ116" i="1"/>
  <c r="AO116" i="1"/>
  <c r="AU46" i="1"/>
  <c r="AU117" i="1"/>
  <c r="AW46" i="1"/>
  <c r="AK61" i="1"/>
  <c r="AK117" i="1"/>
  <c r="AU36" i="1"/>
  <c r="AM58" i="1"/>
  <c r="AJ67" i="1"/>
  <c r="AN67" i="1"/>
  <c r="AW54" i="1"/>
  <c r="BA61" i="1"/>
  <c r="AW106" i="1"/>
  <c r="AY141" i="1"/>
  <c r="AX141" i="1"/>
  <c r="AM141" i="1"/>
  <c r="AL141" i="1"/>
  <c r="AS141" i="1"/>
  <c r="AJ135" i="1"/>
  <c r="AU137" i="1"/>
  <c r="AU158" i="1"/>
  <c r="AJ158" i="1"/>
  <c r="AO100" i="1"/>
  <c r="AP141" i="1"/>
  <c r="AL158" i="1"/>
  <c r="AZ140" i="1"/>
  <c r="AJ163" i="1"/>
  <c r="AR174" i="1"/>
  <c r="AV174" i="1"/>
  <c r="AO174" i="1"/>
  <c r="AH116" i="1"/>
  <c r="AO36" i="1"/>
  <c r="AR117" i="1"/>
  <c r="AS117" i="1"/>
  <c r="AU61" i="1"/>
  <c r="AV49" i="1"/>
  <c r="AW61" i="1"/>
  <c r="AH60" i="1"/>
  <c r="AH66" i="1"/>
  <c r="AW117" i="1"/>
  <c r="AU51" i="1"/>
  <c r="AY58" i="1"/>
  <c r="AI66" i="1"/>
  <c r="AV67" i="1"/>
  <c r="AZ67" i="1"/>
  <c r="AK48" i="1"/>
  <c r="AO55" i="1"/>
  <c r="AH109" i="1"/>
  <c r="AU81" i="1"/>
  <c r="AJ81" i="1"/>
  <c r="AJ106" i="1"/>
  <c r="AH141" i="1"/>
  <c r="AH137" i="1"/>
  <c r="AV158" i="1"/>
  <c r="AK140" i="1"/>
  <c r="AQ142" i="1"/>
  <c r="AP142" i="1"/>
  <c r="AT142" i="1"/>
  <c r="AY142" i="1"/>
  <c r="AJ142" i="1"/>
  <c r="BA142" i="1"/>
  <c r="AS151" i="1"/>
  <c r="AW151" i="1"/>
  <c r="BA151" i="1"/>
  <c r="AM151" i="1"/>
  <c r="AK151" i="1"/>
  <c r="AO151" i="1"/>
  <c r="AJ151" i="1"/>
  <c r="AX158" i="1"/>
  <c r="AY140" i="1"/>
  <c r="AI151" i="1"/>
  <c r="AU163" i="1"/>
  <c r="AR141" i="1"/>
  <c r="AJ154" i="1"/>
  <c r="AV163" i="1"/>
  <c r="AO167" i="1"/>
  <c r="AS154" i="1"/>
  <c r="AH174" i="1"/>
  <c r="AT174" i="1"/>
  <c r="BA171" i="1"/>
  <c r="AM171" i="1"/>
  <c r="AV171" i="1"/>
  <c r="AX171" i="1"/>
  <c r="AL171" i="1"/>
  <c r="AU171" i="1"/>
  <c r="AT171" i="1"/>
  <c r="AW171" i="1"/>
  <c r="AT116" i="1"/>
  <c r="BA36" i="1"/>
  <c r="AS58" i="1"/>
  <c r="AH58" i="1"/>
  <c r="AK55" i="1"/>
  <c r="AH48" i="1"/>
  <c r="AT60" i="1"/>
  <c r="AT66" i="1"/>
  <c r="AM52" i="1"/>
  <c r="AU66" i="1"/>
  <c r="AW48" i="1"/>
  <c r="BA55" i="1"/>
  <c r="AK63" i="1"/>
  <c r="AV116" i="1"/>
  <c r="AV103" i="1"/>
  <c r="AJ103" i="1"/>
  <c r="AS103" i="1"/>
  <c r="AI103" i="1"/>
  <c r="AT109" i="1"/>
  <c r="AV81" i="1"/>
  <c r="AV106" i="1"/>
  <c r="AM135" i="1"/>
  <c r="AX135" i="1"/>
  <c r="AL135" i="1"/>
  <c r="AU135" i="1"/>
  <c r="AO135" i="1"/>
  <c r="AY135" i="1"/>
  <c r="AT141" i="1"/>
  <c r="AO137" i="1"/>
  <c r="AX137" i="1"/>
  <c r="AW137" i="1"/>
  <c r="AS137" i="1"/>
  <c r="AL137" i="1"/>
  <c r="AK137" i="1"/>
  <c r="AZ137" i="1"/>
  <c r="AV137" i="1"/>
  <c r="AP137" i="1"/>
  <c r="BA137" i="1"/>
  <c r="AY137" i="1"/>
  <c r="AX155" i="1"/>
  <c r="AW155" i="1"/>
  <c r="AL155" i="1"/>
  <c r="AU155" i="1"/>
  <c r="BA155" i="1"/>
  <c r="AP155" i="1"/>
  <c r="AH155" i="1"/>
  <c r="AJ140" i="1"/>
  <c r="AO141" i="1"/>
  <c r="AQ141" i="1"/>
  <c r="AU151" i="1"/>
  <c r="AJ129" i="1"/>
  <c r="AV142" i="1"/>
  <c r="AV154" i="1"/>
  <c r="BA167" i="1"/>
  <c r="AW158" i="1"/>
  <c r="AH171" i="1"/>
  <c r="AK116" i="1"/>
  <c r="AM36" i="1"/>
  <c r="AN48" i="1"/>
  <c r="AM116" i="1"/>
  <c r="AT58" i="1"/>
  <c r="AT64" i="1"/>
  <c r="AQ48" i="1"/>
  <c r="AU55" i="1"/>
  <c r="AR36" i="1"/>
  <c r="AJ58" i="1"/>
  <c r="AS48" i="1"/>
  <c r="AW55" i="1"/>
  <c r="AH36" i="1"/>
  <c r="AH42" i="1"/>
  <c r="AT48" i="1"/>
  <c r="AL61" i="1"/>
  <c r="AL67" i="1"/>
  <c r="AH82" i="1"/>
  <c r="AU45" i="1"/>
  <c r="AY52" i="1"/>
  <c r="AI60" i="1"/>
  <c r="AM67" i="1"/>
  <c r="AO49" i="1"/>
  <c r="AW63" i="1"/>
  <c r="AT86" i="1"/>
  <c r="AH103" i="1"/>
  <c r="AJ120" i="1"/>
  <c r="AW120" i="1"/>
  <c r="AU120" i="1"/>
  <c r="AV120" i="1"/>
  <c r="AK86" i="1"/>
  <c r="AK109" i="1"/>
  <c r="AH135" i="1"/>
  <c r="AS130" i="1"/>
  <c r="AK141" i="1"/>
  <c r="AT137" i="1"/>
  <c r="AN146" i="1"/>
  <c r="AJ146" i="1"/>
  <c r="AY146" i="1"/>
  <c r="AR146" i="1"/>
  <c r="AM146" i="1"/>
  <c r="BA146" i="1"/>
  <c r="AK146" i="1"/>
  <c r="AH146" i="1"/>
  <c r="AT155" i="1"/>
  <c r="AU170" i="1"/>
  <c r="AR170" i="1"/>
  <c r="AI170" i="1"/>
  <c r="AW170" i="1"/>
  <c r="AN170" i="1"/>
  <c r="AV170" i="1"/>
  <c r="AI140" i="1"/>
  <c r="AV140" i="1"/>
  <c r="AJ170" i="1"/>
  <c r="AS106" i="1"/>
  <c r="AK130" i="1"/>
  <c r="BA141" i="1"/>
  <c r="AQ126" i="1"/>
  <c r="AV126" i="1"/>
  <c r="AK126" i="1"/>
  <c r="AL126" i="1"/>
  <c r="AT151" i="1"/>
  <c r="AI129" i="1"/>
  <c r="AI142" i="1"/>
  <c r="AN155" i="1"/>
  <c r="AL154" i="1"/>
  <c r="AV45" i="1"/>
  <c r="AZ52" i="1"/>
  <c r="AJ60" i="1"/>
  <c r="AP46" i="1"/>
  <c r="AP52" i="1"/>
  <c r="AP58" i="1"/>
  <c r="AP64" i="1"/>
  <c r="AW116" i="1"/>
  <c r="AY36" i="1"/>
  <c r="AM51" i="1"/>
  <c r="AQ58" i="1"/>
  <c r="AM66" i="1"/>
  <c r="AU101" i="1"/>
  <c r="AN63" i="1"/>
  <c r="AS52" i="1"/>
  <c r="AH46" i="1"/>
  <c r="AL101" i="1"/>
  <c r="AI49" i="1"/>
  <c r="AQ63" i="1"/>
  <c r="AN101" i="1"/>
  <c r="AK49" i="1"/>
  <c r="AS63" i="1"/>
  <c r="AT36" i="1"/>
  <c r="AL49" i="1"/>
  <c r="AS88" i="1"/>
  <c r="AP88" i="1"/>
  <c r="AR94" i="1"/>
  <c r="AP94" i="1"/>
  <c r="AS100" i="1"/>
  <c r="AP100" i="1"/>
  <c r="AR108" i="1"/>
  <c r="BA108" i="1"/>
  <c r="AP108" i="1"/>
  <c r="AO114" i="1"/>
  <c r="AQ114" i="1"/>
  <c r="AP114" i="1"/>
  <c r="AO122" i="1"/>
  <c r="AZ122" i="1"/>
  <c r="AN122" i="1"/>
  <c r="AS122" i="1"/>
  <c r="AT122" i="1"/>
  <c r="AU85" i="1"/>
  <c r="AI100" i="1"/>
  <c r="AM109" i="1"/>
  <c r="AZ86" i="1"/>
  <c r="AJ94" i="1"/>
  <c r="AN103" i="1"/>
  <c r="AK80" i="1"/>
  <c r="AO89" i="1"/>
  <c r="AW105" i="1"/>
  <c r="AK122" i="1"/>
  <c r="AP81" i="1"/>
  <c r="AP89" i="1"/>
  <c r="AP103" i="1"/>
  <c r="AP109" i="1"/>
  <c r="AM85" i="1"/>
  <c r="AY108" i="1"/>
  <c r="AN94" i="1"/>
  <c r="AR103" i="1"/>
  <c r="AZ119" i="1"/>
  <c r="BA88" i="1"/>
  <c r="AW95" i="1"/>
  <c r="AS95" i="1"/>
  <c r="AK95" i="1"/>
  <c r="AT103" i="1"/>
  <c r="AH120" i="1"/>
  <c r="AI86" i="1"/>
  <c r="AI95" i="1"/>
  <c r="AI106" i="1"/>
  <c r="AR85" i="1"/>
  <c r="AW86" i="1"/>
  <c r="AK98" i="1"/>
  <c r="AS128" i="1"/>
  <c r="BA128" i="1"/>
  <c r="AX128" i="1"/>
  <c r="AW128" i="1"/>
  <c r="AI128" i="1"/>
  <c r="AO128" i="1"/>
  <c r="AL128" i="1"/>
  <c r="AK128" i="1"/>
  <c r="AV128" i="1"/>
  <c r="AT135" i="1"/>
  <c r="AX142" i="1"/>
  <c r="AQ130" i="1"/>
  <c r="AI141" i="1"/>
  <c r="AY151" i="1"/>
  <c r="AU162" i="1"/>
  <c r="AI171" i="1"/>
  <c r="AZ126" i="1"/>
  <c r="AR137" i="1"/>
  <c r="AR158" i="1"/>
  <c r="AW141" i="1"/>
  <c r="AW153" i="1"/>
  <c r="AO163" i="1"/>
  <c r="AI127" i="1"/>
  <c r="BA127" i="1"/>
  <c r="AQ127" i="1"/>
  <c r="AY127" i="1"/>
  <c r="AL127" i="1"/>
  <c r="AV127" i="1"/>
  <c r="AS127" i="1"/>
  <c r="AT146" i="1"/>
  <c r="AT170" i="1"/>
  <c r="AY128" i="1"/>
  <c r="AU140" i="1"/>
  <c r="AQ151" i="1"/>
  <c r="AN128" i="1"/>
  <c r="AN141" i="1"/>
  <c r="AN171" i="1"/>
  <c r="AO119" i="1"/>
  <c r="AS142" i="1"/>
  <c r="AH126" i="1"/>
  <c r="AP135" i="1"/>
  <c r="AU129" i="1"/>
  <c r="AU142" i="1"/>
  <c r="AM155" i="1"/>
  <c r="AZ143" i="1"/>
  <c r="AZ155" i="1"/>
  <c r="AS135" i="1"/>
  <c r="AJ171" i="1"/>
  <c r="AS163" i="1"/>
  <c r="AY156" i="1"/>
  <c r="AM156" i="1"/>
  <c r="AT156" i="1"/>
  <c r="BA156" i="1"/>
  <c r="AO156" i="1"/>
  <c r="AR156" i="1"/>
  <c r="AW156" i="1"/>
  <c r="AU156" i="1"/>
  <c r="AU147" i="1"/>
  <c r="AW147" i="1"/>
  <c r="AR123" i="1"/>
  <c r="AZ123" i="1"/>
  <c r="AT123" i="1"/>
  <c r="AN123" i="1"/>
  <c r="AP148" i="1"/>
  <c r="AT148" i="1"/>
  <c r="AQ148" i="1"/>
  <c r="AL157" i="1"/>
  <c r="AY157" i="1"/>
  <c r="AW157" i="1"/>
  <c r="BA157" i="1"/>
  <c r="AM157" i="1"/>
  <c r="AX172" i="1"/>
  <c r="AZ172" i="1"/>
  <c r="AP172" i="1"/>
  <c r="AY172" i="1"/>
  <c r="BA172" i="1"/>
  <c r="AW172" i="1"/>
  <c r="AM172" i="1"/>
  <c r="AO172" i="1"/>
  <c r="AK172" i="1"/>
  <c r="AT172" i="1"/>
  <c r="AI172" i="1"/>
  <c r="AX157" i="1"/>
  <c r="AQ147" i="1"/>
  <c r="AJ147" i="1"/>
  <c r="AX147" i="1"/>
  <c r="AL147" i="1"/>
  <c r="AL173" i="1"/>
  <c r="AS173" i="1"/>
  <c r="AO173" i="1"/>
  <c r="AK173" i="1"/>
  <c r="AZ173" i="1"/>
  <c r="AP136" i="1"/>
  <c r="AW136" i="1"/>
  <c r="BA136" i="1"/>
  <c r="AM136" i="1"/>
  <c r="AK136" i="1"/>
  <c r="AT136" i="1"/>
  <c r="AS136" i="1"/>
  <c r="AO136" i="1"/>
  <c r="AV145" i="1"/>
  <c r="AR145" i="1"/>
  <c r="AJ145" i="1"/>
  <c r="AZ145" i="1"/>
  <c r="AX160" i="1"/>
  <c r="AV160" i="1"/>
  <c r="AR160" i="1"/>
  <c r="AP160" i="1"/>
  <c r="AJ160" i="1"/>
  <c r="AZ160" i="1"/>
  <c r="AU160" i="1"/>
  <c r="AT160" i="1"/>
  <c r="AN160" i="1"/>
  <c r="AI169" i="1"/>
  <c r="AS169" i="1"/>
  <c r="AU148" i="1"/>
  <c r="AU157" i="1"/>
  <c r="AL172" i="1"/>
  <c r="AR173" i="1"/>
  <c r="AV173" i="1"/>
  <c r="AS172" i="1"/>
  <c r="AH168" i="1"/>
  <c r="AQ168" i="1"/>
  <c r="AI150" i="1"/>
  <c r="AV138" i="1"/>
  <c r="AW150" i="1"/>
  <c r="AZ144" i="1"/>
  <c r="AS150" i="1"/>
  <c r="AO150" i="1"/>
  <c r="AU150" i="1"/>
  <c r="AK144" i="1"/>
  <c r="AN138" i="1"/>
  <c r="AO144" i="1"/>
  <c r="AR138" i="1"/>
  <c r="BA144" i="1"/>
  <c r="Z174" i="1"/>
  <c r="Z172" i="1"/>
  <c r="BB25" i="22" l="1"/>
  <c r="BB97" i="22"/>
  <c r="BB79" i="22"/>
  <c r="BB101" i="22"/>
  <c r="BB48" i="22"/>
  <c r="BB130" i="22"/>
  <c r="BB165" i="22"/>
  <c r="BB115" i="22"/>
  <c r="BB116" i="22"/>
  <c r="BB52" i="22"/>
  <c r="BB159" i="22"/>
  <c r="BB44" i="22"/>
  <c r="BB99" i="22"/>
  <c r="BB92" i="22"/>
  <c r="BB137" i="22"/>
  <c r="BB81" i="22"/>
  <c r="BB145" i="22"/>
  <c r="BB108" i="22"/>
  <c r="BB111" i="22"/>
  <c r="BB87" i="22"/>
  <c r="BB51" i="22"/>
  <c r="BB129" i="22"/>
  <c r="BB112" i="22"/>
  <c r="BB91" i="22"/>
  <c r="BB155" i="22"/>
  <c r="BB144" i="22"/>
  <c r="BB175" i="22"/>
  <c r="BB64" i="22"/>
  <c r="BB100" i="22"/>
  <c r="BB120" i="22"/>
  <c r="BB161" i="22"/>
  <c r="BB43" i="22"/>
  <c r="BB46" i="22"/>
  <c r="BB58" i="22"/>
  <c r="BB63" i="22"/>
  <c r="BB45" i="22"/>
  <c r="BB126" i="22"/>
  <c r="BB128" i="22"/>
  <c r="BB83" i="22"/>
  <c r="BB142" i="22"/>
  <c r="BB26" i="22"/>
  <c r="BB118" i="22"/>
  <c r="BB154" i="22"/>
  <c r="BB89" i="22"/>
  <c r="BB148" i="22"/>
  <c r="BB57" i="22"/>
  <c r="BB107" i="22"/>
  <c r="BB88" i="22"/>
  <c r="BB119" i="22"/>
  <c r="BB139" i="22"/>
  <c r="BB143" i="22"/>
  <c r="BB124" i="22"/>
  <c r="BB141" i="22"/>
  <c r="BB110" i="22"/>
  <c r="BB93" i="22"/>
  <c r="BB172" i="22"/>
  <c r="BB151" i="22"/>
  <c r="BB123" i="22"/>
  <c r="BB96" i="22"/>
  <c r="BB86" i="22"/>
  <c r="BB68" i="22"/>
  <c r="BB109" i="22"/>
  <c r="BB152" i="22"/>
  <c r="BB157" i="22"/>
  <c r="BB106" i="22"/>
  <c r="BB95" i="22"/>
  <c r="BB49" i="22"/>
  <c r="BB78" i="22"/>
  <c r="BB62" i="22"/>
  <c r="BB173" i="22"/>
  <c r="BB164" i="22"/>
  <c r="BB168" i="22"/>
  <c r="BB98" i="22"/>
  <c r="BB103" i="22"/>
  <c r="BB59" i="22"/>
  <c r="BB56" i="22"/>
  <c r="BB150" i="22"/>
  <c r="BB160" i="22"/>
  <c r="BB122" i="22"/>
  <c r="BB28" i="22"/>
  <c r="BB146" i="22"/>
  <c r="BB147" i="22"/>
  <c r="BB156" i="22"/>
  <c r="BB167" i="22"/>
  <c r="BB162" i="22"/>
  <c r="BB27" i="22"/>
  <c r="BB158" i="22"/>
  <c r="BB163" i="22"/>
  <c r="BB149" i="22"/>
  <c r="BB82" i="22"/>
  <c r="BB61" i="22"/>
  <c r="BB114" i="22"/>
  <c r="BB90" i="22"/>
  <c r="BB170" i="22"/>
  <c r="BB104" i="22"/>
  <c r="BB136" i="22"/>
  <c r="BB113" i="22"/>
  <c r="BB102" i="22"/>
  <c r="BB105" i="22"/>
  <c r="BB53" i="22"/>
  <c r="BB55" i="22"/>
  <c r="CB31" i="1"/>
  <c r="Z9" i="21"/>
  <c r="AH12" i="22"/>
  <c r="AL12" i="22"/>
  <c r="AP12" i="22"/>
  <c r="Z12" i="22"/>
  <c r="AQ12" i="22"/>
  <c r="AR12" i="22"/>
  <c r="AT12" i="22"/>
  <c r="AI12" i="22"/>
  <c r="AS12" i="22"/>
  <c r="AU12" i="22"/>
  <c r="AN12" i="22"/>
  <c r="AX12" i="22"/>
  <c r="BA12" i="22"/>
  <c r="AJ12" i="22"/>
  <c r="AZ12" i="22"/>
  <c r="AM12" i="22"/>
  <c r="AO12" i="22"/>
  <c r="AW12" i="22"/>
  <c r="AO18" i="22"/>
  <c r="AT17" i="22"/>
  <c r="AH24" i="22"/>
  <c r="AS24" i="22"/>
  <c r="AU24" i="22"/>
  <c r="AK24" i="22"/>
  <c r="AL24" i="22"/>
  <c r="AQ24" i="22"/>
  <c r="AW24" i="22"/>
  <c r="BC24" i="22" s="1"/>
  <c r="AN24" i="22"/>
  <c r="AI24" i="22"/>
  <c r="AJ24" i="22"/>
  <c r="AZ24" i="22"/>
  <c r="AO24" i="22"/>
  <c r="AY24" i="22"/>
  <c r="BA24" i="22"/>
  <c r="AP24" i="22"/>
  <c r="Z24" i="22"/>
  <c r="BA14" i="22"/>
  <c r="AY20" i="21"/>
  <c r="AQ20" i="21"/>
  <c r="AI17" i="22"/>
  <c r="AL17" i="22"/>
  <c r="AJ17" i="22"/>
  <c r="AS17" i="22"/>
  <c r="AK20" i="21"/>
  <c r="AV20" i="21"/>
  <c r="AO17" i="22"/>
  <c r="BA17" i="22"/>
  <c r="Z17" i="22"/>
  <c r="AU17" i="22"/>
  <c r="AK17" i="22"/>
  <c r="AW17" i="22"/>
  <c r="AX17" i="22"/>
  <c r="AY17" i="22"/>
  <c r="AH17" i="22"/>
  <c r="AN17" i="22"/>
  <c r="AR17" i="22"/>
  <c r="AV17" i="22"/>
  <c r="AZ17" i="22"/>
  <c r="AT16" i="22"/>
  <c r="AO10" i="22"/>
  <c r="Z10" i="22"/>
  <c r="AM16" i="22"/>
  <c r="AH10" i="22"/>
  <c r="AW14" i="21"/>
  <c r="AT10" i="22"/>
  <c r="AM14" i="21"/>
  <c r="BC14" i="21" s="1"/>
  <c r="AK10" i="22"/>
  <c r="AW10" i="22"/>
  <c r="AP10" i="22"/>
  <c r="AV14" i="21"/>
  <c r="AJ14" i="21"/>
  <c r="AQ10" i="22"/>
  <c r="AK14" i="21"/>
  <c r="AS10" i="22"/>
  <c r="AH16" i="22"/>
  <c r="AV10" i="22"/>
  <c r="AQ15" i="22"/>
  <c r="AK15" i="22"/>
  <c r="AQ17" i="22"/>
  <c r="AL14" i="21"/>
  <c r="AW15" i="22"/>
  <c r="AT15" i="22"/>
  <c r="AM15" i="22"/>
  <c r="AL15" i="22"/>
  <c r="AY15" i="22"/>
  <c r="AU15" i="22"/>
  <c r="AO15" i="22"/>
  <c r="AH15" i="22"/>
  <c r="AN15" i="22"/>
  <c r="BC15" i="22" s="1"/>
  <c r="AJ15" i="22"/>
  <c r="BA15" i="22"/>
  <c r="AP15" i="22"/>
  <c r="AZ15" i="22"/>
  <c r="Z15" i="22"/>
  <c r="AI15" i="22"/>
  <c r="AR15" i="22"/>
  <c r="AX15" i="22"/>
  <c r="AS15" i="22"/>
  <c r="AU14" i="21"/>
  <c r="AJ10" i="22"/>
  <c r="AX20" i="21"/>
  <c r="AN20" i="21"/>
  <c r="Z20" i="21"/>
  <c r="AL10" i="21"/>
  <c r="AI20" i="21"/>
  <c r="AS18" i="22"/>
  <c r="AW18" i="22"/>
  <c r="AQ18" i="22"/>
  <c r="BC18" i="22" s="1"/>
  <c r="AH18" i="22"/>
  <c r="AM18" i="22"/>
  <c r="AY18" i="22"/>
  <c r="AI18" i="22"/>
  <c r="BA18" i="22"/>
  <c r="AP18" i="22"/>
  <c r="AL18" i="22"/>
  <c r="AX18" i="22"/>
  <c r="Z18" i="22"/>
  <c r="AN18" i="22"/>
  <c r="AR18" i="22"/>
  <c r="AV18" i="22"/>
  <c r="AM24" i="21"/>
  <c r="AH20" i="21"/>
  <c r="AZ10" i="22"/>
  <c r="BA10" i="22"/>
  <c r="AL10" i="22"/>
  <c r="AY10" i="22"/>
  <c r="AX10" i="22"/>
  <c r="AW20" i="21"/>
  <c r="AO20" i="21"/>
  <c r="AS20" i="21"/>
  <c r="BC20" i="21" s="1"/>
  <c r="AQ24" i="21"/>
  <c r="AP24" i="21"/>
  <c r="AV24" i="21"/>
  <c r="AX14" i="21"/>
  <c r="BA20" i="21"/>
  <c r="AU24" i="21"/>
  <c r="AM17" i="22"/>
  <c r="AT20" i="21"/>
  <c r="BA13" i="22"/>
  <c r="AR19" i="22"/>
  <c r="BC19" i="22" s="1"/>
  <c r="AW21" i="21"/>
  <c r="AK19" i="22"/>
  <c r="AV21" i="21"/>
  <c r="AR20" i="21"/>
  <c r="Z13" i="22"/>
  <c r="AW19" i="22"/>
  <c r="AP19" i="22"/>
  <c r="AU19" i="22"/>
  <c r="AX13" i="22"/>
  <c r="AS13" i="22"/>
  <c r="AO19" i="22"/>
  <c r="AH13" i="22"/>
  <c r="BA19" i="22"/>
  <c r="AN19" i="22"/>
  <c r="AP13" i="22"/>
  <c r="AT13" i="22"/>
  <c r="AI19" i="22"/>
  <c r="AV13" i="22"/>
  <c r="AQ19" i="22"/>
  <c r="AR14" i="21"/>
  <c r="AK13" i="22"/>
  <c r="Z19" i="22"/>
  <c r="AZ13" i="22"/>
  <c r="AY13" i="22"/>
  <c r="AR13" i="22"/>
  <c r="AM13" i="22"/>
  <c r="AW13" i="22"/>
  <c r="AS19" i="22"/>
  <c r="AI13" i="22"/>
  <c r="AX19" i="22"/>
  <c r="AH19" i="22"/>
  <c r="BB19" i="22" s="1"/>
  <c r="AY19" i="22"/>
  <c r="AJ13" i="22"/>
  <c r="AT19" i="22"/>
  <c r="AZ19" i="22"/>
  <c r="AL19" i="22"/>
  <c r="AO13" i="22"/>
  <c r="AJ19" i="22"/>
  <c r="AQ13" i="22"/>
  <c r="AV19" i="22"/>
  <c r="AL13" i="22"/>
  <c r="BC13" i="22" s="1"/>
  <c r="AZ20" i="21"/>
  <c r="AJ20" i="21"/>
  <c r="AS9" i="21"/>
  <c r="AS14" i="21"/>
  <c r="AO14" i="21"/>
  <c r="AT14" i="21"/>
  <c r="AK9" i="21"/>
  <c r="AT24" i="21"/>
  <c r="AJ9" i="21"/>
  <c r="AU10" i="22"/>
  <c r="AU18" i="22"/>
  <c r="AK12" i="22"/>
  <c r="BC12" i="22" s="1"/>
  <c r="AL20" i="22"/>
  <c r="AK18" i="22"/>
  <c r="AX11" i="22"/>
  <c r="AJ18" i="22"/>
  <c r="AR14" i="22"/>
  <c r="AH14" i="21"/>
  <c r="Z14" i="21"/>
  <c r="AH9" i="21"/>
  <c r="BC9" i="21" s="1"/>
  <c r="AV9" i="21"/>
  <c r="BA9" i="21"/>
  <c r="AP14" i="21"/>
  <c r="AU9" i="21"/>
  <c r="AL9" i="21"/>
  <c r="AM9" i="21"/>
  <c r="AX9" i="21"/>
  <c r="AI9" i="21"/>
  <c r="AY9" i="21"/>
  <c r="AT11" i="22"/>
  <c r="AN9" i="21"/>
  <c r="AI14" i="21"/>
  <c r="BA14" i="21"/>
  <c r="AZ9" i="21"/>
  <c r="AR11" i="22"/>
  <c r="AR9" i="21"/>
  <c r="AY14" i="21"/>
  <c r="AR10" i="22"/>
  <c r="AU13" i="22"/>
  <c r="AX20" i="22"/>
  <c r="AM9" i="22"/>
  <c r="AZ20" i="22"/>
  <c r="AX13" i="21"/>
  <c r="AS9" i="22"/>
  <c r="AO20" i="22"/>
  <c r="AQ13" i="21"/>
  <c r="AO9" i="22"/>
  <c r="BA9" i="22"/>
  <c r="BA20" i="22"/>
  <c r="AW9" i="22"/>
  <c r="AN20" i="22"/>
  <c r="AK9" i="22"/>
  <c r="AL9" i="22"/>
  <c r="Z20" i="22"/>
  <c r="AY9" i="22"/>
  <c r="AS13" i="21"/>
  <c r="Z9" i="22"/>
  <c r="AS20" i="22"/>
  <c r="BC20" i="22" s="1"/>
  <c r="Z13" i="21"/>
  <c r="AP9" i="22"/>
  <c r="AM20" i="22"/>
  <c r="AO13" i="21"/>
  <c r="AU9" i="22"/>
  <c r="AT13" i="21"/>
  <c r="AQ9" i="22"/>
  <c r="AH20" i="22"/>
  <c r="AR20" i="22"/>
  <c r="AT9" i="22"/>
  <c r="AI20" i="22"/>
  <c r="AI9" i="22"/>
  <c r="AV20" i="22"/>
  <c r="BB120" i="21"/>
  <c r="BB115" i="21"/>
  <c r="BB155" i="21"/>
  <c r="BB102" i="21"/>
  <c r="BB162" i="21"/>
  <c r="AU20" i="22"/>
  <c r="AJ9" i="22"/>
  <c r="AV9" i="22"/>
  <c r="AY20" i="22"/>
  <c r="AW20" i="22"/>
  <c r="AX9" i="22"/>
  <c r="AN9" i="22"/>
  <c r="AZ9" i="22"/>
  <c r="AJ20" i="22"/>
  <c r="AH9" i="22"/>
  <c r="AO21" i="22"/>
  <c r="AI13" i="21"/>
  <c r="AU19" i="21"/>
  <c r="AH21" i="22"/>
  <c r="AM21" i="22"/>
  <c r="AZ21" i="22"/>
  <c r="AJ21" i="22"/>
  <c r="AN21" i="22"/>
  <c r="AY21" i="22"/>
  <c r="AU21" i="22"/>
  <c r="AX21" i="22"/>
  <c r="BA21" i="22"/>
  <c r="AP21" i="22"/>
  <c r="BB140" i="21"/>
  <c r="BB80" i="21"/>
  <c r="BB113" i="21"/>
  <c r="BB45" i="21"/>
  <c r="BB48" i="21"/>
  <c r="BB50" i="21"/>
  <c r="BB79" i="21"/>
  <c r="Z21" i="22"/>
  <c r="AR21" i="22"/>
  <c r="AI21" i="22"/>
  <c r="AS21" i="22"/>
  <c r="AL21" i="22"/>
  <c r="AK21" i="22"/>
  <c r="AT21" i="22"/>
  <c r="BC21" i="22" s="1"/>
  <c r="AW21" i="22"/>
  <c r="AQ21" i="22"/>
  <c r="AK20" i="22"/>
  <c r="AR12" i="21"/>
  <c r="BB112" i="21"/>
  <c r="Z14" i="22"/>
  <c r="AV16" i="22"/>
  <c r="AS14" i="22"/>
  <c r="AT14" i="22"/>
  <c r="AK16" i="22"/>
  <c r="AZ16" i="22"/>
  <c r="AW16" i="22"/>
  <c r="AO16" i="22"/>
  <c r="BC16" i="22" s="1"/>
  <c r="AI14" i="22"/>
  <c r="AX16" i="22"/>
  <c r="AJ16" i="22"/>
  <c r="AQ14" i="22"/>
  <c r="AL16" i="22"/>
  <c r="AK14" i="22"/>
  <c r="BA16" i="22"/>
  <c r="AU14" i="22"/>
  <c r="AV14" i="22"/>
  <c r="AP16" i="22"/>
  <c r="AY16" i="22"/>
  <c r="AW14" i="22"/>
  <c r="AI16" i="22"/>
  <c r="AL14" i="22"/>
  <c r="AH14" i="22"/>
  <c r="AQ16" i="22"/>
  <c r="AX14" i="22"/>
  <c r="AP14" i="22"/>
  <c r="Z16" i="22"/>
  <c r="AZ14" i="22"/>
  <c r="AJ14" i="22"/>
  <c r="AS16" i="22"/>
  <c r="AO14" i="22"/>
  <c r="AM14" i="22"/>
  <c r="BC14" i="22" s="1"/>
  <c r="AY14" i="22"/>
  <c r="AS18" i="21"/>
  <c r="BA10" i="21"/>
  <c r="AP20" i="22"/>
  <c r="AZ14" i="21"/>
  <c r="AQ14" i="21"/>
  <c r="AT20" i="22"/>
  <c r="AI19" i="21"/>
  <c r="AP13" i="21"/>
  <c r="AN10" i="21"/>
  <c r="AZ19" i="21"/>
  <c r="AT18" i="22"/>
  <c r="AN10" i="22"/>
  <c r="Z35" i="22"/>
  <c r="BB116" i="21"/>
  <c r="AW19" i="21"/>
  <c r="AI10" i="22"/>
  <c r="BC10" i="22" s="1"/>
  <c r="AU12" i="21"/>
  <c r="AS12" i="21"/>
  <c r="AM12" i="21"/>
  <c r="AJ12" i="21"/>
  <c r="AT12" i="21"/>
  <c r="AP12" i="21"/>
  <c r="AV12" i="21"/>
  <c r="AQ12" i="21"/>
  <c r="AW12" i="21"/>
  <c r="AL12" i="21"/>
  <c r="AX12" i="21"/>
  <c r="AY12" i="21"/>
  <c r="AO12" i="21"/>
  <c r="AN12" i="21"/>
  <c r="AK12" i="21"/>
  <c r="BC12" i="21" s="1"/>
  <c r="AZ12" i="21"/>
  <c r="AI12" i="21"/>
  <c r="Z12" i="21"/>
  <c r="AT9" i="21"/>
  <c r="AW9" i="21"/>
  <c r="AT22" i="21"/>
  <c r="AO17" i="21"/>
  <c r="AP9" i="21"/>
  <c r="BB119" i="21"/>
  <c r="BB110" i="21"/>
  <c r="BB175" i="1"/>
  <c r="AJ19" i="21"/>
  <c r="AQ9" i="21"/>
  <c r="Z35" i="21"/>
  <c r="AQ17" i="21"/>
  <c r="BB130" i="21"/>
  <c r="BB47" i="21"/>
  <c r="AT21" i="21"/>
  <c r="BC21" i="21" s="1"/>
  <c r="AL21" i="21"/>
  <c r="AK21" i="21"/>
  <c r="AX21" i="21"/>
  <c r="AH21" i="21"/>
  <c r="AQ21" i="21"/>
  <c r="AP21" i="21"/>
  <c r="AU21" i="21"/>
  <c r="AN21" i="21"/>
  <c r="AI21" i="21"/>
  <c r="AZ21" i="21"/>
  <c r="AY21" i="21"/>
  <c r="Z21" i="21"/>
  <c r="BA21" i="21"/>
  <c r="AR21" i="21"/>
  <c r="AM21" i="21"/>
  <c r="AS21" i="21"/>
  <c r="AO21" i="21"/>
  <c r="AP16" i="21"/>
  <c r="BB118" i="21"/>
  <c r="AJ18" i="21"/>
  <c r="AK18" i="21"/>
  <c r="AM18" i="21"/>
  <c r="AJ11" i="22"/>
  <c r="BC11" i="22" s="1"/>
  <c r="AZ11" i="22"/>
  <c r="AI15" i="21"/>
  <c r="AM15" i="21"/>
  <c r="AV18" i="21"/>
  <c r="AP18" i="21"/>
  <c r="AO11" i="22"/>
  <c r="AN19" i="21"/>
  <c r="AL18" i="21"/>
  <c r="AH18" i="21"/>
  <c r="AY18" i="21"/>
  <c r="AN15" i="21"/>
  <c r="BC15" i="21" s="1"/>
  <c r="AN11" i="22"/>
  <c r="AV11" i="22"/>
  <c r="BA11" i="22"/>
  <c r="AX18" i="21"/>
  <c r="BA18" i="21"/>
  <c r="AZ15" i="21"/>
  <c r="AY11" i="22"/>
  <c r="AP19" i="21"/>
  <c r="AH15" i="21"/>
  <c r="AO15" i="21"/>
  <c r="AW18" i="21"/>
  <c r="AQ18" i="21"/>
  <c r="BC18" i="21" s="1"/>
  <c r="Z15" i="21"/>
  <c r="AM11" i="22"/>
  <c r="AP11" i="22"/>
  <c r="AW11" i="22"/>
  <c r="AH16" i="21"/>
  <c r="AQ19" i="21"/>
  <c r="AP15" i="21"/>
  <c r="AY15" i="21"/>
  <c r="AQ15" i="21"/>
  <c r="AR15" i="21"/>
  <c r="AK11" i="22"/>
  <c r="AQ11" i="22"/>
  <c r="Z11" i="22"/>
  <c r="AU18" i="21"/>
  <c r="AT18" i="21"/>
  <c r="AS15" i="21"/>
  <c r="AH11" i="22"/>
  <c r="Z16" i="21"/>
  <c r="AN18" i="21"/>
  <c r="AJ15" i="21"/>
  <c r="AI11" i="22"/>
  <c r="AT19" i="21"/>
  <c r="AZ18" i="21"/>
  <c r="AV15" i="21"/>
  <c r="AS11" i="22"/>
  <c r="AW15" i="21"/>
  <c r="Z18" i="21"/>
  <c r="AL15" i="21"/>
  <c r="AU11" i="22"/>
  <c r="AX19" i="21"/>
  <c r="AR18" i="21"/>
  <c r="AX15" i="21"/>
  <c r="AT15" i="21"/>
  <c r="AU15" i="21"/>
  <c r="BA13" i="21"/>
  <c r="BB121" i="21"/>
  <c r="BB164" i="21"/>
  <c r="BB137" i="21"/>
  <c r="BB127" i="21"/>
  <c r="BB51" i="21"/>
  <c r="AI16" i="21"/>
  <c r="AU23" i="22"/>
  <c r="AY10" i="21"/>
  <c r="AI23" i="22"/>
  <c r="AQ23" i="22"/>
  <c r="AK11" i="21"/>
  <c r="AW23" i="22"/>
  <c r="AP23" i="22"/>
  <c r="AI10" i="21"/>
  <c r="BC10" i="21" s="1"/>
  <c r="AQ11" i="21"/>
  <c r="AL23" i="22"/>
  <c r="AJ23" i="22"/>
  <c r="AX23" i="22"/>
  <c r="AO10" i="21"/>
  <c r="AZ23" i="22"/>
  <c r="AM23" i="22"/>
  <c r="AJ10" i="21"/>
  <c r="AO23" i="22"/>
  <c r="AK23" i="22"/>
  <c r="AR23" i="22"/>
  <c r="AH23" i="22"/>
  <c r="BA23" i="22"/>
  <c r="BA12" i="21"/>
  <c r="AY23" i="22"/>
  <c r="Z23" i="22"/>
  <c r="AS10" i="21"/>
  <c r="AS23" i="22"/>
  <c r="AU10" i="21"/>
  <c r="BA19" i="21"/>
  <c r="AM19" i="21"/>
  <c r="AO19" i="21"/>
  <c r="AH19" i="21"/>
  <c r="AV19" i="21"/>
  <c r="Z19" i="21"/>
  <c r="AS19" i="21"/>
  <c r="AK19" i="21"/>
  <c r="AR19" i="21"/>
  <c r="BC19" i="21" s="1"/>
  <c r="AL19" i="21"/>
  <c r="AW17" i="21"/>
  <c r="AL16" i="21"/>
  <c r="AN23" i="22"/>
  <c r="AQ16" i="21"/>
  <c r="AL13" i="21"/>
  <c r="BC13" i="21" s="1"/>
  <c r="AU17" i="21"/>
  <c r="AM17" i="21"/>
  <c r="AL17" i="21"/>
  <c r="AR24" i="21"/>
  <c r="AN16" i="21"/>
  <c r="AW13" i="21"/>
  <c r="AY17" i="21"/>
  <c r="AY13" i="21"/>
  <c r="AR17" i="21"/>
  <c r="AH17" i="21"/>
  <c r="AK17" i="21"/>
  <c r="AR16" i="22"/>
  <c r="AN16" i="22"/>
  <c r="BB44" i="21"/>
  <c r="AW10" i="21"/>
  <c r="AX10" i="21"/>
  <c r="AZ10" i="21"/>
  <c r="Z10" i="21"/>
  <c r="AK10" i="21"/>
  <c r="AP10" i="21"/>
  <c r="AQ10" i="21"/>
  <c r="BB103" i="21"/>
  <c r="BB36" i="21"/>
  <c r="BB107" i="21"/>
  <c r="AM10" i="21"/>
  <c r="AV10" i="21"/>
  <c r="AR10" i="21"/>
  <c r="AR11" i="21"/>
  <c r="AJ11" i="21"/>
  <c r="BC11" i="21" s="1"/>
  <c r="AY11" i="21"/>
  <c r="AZ11" i="21"/>
  <c r="AP11" i="21"/>
  <c r="AL11" i="21"/>
  <c r="Y8" i="21"/>
  <c r="AK13" i="21"/>
  <c r="AM13" i="21"/>
  <c r="AH13" i="21"/>
  <c r="AU13" i="21"/>
  <c r="AR13" i="21"/>
  <c r="AV13" i="21"/>
  <c r="AN13" i="21"/>
  <c r="AZ13" i="21"/>
  <c r="AN11" i="21"/>
  <c r="AO16" i="21"/>
  <c r="BC16" i="21" s="1"/>
  <c r="AU11" i="21"/>
  <c r="AM11" i="21"/>
  <c r="AK16" i="21"/>
  <c r="AH11" i="21"/>
  <c r="AO11" i="21"/>
  <c r="AI11" i="21"/>
  <c r="BA11" i="21"/>
  <c r="AX16" i="21"/>
  <c r="AM16" i="21"/>
  <c r="AS16" i="21"/>
  <c r="AJ16" i="21"/>
  <c r="AV23" i="22"/>
  <c r="BC23" i="22" s="1"/>
  <c r="AT11" i="21"/>
  <c r="Z11" i="21"/>
  <c r="AS11" i="21"/>
  <c r="AV11" i="21"/>
  <c r="BB25" i="21"/>
  <c r="AW11" i="21"/>
  <c r="AO18" i="21"/>
  <c r="AW16" i="21"/>
  <c r="BB97" i="21"/>
  <c r="BB98" i="21"/>
  <c r="BB28" i="21"/>
  <c r="BB56" i="21"/>
  <c r="BB89" i="21"/>
  <c r="BB81" i="21"/>
  <c r="BB166" i="21"/>
  <c r="AZ17" i="21"/>
  <c r="AU16" i="21"/>
  <c r="AZ16" i="21"/>
  <c r="AT16" i="21"/>
  <c r="AR16" i="21"/>
  <c r="BB173" i="21"/>
  <c r="BA16" i="21"/>
  <c r="AY16" i="21"/>
  <c r="AH10" i="21"/>
  <c r="BB128" i="21"/>
  <c r="BB139" i="21"/>
  <c r="BB109" i="21"/>
  <c r="BB114" i="21"/>
  <c r="BB158" i="21"/>
  <c r="BB86" i="21"/>
  <c r="BB96" i="21"/>
  <c r="AT17" i="21"/>
  <c r="BA17" i="21"/>
  <c r="AX17" i="21"/>
  <c r="AV17" i="21"/>
  <c r="AJ17" i="21"/>
  <c r="AI17" i="21"/>
  <c r="AJ22" i="21"/>
  <c r="AV22" i="21"/>
  <c r="AR22" i="21"/>
  <c r="AL22" i="21"/>
  <c r="Z22" i="21"/>
  <c r="AX22" i="21"/>
  <c r="BA22" i="21"/>
  <c r="AI22" i="21"/>
  <c r="AH22" i="21"/>
  <c r="AP22" i="21"/>
  <c r="AU22" i="21"/>
  <c r="BC22" i="21" s="1"/>
  <c r="AM22" i="21"/>
  <c r="AZ22" i="21"/>
  <c r="AY22" i="21"/>
  <c r="AN22" i="21"/>
  <c r="AQ22" i="21"/>
  <c r="AW22" i="21"/>
  <c r="AK22" i="21"/>
  <c r="AS17" i="21"/>
  <c r="AO22" i="21"/>
  <c r="BB105" i="21"/>
  <c r="BB106" i="21"/>
  <c r="Z17" i="21"/>
  <c r="AP17" i="21"/>
  <c r="BC17" i="21" s="1"/>
  <c r="BB39" i="21"/>
  <c r="BB55" i="21"/>
  <c r="BB29" i="21"/>
  <c r="BB135" i="21"/>
  <c r="BB39" i="22"/>
  <c r="BB123" i="21"/>
  <c r="BB108" i="21"/>
  <c r="BB99" i="21"/>
  <c r="BB100" i="21"/>
  <c r="BB125" i="21"/>
  <c r="BB175" i="21"/>
  <c r="BB169" i="21"/>
  <c r="BB156" i="21"/>
  <c r="BB117" i="21"/>
  <c r="BB138" i="21"/>
  <c r="BB85" i="21"/>
  <c r="BB41" i="21"/>
  <c r="BB62" i="21"/>
  <c r="BB160" i="21"/>
  <c r="BB148" i="21"/>
  <c r="BB172" i="21"/>
  <c r="BB59" i="21"/>
  <c r="BB90" i="21"/>
  <c r="BB94" i="21"/>
  <c r="BB149" i="21"/>
  <c r="BB27" i="21"/>
  <c r="BB26" i="21"/>
  <c r="BB161" i="21"/>
  <c r="BB84" i="21"/>
  <c r="BB122" i="21"/>
  <c r="BB154" i="21"/>
  <c r="BB93" i="21"/>
  <c r="AX23" i="21"/>
  <c r="AI23" i="21"/>
  <c r="AP23" i="21"/>
  <c r="AV23" i="21"/>
  <c r="BC23" i="21" s="1"/>
  <c r="AU23" i="21"/>
  <c r="AJ23" i="21"/>
  <c r="AL23" i="21"/>
  <c r="AM23" i="21"/>
  <c r="AS23" i="21"/>
  <c r="AY23" i="21"/>
  <c r="AH23" i="21"/>
  <c r="AR23" i="21"/>
  <c r="Z23" i="21"/>
  <c r="BA23" i="21"/>
  <c r="AO23" i="21"/>
  <c r="AK23" i="21"/>
  <c r="AZ23" i="21"/>
  <c r="AW23" i="21"/>
  <c r="AN23" i="21"/>
  <c r="AQ23" i="21"/>
  <c r="BB42" i="21"/>
  <c r="BB87" i="21"/>
  <c r="BB126" i="21"/>
  <c r="BB146" i="21"/>
  <c r="AD52" i="22"/>
  <c r="A79" i="22"/>
  <c r="BB37" i="22"/>
  <c r="BB40" i="22"/>
  <c r="BB41" i="22"/>
  <c r="BB42" i="22"/>
  <c r="BB38" i="22"/>
  <c r="BA22" i="22"/>
  <c r="AO22" i="22"/>
  <c r="AW22" i="22"/>
  <c r="AK22" i="22"/>
  <c r="AV22" i="22"/>
  <c r="AT22" i="22"/>
  <c r="AH22" i="22"/>
  <c r="AS22" i="22"/>
  <c r="Z22" i="22"/>
  <c r="AQ22" i="22"/>
  <c r="AP22" i="22"/>
  <c r="AX22" i="22"/>
  <c r="AJ22" i="22"/>
  <c r="AL22" i="22"/>
  <c r="AU22" i="22"/>
  <c r="BC22" i="22" s="1"/>
  <c r="AN22" i="22"/>
  <c r="AZ22" i="22"/>
  <c r="AR22" i="22"/>
  <c r="AI22" i="22"/>
  <c r="AM22" i="22"/>
  <c r="Y8" i="22"/>
  <c r="BB36" i="22"/>
  <c r="BB46" i="21"/>
  <c r="BB49" i="21"/>
  <c r="BB40" i="21"/>
  <c r="BB83" i="21"/>
  <c r="BB37" i="21"/>
  <c r="BB38" i="21"/>
  <c r="BB124" i="21"/>
  <c r="BB163" i="21"/>
  <c r="BB144" i="21"/>
  <c r="BB67" i="21"/>
  <c r="A52" i="21"/>
  <c r="BB111" i="21"/>
  <c r="BB60" i="21"/>
  <c r="BB88" i="21"/>
  <c r="BB129" i="21"/>
  <c r="BB104" i="21"/>
  <c r="BB43" i="21"/>
  <c r="BB92" i="21"/>
  <c r="BB165" i="21"/>
  <c r="BB53" i="21"/>
  <c r="BB157" i="21"/>
  <c r="BB150" i="21"/>
  <c r="BB54" i="21"/>
  <c r="BB147" i="21"/>
  <c r="BB66" i="21"/>
  <c r="BB168" i="21"/>
  <c r="BB151" i="21"/>
  <c r="BB153" i="21"/>
  <c r="BB141" i="21"/>
  <c r="BB78" i="21"/>
  <c r="BB63" i="21"/>
  <c r="BB61" i="21"/>
  <c r="BB65" i="21"/>
  <c r="BB64" i="21"/>
  <c r="BB167" i="21"/>
  <c r="BB136" i="21"/>
  <c r="BB101" i="21"/>
  <c r="BB142" i="21"/>
  <c r="BB152" i="21"/>
  <c r="AD42" i="21"/>
  <c r="A79" i="21"/>
  <c r="BB58" i="21"/>
  <c r="BB159" i="21"/>
  <c r="BB91" i="21"/>
  <c r="BB145" i="21"/>
  <c r="BB52" i="21"/>
  <c r="BB170" i="21"/>
  <c r="BB171" i="21"/>
  <c r="BB57" i="21"/>
  <c r="BB82" i="21"/>
  <c r="BB143" i="21"/>
  <c r="BB174" i="21"/>
  <c r="BB79" i="1"/>
  <c r="BB50" i="1"/>
  <c r="BB78" i="1"/>
  <c r="BB92" i="1"/>
  <c r="BB82" i="1"/>
  <c r="BB65" i="1"/>
  <c r="BB115" i="1"/>
  <c r="BB110" i="1"/>
  <c r="BB159" i="1"/>
  <c r="BB104" i="1"/>
  <c r="BB121" i="1"/>
  <c r="BB59" i="1"/>
  <c r="BB103" i="1"/>
  <c r="BB173" i="1"/>
  <c r="BB165" i="1"/>
  <c r="BB99" i="1"/>
  <c r="BB150" i="1"/>
  <c r="BB38" i="1"/>
  <c r="BB90" i="1"/>
  <c r="BB145" i="1"/>
  <c r="BB166" i="1"/>
  <c r="BB87" i="1"/>
  <c r="BB125" i="1"/>
  <c r="BB127" i="1"/>
  <c r="BB62" i="1"/>
  <c r="BB44" i="1"/>
  <c r="BB113" i="1"/>
  <c r="BB151" i="1"/>
  <c r="BB54" i="1"/>
  <c r="BB169" i="1"/>
  <c r="BB157" i="1"/>
  <c r="BB170" i="1"/>
  <c r="BB126" i="1"/>
  <c r="BB118" i="1"/>
  <c r="BB83" i="1"/>
  <c r="BB124" i="1"/>
  <c r="BB164" i="1"/>
  <c r="BB168" i="1"/>
  <c r="BB138" i="1"/>
  <c r="BB148" i="1"/>
  <c r="BB47" i="1"/>
  <c r="BB53" i="1"/>
  <c r="BB144" i="1"/>
  <c r="BB123" i="1"/>
  <c r="BB52" i="1"/>
  <c r="BB89" i="1"/>
  <c r="BB136" i="1"/>
  <c r="BB84" i="1"/>
  <c r="BB149" i="1"/>
  <c r="BB56" i="1"/>
  <c r="BB120" i="1"/>
  <c r="BB160" i="1"/>
  <c r="BB147" i="1"/>
  <c r="BB86" i="1"/>
  <c r="BB64" i="1"/>
  <c r="BB107" i="1"/>
  <c r="BB161" i="1"/>
  <c r="BB96" i="1"/>
  <c r="BB152" i="1"/>
  <c r="BB41" i="1"/>
  <c r="BB93" i="1"/>
  <c r="BB172" i="1"/>
  <c r="BB142" i="1"/>
  <c r="BB156" i="1"/>
  <c r="BB112" i="1"/>
  <c r="BB141" i="1"/>
  <c r="BB114" i="1"/>
  <c r="BB146" i="1"/>
  <c r="BB135" i="1"/>
  <c r="BB36" i="1"/>
  <c r="BB60" i="1"/>
  <c r="BB111" i="1"/>
  <c r="BB45" i="1"/>
  <c r="BB51" i="1"/>
  <c r="BB63" i="1"/>
  <c r="BB100" i="1"/>
  <c r="BB171" i="1"/>
  <c r="BB48" i="1"/>
  <c r="BB109" i="1"/>
  <c r="BB105" i="1"/>
  <c r="BB39" i="1"/>
  <c r="BB94" i="1"/>
  <c r="BB97" i="1"/>
  <c r="BB55" i="1"/>
  <c r="BB163" i="1"/>
  <c r="BB95" i="1"/>
  <c r="BB88" i="1"/>
  <c r="BB143" i="1"/>
  <c r="BB49" i="1"/>
  <c r="BB140" i="1"/>
  <c r="BB154" i="1"/>
  <c r="BB80" i="1"/>
  <c r="BB58" i="1"/>
  <c r="BB43" i="1"/>
  <c r="BB129" i="1"/>
  <c r="BB117" i="1"/>
  <c r="BB130" i="1"/>
  <c r="BB91" i="1"/>
  <c r="BB85" i="1"/>
  <c r="BB139" i="1"/>
  <c r="BB46" i="1"/>
  <c r="BB174" i="1"/>
  <c r="BB37" i="1"/>
  <c r="BB98" i="1"/>
  <c r="BB155" i="1"/>
  <c r="BB116" i="1"/>
  <c r="BB153" i="1"/>
  <c r="BB162" i="1"/>
  <c r="BB137" i="1"/>
  <c r="BB102" i="1"/>
  <c r="BB67" i="1"/>
  <c r="BB158" i="1"/>
  <c r="BB101" i="1"/>
  <c r="BB61" i="1"/>
  <c r="BB128" i="1"/>
  <c r="BB122" i="1"/>
  <c r="BB40" i="1"/>
  <c r="BB167" i="1"/>
  <c r="BB42" i="1"/>
  <c r="BB66" i="1"/>
  <c r="BB119" i="1"/>
  <c r="BB81" i="1"/>
  <c r="BB106" i="1"/>
  <c r="BB57" i="1"/>
  <c r="BB108" i="1"/>
  <c r="BB15" i="22" l="1"/>
  <c r="BC9" i="22"/>
  <c r="BB9" i="22"/>
  <c r="BB16" i="22"/>
  <c r="BB10" i="22"/>
  <c r="BB22" i="22"/>
  <c r="BB18" i="22"/>
  <c r="BB12" i="22"/>
  <c r="BB11" i="22"/>
  <c r="BB14" i="22"/>
  <c r="BB24" i="22"/>
  <c r="BB23" i="22"/>
  <c r="BB13" i="22"/>
  <c r="BB21" i="22"/>
  <c r="BB20" i="22"/>
  <c r="BB17" i="22"/>
  <c r="AD79" i="21"/>
  <c r="A80" i="21"/>
  <c r="AD80" i="21" s="1"/>
  <c r="A85" i="21"/>
  <c r="AD85" i="21" s="1"/>
  <c r="BB24" i="21"/>
  <c r="BB20" i="21"/>
  <c r="BB14" i="21"/>
  <c r="BB12" i="21"/>
  <c r="BB9" i="21"/>
  <c r="BB21" i="21"/>
  <c r="BB18" i="21"/>
  <c r="BB15" i="21"/>
  <c r="BB19" i="21"/>
  <c r="BB10" i="21"/>
  <c r="BB13" i="21"/>
  <c r="BB11" i="21"/>
  <c r="BB16" i="21"/>
  <c r="BB22" i="21"/>
  <c r="BB17" i="21"/>
  <c r="BB23" i="21"/>
  <c r="AD79" i="22"/>
  <c r="A80" i="22"/>
  <c r="A85" i="22"/>
  <c r="AD85" i="22" s="1"/>
  <c r="AD52" i="21"/>
  <c r="A91" i="21" l="1"/>
  <c r="AD80" i="22"/>
  <c r="A91" i="22"/>
  <c r="AD91" i="21" l="1"/>
  <c r="A92" i="21"/>
  <c r="A92" i="22"/>
  <c r="AD91" i="22"/>
  <c r="AD92" i="21" l="1"/>
  <c r="A97" i="21"/>
  <c r="AD92" i="22"/>
  <c r="A97" i="22"/>
  <c r="AD97" i="21" l="1"/>
  <c r="A98" i="21"/>
  <c r="AD97" i="22"/>
  <c r="A98" i="22"/>
  <c r="AD98" i="21" l="1"/>
  <c r="A100" i="21"/>
  <c r="AD100" i="21" s="1"/>
  <c r="AD98" i="22"/>
  <c r="A100" i="22"/>
  <c r="A101" i="21" l="1"/>
  <c r="AD102" i="21" s="1"/>
  <c r="AD100" i="22"/>
  <c r="A101" i="22"/>
  <c r="A107" i="21" l="1"/>
  <c r="AD102" i="22"/>
  <c r="A107" i="22"/>
  <c r="AD107" i="22" l="1"/>
  <c r="A132" i="22"/>
  <c r="AD132" i="22" s="1"/>
  <c r="AD107" i="21"/>
  <c r="A132" i="21"/>
  <c r="A135" i="21"/>
  <c r="AD135" i="21" s="1"/>
  <c r="A136" i="21" l="1"/>
  <c r="AD136" i="21" s="1"/>
  <c r="AD132" i="21"/>
  <c r="A135" i="22"/>
  <c r="A141" i="21" l="1"/>
  <c r="AD141" i="21" s="1"/>
  <c r="A142" i="21"/>
  <c r="AD142" i="21" s="1"/>
  <c r="AD135" i="22"/>
  <c r="A136" i="22"/>
  <c r="G145" i="5"/>
  <c r="G143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4" i="5"/>
  <c r="G83" i="5"/>
  <c r="G82" i="5"/>
  <c r="G81" i="5"/>
  <c r="G80" i="5"/>
  <c r="G79" i="5"/>
  <c r="G78" i="5"/>
  <c r="G77" i="5"/>
  <c r="G76" i="5"/>
  <c r="G75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2" i="5"/>
  <c r="G51" i="5"/>
  <c r="G50" i="5"/>
  <c r="G49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E174" i="1"/>
  <c r="AE172" i="1"/>
  <c r="AE171" i="1"/>
  <c r="AE170" i="1"/>
  <c r="AE169" i="1"/>
  <c r="AE164" i="1"/>
  <c r="AE161" i="1"/>
  <c r="AE157" i="1"/>
  <c r="AE155" i="1"/>
  <c r="AE154" i="1"/>
  <c r="AE145" i="1"/>
  <c r="AE142" i="1"/>
  <c r="AE141" i="1"/>
  <c r="AE136" i="1"/>
  <c r="AE135" i="1"/>
  <c r="AE133" i="1"/>
  <c r="AE107" i="1"/>
  <c r="AE102" i="1"/>
  <c r="AE100" i="1"/>
  <c r="AE98" i="1"/>
  <c r="AE97" i="1"/>
  <c r="AE92" i="1"/>
  <c r="AE91" i="1"/>
  <c r="AE85" i="1"/>
  <c r="AE80" i="1"/>
  <c r="AE79" i="1"/>
  <c r="AE52" i="1"/>
  <c r="AE42" i="1"/>
  <c r="AE41" i="1"/>
  <c r="AE39" i="1"/>
  <c r="A39" i="1"/>
  <c r="AE36" i="1"/>
  <c r="AD36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6" i="1"/>
  <c r="A145" i="21" l="1"/>
  <c r="AD136" i="22"/>
  <c r="A141" i="22"/>
  <c r="BC29" i="1"/>
  <c r="AD39" i="1"/>
  <c r="A41" i="1"/>
  <c r="A42" i="1" s="1"/>
  <c r="Y28" i="1"/>
  <c r="AJ28" i="1" s="1"/>
  <c r="Y27" i="1"/>
  <c r="AR27" i="1" s="1"/>
  <c r="Y26" i="1"/>
  <c r="AL26" i="1" s="1"/>
  <c r="Y25" i="1"/>
  <c r="BA25" i="1" s="1"/>
  <c r="Y29" i="1"/>
  <c r="AI29" i="1" s="1"/>
  <c r="Z171" i="1"/>
  <c r="AD145" i="21" l="1"/>
  <c r="A154" i="21"/>
  <c r="AD141" i="22"/>
  <c r="A142" i="22"/>
  <c r="Z80" i="1"/>
  <c r="Z169" i="1"/>
  <c r="Z170" i="1"/>
  <c r="AK29" i="1"/>
  <c r="AV25" i="1"/>
  <c r="BA29" i="1"/>
  <c r="AQ26" i="1"/>
  <c r="AU25" i="1"/>
  <c r="AR29" i="1"/>
  <c r="AT27" i="1"/>
  <c r="AY29" i="1"/>
  <c r="AS26" i="1"/>
  <c r="AX28" i="1"/>
  <c r="AY27" i="1"/>
  <c r="AI25" i="1"/>
  <c r="AZ26" i="1"/>
  <c r="AH27" i="1"/>
  <c r="AM29" i="1"/>
  <c r="AX29" i="1"/>
  <c r="BA27" i="1"/>
  <c r="AQ29" i="1"/>
  <c r="AL28" i="1"/>
  <c r="AM27" i="1"/>
  <c r="BA26" i="1"/>
  <c r="AN26" i="1"/>
  <c r="AQ28" i="1"/>
  <c r="AU26" i="1"/>
  <c r="AL29" i="1"/>
  <c r="AO27" i="1"/>
  <c r="AT28" i="1"/>
  <c r="AW25" i="1"/>
  <c r="AP29" i="1"/>
  <c r="AO26" i="1"/>
  <c r="AV27" i="1"/>
  <c r="AW26" i="1"/>
  <c r="AI26" i="1"/>
  <c r="AT26" i="1"/>
  <c r="AY28" i="1"/>
  <c r="AH28" i="1"/>
  <c r="AS28" i="1"/>
  <c r="AW27" i="1"/>
  <c r="AJ27" i="1"/>
  <c r="AK26" i="1"/>
  <c r="AQ27" i="1"/>
  <c r="AH26" i="1"/>
  <c r="AM28" i="1"/>
  <c r="AS25" i="1"/>
  <c r="AK28" i="1"/>
  <c r="AK27" i="1"/>
  <c r="AR25" i="1"/>
  <c r="AS27" i="1"/>
  <c r="BA28" i="1"/>
  <c r="BC28" i="1" s="1"/>
  <c r="AP27" i="1"/>
  <c r="AX25" i="1"/>
  <c r="BC25" i="1" s="1"/>
  <c r="AJ25" i="1"/>
  <c r="AP26" i="1"/>
  <c r="AS29" i="1"/>
  <c r="AY26" i="1"/>
  <c r="BC26" i="1" s="1"/>
  <c r="AP25" i="1"/>
  <c r="AO28" i="1"/>
  <c r="AZ28" i="1"/>
  <c r="AL25" i="1"/>
  <c r="AV29" i="1"/>
  <c r="AO29" i="1"/>
  <c r="AX27" i="1"/>
  <c r="AU28" i="1"/>
  <c r="AM26" i="1"/>
  <c r="AZ29" i="1"/>
  <c r="AZ25" i="1"/>
  <c r="AN28" i="1"/>
  <c r="AJ29" i="1"/>
  <c r="AR28" i="1"/>
  <c r="AL27" i="1"/>
  <c r="AI28" i="1"/>
  <c r="AU27" i="1"/>
  <c r="AN29" i="1"/>
  <c r="AN25" i="1"/>
  <c r="AY25" i="1"/>
  <c r="AK25" i="1"/>
  <c r="AR26" i="1"/>
  <c r="AQ25" i="1"/>
  <c r="AT29" i="1"/>
  <c r="AT25" i="1"/>
  <c r="AI27" i="1"/>
  <c r="AV26" i="1"/>
  <c r="AH29" i="1"/>
  <c r="Y9" i="1"/>
  <c r="AP9" i="1" s="1"/>
  <c r="AM25" i="1"/>
  <c r="AU29" i="1"/>
  <c r="AZ27" i="1"/>
  <c r="BC27" i="1" s="1"/>
  <c r="AV28" i="1"/>
  <c r="AH25" i="1"/>
  <c r="AX26" i="1"/>
  <c r="AJ26" i="1"/>
  <c r="AP28" i="1"/>
  <c r="AW29" i="1"/>
  <c r="AW28" i="1"/>
  <c r="AN27" i="1"/>
  <c r="AO25" i="1"/>
  <c r="AD41" i="1"/>
  <c r="A52" i="1"/>
  <c r="AD42" i="1"/>
  <c r="Y24" i="1"/>
  <c r="AZ24" i="1" s="1"/>
  <c r="Y13" i="1"/>
  <c r="Y15" i="1"/>
  <c r="AI15" i="1" s="1"/>
  <c r="U8" i="1"/>
  <c r="Q8" i="1"/>
  <c r="Z28" i="1"/>
  <c r="Y17" i="1"/>
  <c r="AJ17" i="1" s="1"/>
  <c r="W8" i="1"/>
  <c r="Y21" i="1"/>
  <c r="AH21" i="1" s="1"/>
  <c r="Z79" i="1"/>
  <c r="F8" i="1"/>
  <c r="O8" i="1"/>
  <c r="Y18" i="1"/>
  <c r="AI18" i="1" s="1"/>
  <c r="Y23" i="1"/>
  <c r="AO23" i="1" s="1"/>
  <c r="Y20" i="1"/>
  <c r="AS20" i="1" s="1"/>
  <c r="H8" i="1"/>
  <c r="I8" i="1"/>
  <c r="R8" i="1"/>
  <c r="Y10" i="1"/>
  <c r="AN10" i="1" s="1"/>
  <c r="T8" i="1"/>
  <c r="K8" i="1"/>
  <c r="X8" i="1"/>
  <c r="G8" i="1"/>
  <c r="E8" i="1"/>
  <c r="Z97" i="1"/>
  <c r="Y19" i="1"/>
  <c r="AJ19" i="1" s="1"/>
  <c r="Y12" i="1"/>
  <c r="AS12" i="1" s="1"/>
  <c r="S8" i="1"/>
  <c r="Z91" i="1"/>
  <c r="Y11" i="1"/>
  <c r="AI11" i="1" s="1"/>
  <c r="J8" i="1"/>
  <c r="Y16" i="1"/>
  <c r="AS16" i="1" s="1"/>
  <c r="V8" i="1"/>
  <c r="Z98" i="1"/>
  <c r="Z164" i="1"/>
  <c r="Z145" i="1"/>
  <c r="Z135" i="1"/>
  <c r="Z155" i="1"/>
  <c r="Z39" i="1"/>
  <c r="Z92" i="1"/>
  <c r="Z42" i="1"/>
  <c r="Z52" i="1"/>
  <c r="Z41" i="1"/>
  <c r="Z136" i="1"/>
  <c r="Y22" i="1"/>
  <c r="AX22" i="1" s="1"/>
  <c r="N8" i="1"/>
  <c r="Z154" i="1"/>
  <c r="Z107" i="1"/>
  <c r="Y14" i="1"/>
  <c r="AM14" i="1" s="1"/>
  <c r="Z100" i="1"/>
  <c r="Z29" i="1"/>
  <c r="P8" i="1"/>
  <c r="Z36" i="1"/>
  <c r="Z25" i="1"/>
  <c r="Z142" i="1"/>
  <c r="Z141" i="1"/>
  <c r="Z26" i="1"/>
  <c r="L8" i="1"/>
  <c r="Z161" i="1"/>
  <c r="Z85" i="1"/>
  <c r="Z157" i="1"/>
  <c r="Z27" i="1"/>
  <c r="M8" i="1"/>
  <c r="AD154" i="21" l="1"/>
  <c r="A155" i="21"/>
  <c r="Z35" i="1"/>
  <c r="AD142" i="22"/>
  <c r="A145" i="22"/>
  <c r="AS9" i="1"/>
  <c r="AO9" i="1"/>
  <c r="Z9" i="1"/>
  <c r="BA9" i="1"/>
  <c r="AI13" i="1"/>
  <c r="AU13" i="1"/>
  <c r="AJ13" i="1"/>
  <c r="AZ18" i="1"/>
  <c r="BA18" i="1"/>
  <c r="AY15" i="1"/>
  <c r="AY24" i="1"/>
  <c r="BA17" i="1"/>
  <c r="AK17" i="1"/>
  <c r="AT17" i="1"/>
  <c r="AL20" i="1"/>
  <c r="AR19" i="1"/>
  <c r="BC19" i="1" s="1"/>
  <c r="AJ12" i="1"/>
  <c r="AL23" i="1"/>
  <c r="AR15" i="1"/>
  <c r="AS11" i="1"/>
  <c r="AK9" i="1"/>
  <c r="AR16" i="1"/>
  <c r="AI14" i="1"/>
  <c r="AJ23" i="1"/>
  <c r="AJ16" i="1"/>
  <c r="AU14" i="1"/>
  <c r="AV13" i="1"/>
  <c r="AV18" i="1"/>
  <c r="AV16" i="1"/>
  <c r="AP23" i="1"/>
  <c r="AQ14" i="1"/>
  <c r="AQ20" i="1"/>
  <c r="AH22" i="1"/>
  <c r="AL15" i="1"/>
  <c r="AU20" i="1"/>
  <c r="AV24" i="1"/>
  <c r="AO13" i="1"/>
  <c r="AV20" i="1"/>
  <c r="AO20" i="1"/>
  <c r="AU24" i="1"/>
  <c r="AO10" i="1"/>
  <c r="AO14" i="1"/>
  <c r="AY11" i="1"/>
  <c r="AV14" i="1"/>
  <c r="AX12" i="1"/>
  <c r="AK14" i="1"/>
  <c r="AX24" i="1"/>
  <c r="AU17" i="1"/>
  <c r="AI23" i="1"/>
  <c r="AJ21" i="1"/>
  <c r="AL14" i="1"/>
  <c r="AM17" i="1"/>
  <c r="AT21" i="1"/>
  <c r="BC21" i="1" s="1"/>
  <c r="AW17" i="1"/>
  <c r="AJ14" i="1"/>
  <c r="AO22" i="1"/>
  <c r="AQ21" i="1"/>
  <c r="AM22" i="1"/>
  <c r="AT14" i="1"/>
  <c r="AZ10" i="1"/>
  <c r="AL12" i="1"/>
  <c r="AT16" i="1"/>
  <c r="AM13" i="1"/>
  <c r="AU10" i="1"/>
  <c r="BA14" i="1"/>
  <c r="AQ18" i="1"/>
  <c r="BC18" i="1" s="1"/>
  <c r="AY16" i="1"/>
  <c r="AX13" i="1"/>
  <c r="AI10" i="1"/>
  <c r="BC10" i="1" s="1"/>
  <c r="AX10" i="1"/>
  <c r="AK10" i="1"/>
  <c r="AW23" i="1"/>
  <c r="AQ13" i="1"/>
  <c r="AM20" i="1"/>
  <c r="AR12" i="1"/>
  <c r="BA22" i="1"/>
  <c r="AK12" i="1"/>
  <c r="BC12" i="1" s="1"/>
  <c r="AR24" i="1"/>
  <c r="AO21" i="1"/>
  <c r="AM16" i="1"/>
  <c r="AR18" i="1"/>
  <c r="AO18" i="1"/>
  <c r="AX11" i="1"/>
  <c r="AJ18" i="1"/>
  <c r="AM15" i="1"/>
  <c r="AI19" i="1"/>
  <c r="AP21" i="1"/>
  <c r="AR11" i="1"/>
  <c r="BA10" i="1"/>
  <c r="AW24" i="1"/>
  <c r="BC24" i="1" s="1"/>
  <c r="AP10" i="1"/>
  <c r="AW20" i="1"/>
  <c r="AX20" i="1"/>
  <c r="AV9" i="1"/>
  <c r="AN12" i="1"/>
  <c r="AJ22" i="1"/>
  <c r="AT20" i="1"/>
  <c r="AW16" i="1"/>
  <c r="AZ17" i="1"/>
  <c r="AX19" i="1"/>
  <c r="AR22" i="1"/>
  <c r="AO15" i="1"/>
  <c r="AP22" i="1"/>
  <c r="AO12" i="1"/>
  <c r="AT10" i="1"/>
  <c r="AL10" i="1"/>
  <c r="AQ19" i="1"/>
  <c r="AY14" i="1"/>
  <c r="AN22" i="1"/>
  <c r="AL21" i="1"/>
  <c r="AZ13" i="1"/>
  <c r="AX14" i="1"/>
  <c r="AS19" i="1"/>
  <c r="AH13" i="1"/>
  <c r="AY10" i="1"/>
  <c r="AK13" i="1"/>
  <c r="AQ9" i="1"/>
  <c r="AY23" i="1"/>
  <c r="AS15" i="1"/>
  <c r="AS17" i="1"/>
  <c r="AK11" i="1"/>
  <c r="BA24" i="1"/>
  <c r="AZ14" i="1"/>
  <c r="AN23" i="1"/>
  <c r="AV11" i="1"/>
  <c r="AV10" i="1"/>
  <c r="AM18" i="1"/>
  <c r="AY17" i="1"/>
  <c r="AP15" i="1"/>
  <c r="AV19" i="1"/>
  <c r="AI16" i="1"/>
  <c r="AX9" i="1"/>
  <c r="AS21" i="1"/>
  <c r="AI20" i="1"/>
  <c r="AM23" i="1"/>
  <c r="AJ24" i="1"/>
  <c r="AH17" i="1"/>
  <c r="AZ11" i="1"/>
  <c r="AP24" i="1"/>
  <c r="AM21" i="1"/>
  <c r="AP12" i="1"/>
  <c r="AO17" i="1"/>
  <c r="AJ9" i="1"/>
  <c r="AZ20" i="1"/>
  <c r="AL18" i="1"/>
  <c r="AR10" i="1"/>
  <c r="AW18" i="1"/>
  <c r="AL16" i="1"/>
  <c r="AR14" i="1"/>
  <c r="AT18" i="1"/>
  <c r="AR20" i="1"/>
  <c r="AM24" i="1"/>
  <c r="AM19" i="1"/>
  <c r="AU23" i="1"/>
  <c r="AP14" i="1"/>
  <c r="AP19" i="1"/>
  <c r="AL19" i="1"/>
  <c r="AS23" i="1"/>
  <c r="AL24" i="1"/>
  <c r="AS13" i="1"/>
  <c r="AX15" i="1"/>
  <c r="AU16" i="1"/>
  <c r="AH9" i="1"/>
  <c r="BC9" i="1" s="1"/>
  <c r="AX18" i="1"/>
  <c r="AI24" i="1"/>
  <c r="AW19" i="1"/>
  <c r="AU15" i="1"/>
  <c r="AN15" i="1"/>
  <c r="BC15" i="1" s="1"/>
  <c r="AU18" i="1"/>
  <c r="AW14" i="1"/>
  <c r="AU9" i="1"/>
  <c r="AJ20" i="1"/>
  <c r="AZ21" i="1"/>
  <c r="AI17" i="1"/>
  <c r="AQ16" i="1"/>
  <c r="AN17" i="1"/>
  <c r="AI12" i="1"/>
  <c r="AY21" i="1"/>
  <c r="AR17" i="1"/>
  <c r="AX16" i="1"/>
  <c r="BA12" i="1"/>
  <c r="AN16" i="1"/>
  <c r="AQ11" i="1"/>
  <c r="AQ24" i="1"/>
  <c r="AY12" i="1"/>
  <c r="AK22" i="1"/>
  <c r="AY18" i="1"/>
  <c r="AJ10" i="1"/>
  <c r="AU11" i="1"/>
  <c r="AQ22" i="1"/>
  <c r="AN9" i="1"/>
  <c r="AT23" i="1"/>
  <c r="AP16" i="1"/>
  <c r="AS10" i="1"/>
  <c r="AS24" i="1"/>
  <c r="AI9" i="1"/>
  <c r="AP17" i="1"/>
  <c r="BC17" i="1" s="1"/>
  <c r="AS18" i="1"/>
  <c r="AO19" i="1"/>
  <c r="AT24" i="1"/>
  <c r="BA20" i="1"/>
  <c r="BA16" i="1"/>
  <c r="BA23" i="1"/>
  <c r="AT15" i="1"/>
  <c r="AL17" i="1"/>
  <c r="AK19" i="1"/>
  <c r="AR13" i="1"/>
  <c r="AV21" i="1"/>
  <c r="AT12" i="1"/>
  <c r="AK20" i="1"/>
  <c r="BA15" i="1"/>
  <c r="AO16" i="1"/>
  <c r="BC16" i="1" s="1"/>
  <c r="AU19" i="1"/>
  <c r="AN24" i="1"/>
  <c r="AY22" i="1"/>
  <c r="AZ19" i="1"/>
  <c r="AW22" i="1"/>
  <c r="AY9" i="1"/>
  <c r="AW9" i="1"/>
  <c r="AM9" i="1"/>
  <c r="AZ22" i="1"/>
  <c r="AK24" i="1"/>
  <c r="BA19" i="1"/>
  <c r="AX21" i="1"/>
  <c r="BA13" i="1"/>
  <c r="AI22" i="1"/>
  <c r="BA21" i="1"/>
  <c r="AQ15" i="1"/>
  <c r="AV15" i="1"/>
  <c r="AN11" i="1"/>
  <c r="AH14" i="1"/>
  <c r="AX23" i="1"/>
  <c r="AH16" i="1"/>
  <c r="AH20" i="1"/>
  <c r="AK23" i="1"/>
  <c r="AV12" i="1"/>
  <c r="AR21" i="1"/>
  <c r="AY19" i="1"/>
  <c r="AP20" i="1"/>
  <c r="AM12" i="1"/>
  <c r="AT22" i="1"/>
  <c r="AJ15" i="1"/>
  <c r="AV22" i="1"/>
  <c r="AW11" i="1"/>
  <c r="AL13" i="1"/>
  <c r="BC13" i="1" s="1"/>
  <c r="AI21" i="1"/>
  <c r="AW13" i="1"/>
  <c r="AP11" i="1"/>
  <c r="AV23" i="1"/>
  <c r="BC23" i="1" s="1"/>
  <c r="AY13" i="1"/>
  <c r="AL11" i="1"/>
  <c r="AU22" i="1"/>
  <c r="BC22" i="1" s="1"/>
  <c r="AN21" i="1"/>
  <c r="AO24" i="1"/>
  <c r="AK16" i="1"/>
  <c r="AN18" i="1"/>
  <c r="AH18" i="1"/>
  <c r="AW10" i="1"/>
  <c r="AU12" i="1"/>
  <c r="AY20" i="1"/>
  <c r="AT11" i="1"/>
  <c r="AQ23" i="1"/>
  <c r="AT19" i="1"/>
  <c r="AZ16" i="1"/>
  <c r="AK15" i="1"/>
  <c r="AK18" i="1"/>
  <c r="AW15" i="1"/>
  <c r="AH12" i="1"/>
  <c r="AZ23" i="1"/>
  <c r="AP18" i="1"/>
  <c r="AT9" i="1"/>
  <c r="AZ15" i="1"/>
  <c r="AT13" i="1"/>
  <c r="AH15" i="1"/>
  <c r="AM11" i="1"/>
  <c r="AO11" i="1"/>
  <c r="AH24" i="1"/>
  <c r="AV17" i="1"/>
  <c r="BA11" i="1"/>
  <c r="AH23" i="1"/>
  <c r="AQ17" i="1"/>
  <c r="AJ11" i="1"/>
  <c r="BC11" i="1" s="1"/>
  <c r="AQ12" i="1"/>
  <c r="AH19" i="1"/>
  <c r="AP13" i="1"/>
  <c r="AW12" i="1"/>
  <c r="AR23" i="1"/>
  <c r="AK21" i="1"/>
  <c r="AZ12" i="1"/>
  <c r="AR9" i="1"/>
  <c r="AU21" i="1"/>
  <c r="AN20" i="1"/>
  <c r="AN13" i="1"/>
  <c r="AS22" i="1"/>
  <c r="AX17" i="1"/>
  <c r="AN19" i="1"/>
  <c r="AH10" i="1"/>
  <c r="AQ10" i="1"/>
  <c r="AS14" i="1"/>
  <c r="AZ9" i="1"/>
  <c r="AW21" i="1"/>
  <c r="AM10" i="1"/>
  <c r="AL22" i="1"/>
  <c r="AH11" i="1"/>
  <c r="AL9" i="1"/>
  <c r="AN14" i="1"/>
  <c r="AD52" i="1"/>
  <c r="A79" i="1"/>
  <c r="H30" i="1"/>
  <c r="O30" i="1"/>
  <c r="Q30" i="1"/>
  <c r="U30" i="1"/>
  <c r="J30" i="1"/>
  <c r="S30" i="1"/>
  <c r="R30" i="1"/>
  <c r="N30" i="1"/>
  <c r="P30" i="1"/>
  <c r="X30" i="1"/>
  <c r="K30" i="1"/>
  <c r="W30" i="1"/>
  <c r="L30" i="1"/>
  <c r="G30" i="1"/>
  <c r="I30" i="1"/>
  <c r="T30" i="1"/>
  <c r="M30" i="1"/>
  <c r="V30" i="1"/>
  <c r="E30" i="1"/>
  <c r="F30" i="1"/>
  <c r="Z24" i="1"/>
  <c r="Z10" i="1"/>
  <c r="Z17" i="1"/>
  <c r="Z13" i="1"/>
  <c r="Z11" i="1"/>
  <c r="Z15" i="1"/>
  <c r="Z18" i="1"/>
  <c r="Z23" i="1"/>
  <c r="Z21" i="1"/>
  <c r="Z20" i="1"/>
  <c r="BC20" i="1"/>
  <c r="BB28" i="1"/>
  <c r="Y8" i="1"/>
  <c r="Z19" i="1"/>
  <c r="Z12" i="1"/>
  <c r="Z16" i="1"/>
  <c r="BB29" i="1"/>
  <c r="Z14" i="1"/>
  <c r="BC14" i="1"/>
  <c r="Z22" i="1"/>
  <c r="BB26" i="1"/>
  <c r="BB25" i="1"/>
  <c r="BB27" i="1"/>
  <c r="AD155" i="21" l="1"/>
  <c r="A157" i="21"/>
  <c r="AD145" i="22"/>
  <c r="A154" i="22"/>
  <c r="BB9" i="1"/>
  <c r="AD79" i="1"/>
  <c r="A80" i="1"/>
  <c r="BB24" i="1"/>
  <c r="BB10" i="1"/>
  <c r="BB17" i="1"/>
  <c r="BB13" i="1"/>
  <c r="BB15" i="1"/>
  <c r="BB12" i="1"/>
  <c r="BB18" i="1"/>
  <c r="BB21" i="1"/>
  <c r="BB23" i="1"/>
  <c r="BB11" i="1"/>
  <c r="BB20" i="1"/>
  <c r="BB19" i="1"/>
  <c r="BB16" i="1"/>
  <c r="BB22" i="1"/>
  <c r="BB14" i="1"/>
  <c r="A161" i="21" l="1"/>
  <c r="AD157" i="21"/>
  <c r="AD154" i="22"/>
  <c r="A155" i="22"/>
  <c r="AD80" i="1"/>
  <c r="A85" i="1"/>
  <c r="AD161" i="21" l="1"/>
  <c r="A164" i="21"/>
  <c r="AD155" i="22"/>
  <c r="A157" i="22"/>
  <c r="AD85" i="1"/>
  <c r="A91" i="1"/>
  <c r="AD164" i="21" l="1"/>
  <c r="A169" i="21"/>
  <c r="AD157" i="22"/>
  <c r="A161" i="22"/>
  <c r="AD91" i="1"/>
  <c r="A92" i="1"/>
  <c r="AD169" i="21" l="1"/>
  <c r="A170" i="21"/>
  <c r="AD161" i="22"/>
  <c r="A164" i="22"/>
  <c r="AD92" i="1"/>
  <c r="A97" i="1"/>
  <c r="AD170" i="21" l="1"/>
  <c r="A171" i="21"/>
  <c r="AD164" i="22"/>
  <c r="A169" i="22"/>
  <c r="AD97" i="1"/>
  <c r="A98" i="1"/>
  <c r="AD171" i="21" l="1"/>
  <c r="A172" i="21"/>
  <c r="AD169" i="22"/>
  <c r="A170" i="22"/>
  <c r="AD98" i="1"/>
  <c r="A100" i="1"/>
  <c r="AD172" i="21" l="1"/>
  <c r="A174" i="21"/>
  <c r="AD174" i="21" s="1"/>
  <c r="AD170" i="22"/>
  <c r="A171" i="22"/>
  <c r="AD100" i="1"/>
  <c r="A101" i="1"/>
  <c r="AD171" i="22" l="1"/>
  <c r="A172" i="22"/>
  <c r="AD102" i="1"/>
  <c r="A107" i="1"/>
  <c r="AD107" i="1" s="1"/>
  <c r="AD172" i="22" l="1"/>
  <c r="A174" i="22"/>
  <c r="AD174" i="22" s="1"/>
  <c r="A132" i="1"/>
  <c r="AD132" i="1" s="1"/>
  <c r="A135" i="1" l="1"/>
  <c r="AD135" i="1" l="1"/>
  <c r="A136" i="1"/>
  <c r="AD136" i="1" l="1"/>
  <c r="A141" i="1"/>
  <c r="AD141" i="1" l="1"/>
  <c r="A142" i="1"/>
  <c r="AD142" i="1" l="1"/>
  <c r="A145" i="1"/>
  <c r="AD145" i="1" l="1"/>
  <c r="A154" i="1"/>
  <c r="AD154" i="1" l="1"/>
  <c r="A155" i="1"/>
  <c r="AD155" i="1" l="1"/>
  <c r="A157" i="1"/>
  <c r="AD157" i="1" l="1"/>
  <c r="A161" i="1"/>
  <c r="AD161" i="1" l="1"/>
  <c r="A164" i="1"/>
  <c r="AD164" i="1" l="1"/>
  <c r="A169" i="1"/>
  <c r="AD169" i="1" l="1"/>
  <c r="A170" i="1"/>
  <c r="AD170" i="1" l="1"/>
  <c r="A171" i="1"/>
  <c r="AD171" i="1" l="1"/>
  <c r="A172" i="1"/>
  <c r="AD172" i="1" l="1"/>
  <c r="A174" i="1"/>
  <c r="AD174" i="1" l="1"/>
  <c r="AC3" i="19"/>
</calcChain>
</file>

<file path=xl/comments1.xml><?xml version="1.0" encoding="utf-8"?>
<comments xmlns="http://schemas.openxmlformats.org/spreadsheetml/2006/main">
  <authors>
    <author>Ridvan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пн№ - </t>
        </r>
        <r>
          <rPr>
            <sz val="9"/>
            <color indexed="81"/>
            <rFont val="Tahoma"/>
            <family val="2"/>
            <charset val="204"/>
          </rPr>
          <t xml:space="preserve">номерация по професионално 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с№ - </t>
        </r>
        <r>
          <rPr>
            <sz val="9"/>
            <color indexed="81"/>
            <rFont val="Tahoma"/>
            <family val="2"/>
            <charset val="204"/>
          </rPr>
          <t>номерация по специалност</t>
        </r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нФакулет
 - номенклатура факултет/и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рФакулет
 - реален факултет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04"/>
          </rPr>
          <t>, 5 студ. 2 к.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Маг. 5 студента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Q1_тБакМаг_2019_20_Летен_2020_21_Зимен" description="Connection to the 'Q1_тБакМаг_2019_20_Летен_2020_21_Зимен' query in the workbook." type="5" refreshedVersion="6" background="1" saveData="1">
    <dbPr connection="Provider=Microsoft.Mashup.OleDb.1;Data Source=$Workbook$;Location=Q1_тБакМаг_2019_20_Летен_2020_21_Зимен;Extended Properties=&quot;&quot;" command="SELECT * FROM [Q1_тБакМаг_2019_20_Летен_2020_21_Зимен]"/>
  </connection>
  <connection id="2" keepAlive="1" name="Query - T1_ПН" description="Connection to the 'T1_ПН' query in the workbook." type="5" refreshedVersion="6" background="1" saveData="1">
    <dbPr connection="Provider=Microsoft.Mashup.OleDb.1;Data Source=$Workbook$;Location=T1_ПН;Extended Properties=&quot;&quot;" command="SELECT * FROM [T1_ПН]"/>
  </connection>
  <connection id="3" keepAlive="1" name="Query - дДанни" description="Connection to the 'дДанни' query in the workbook." type="5" refreshedVersion="6" background="1" saveData="1">
    <dbPr connection="Provider=Microsoft.Mashup.OleDb.1;Data Source=$Workbook$;Location=дДанни;Extended Properties=&quot;&quot;" command="SELECT * FROM [дДанни]"/>
  </connection>
  <connection id="4" keepAlive="1" name="Query - тБакМаг_2019_20_Летен" description="Connection to the 'тБакМаг_2019_20_Летен' query in the workbook." type="5" refreshedVersion="0" background="1">
    <dbPr connection="Provider=Microsoft.Mashup.OleDb.1;Data Source=$Workbook$;Location=тБакМаг_2019_20_Летен;Extended Properties=&quot;&quot;" command="SELECT * FROM [тБакМаг_2019_20_Летен]"/>
  </connection>
  <connection id="5" keepAlive="1" name="Query - тБакМаг_2020_21_Зимен" description="Connection to the 'тБакМаг_2020_21_Зимен' query in the workbook." type="5" refreshedVersion="0" background="1">
    <dbPr connection="Provider=Microsoft.Mashup.OleDb.1;Data Source=$Workbook$;Location=тБакМаг_2020_21_Зимен;Extended Properties=&quot;&quot;" command="SELECT * FROM [тБакМаг_2020_21_Зимен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<sst xmlns="http://schemas.openxmlformats.org/spreadsheetml/2006/main" count="18796" uniqueCount="292">
  <si>
    <t xml:space="preserve">     Основен компонент в методиката за определяне на приноса на основните звена и филиалите е процентът на участие на преподавателите от съответното звено в изпълнението на учебния план по съответното професионално направление.  Висшето училище извежда процента на участие като извлича и калкулира от учебните планове на специалностите по всяко професионално направление броя на часовете, които се изпълняват от всяко основно звено и филиал.  За целта висшето училище попълва следната таблица:</t>
  </si>
  <si>
    <t>№</t>
  </si>
  <si>
    <t>ПРОФЕСИОНАЛНО НАПРАВЛЕНИЕ (ПН)</t>
  </si>
  <si>
    <t>ФАКУЛТЕТ</t>
  </si>
  <si>
    <t>СПЕЦИАЛНОСТ</t>
  </si>
  <si>
    <t xml:space="preserve">брой часове по учебен план ОКС БАКАЛАВЪР и ОКС МАГИСТЪР след средно образование  </t>
  </si>
  <si>
    <t>за ПН</t>
  </si>
  <si>
    <t>факултет</t>
  </si>
  <si>
    <t>БФ</t>
  </si>
  <si>
    <t>ГГФ</t>
  </si>
  <si>
    <t>ИФ</t>
  </si>
  <si>
    <t>МФ</t>
  </si>
  <si>
    <t>ФЖМК</t>
  </si>
  <si>
    <t>ФзФ</t>
  </si>
  <si>
    <t>ФКНФ</t>
  </si>
  <si>
    <t>ФМИ</t>
  </si>
  <si>
    <t>ФП</t>
  </si>
  <si>
    <t>ФФ</t>
  </si>
  <si>
    <t>ФХФ</t>
  </si>
  <si>
    <t>ЮФ</t>
  </si>
  <si>
    <t>ДС</t>
  </si>
  <si>
    <t>ДИУУ</t>
  </si>
  <si>
    <t>ДЕО</t>
  </si>
  <si>
    <t>ЦСВП</t>
  </si>
  <si>
    <t>БсФ</t>
  </si>
  <si>
    <t>СтФ</t>
  </si>
  <si>
    <t>ФНОИ</t>
  </si>
  <si>
    <t>ФСлФ</t>
  </si>
  <si>
    <t>ОБЩО</t>
  </si>
  <si>
    <t>Администрация и управление</t>
  </si>
  <si>
    <t>Регионално развитие и политика</t>
  </si>
  <si>
    <t>Публична администрация</t>
  </si>
  <si>
    <t>Стопанско управление</t>
  </si>
  <si>
    <t>Икономика и финанси</t>
  </si>
  <si>
    <t>Туризъм</t>
  </si>
  <si>
    <t>Педагогика</t>
  </si>
  <si>
    <t>Неформално образование</t>
  </si>
  <si>
    <t>Логопедия</t>
  </si>
  <si>
    <t>Медийна педагогика и художествена комуникация</t>
  </si>
  <si>
    <t>Начална училищна педагогика и чужд език</t>
  </si>
  <si>
    <t>Предучилищна и начална училищна педагогика</t>
  </si>
  <si>
    <t>Предучилищна педагогика и чужд език</t>
  </si>
  <si>
    <t>Социална педагогика</t>
  </si>
  <si>
    <t>Специална педагогика</t>
  </si>
  <si>
    <t>Биология и английски език</t>
  </si>
  <si>
    <t>История и археология</t>
  </si>
  <si>
    <t>Археология</t>
  </si>
  <si>
    <t>Архивистика и документалистика</t>
  </si>
  <si>
    <t>История</t>
  </si>
  <si>
    <t>История и геополитика на Балканите</t>
  </si>
  <si>
    <t>Връзки с обществеността</t>
  </si>
  <si>
    <t>Журналистика</t>
  </si>
  <si>
    <t>Книгоиздаване</t>
  </si>
  <si>
    <t>Комуникационен мениджмънт</t>
  </si>
  <si>
    <t>Публични информационни системи</t>
  </si>
  <si>
    <t>Политически науки</t>
  </si>
  <si>
    <t>Политология</t>
  </si>
  <si>
    <t>Международни отношения</t>
  </si>
  <si>
    <t>Право</t>
  </si>
  <si>
    <t>Психология</t>
  </si>
  <si>
    <t>Религия и теология</t>
  </si>
  <si>
    <t>Религията в Европа</t>
  </si>
  <si>
    <t>Теология</t>
  </si>
  <si>
    <t>Социални дейности</t>
  </si>
  <si>
    <t>Хебраистика</t>
  </si>
  <si>
    <t>Културология</t>
  </si>
  <si>
    <t>Социология</t>
  </si>
  <si>
    <t>Филология</t>
  </si>
  <si>
    <t>Английска филология</t>
  </si>
  <si>
    <t>Арабистика</t>
  </si>
  <si>
    <t>Арменистика и кавказология</t>
  </si>
  <si>
    <t>Индология</t>
  </si>
  <si>
    <t>Иранистика</t>
  </si>
  <si>
    <t>Испанска филология</t>
  </si>
  <si>
    <t>Италианска филология</t>
  </si>
  <si>
    <t>Китаистика</t>
  </si>
  <si>
    <t>Класическа филология</t>
  </si>
  <si>
    <t>Кореистика</t>
  </si>
  <si>
    <t>Новогръцка филология</t>
  </si>
  <si>
    <t>Португалска филология</t>
  </si>
  <si>
    <t>Румънска филология</t>
  </si>
  <si>
    <t>Скандинавистика</t>
  </si>
  <si>
    <t>Тюркология</t>
  </si>
  <si>
    <t>Унгарска филология</t>
  </si>
  <si>
    <t>Френска филология</t>
  </si>
  <si>
    <t>Японистика</t>
  </si>
  <si>
    <t>Балканистика</t>
  </si>
  <si>
    <t>Българска филология</t>
  </si>
  <si>
    <t>Руска филология</t>
  </si>
  <si>
    <t>Славянска филология</t>
  </si>
  <si>
    <t>Философия</t>
  </si>
  <si>
    <t>Философия (на английски език)</t>
  </si>
  <si>
    <t>Обществено здраве</t>
  </si>
  <si>
    <t>Медицинска рехабилитация и ерготерапия</t>
  </si>
  <si>
    <t>Биологически науки</t>
  </si>
  <si>
    <t>Биология</t>
  </si>
  <si>
    <t>Биомениджмънт и устойчиво развитие</t>
  </si>
  <si>
    <t>Екология и опазване на околната среда</t>
  </si>
  <si>
    <t>Молекулярна биология</t>
  </si>
  <si>
    <t>Биотехнологии</t>
  </si>
  <si>
    <t>Науки за земята</t>
  </si>
  <si>
    <t>География</t>
  </si>
  <si>
    <t>Геология</t>
  </si>
  <si>
    <t>Физически науки</t>
  </si>
  <si>
    <t>Астрофизика, метеорология и геофизика</t>
  </si>
  <si>
    <t>Инженерна физика</t>
  </si>
  <si>
    <t>Квантова и космическа теоретична физика</t>
  </si>
  <si>
    <t>Медицинска физика</t>
  </si>
  <si>
    <t>Оптометрия</t>
  </si>
  <si>
    <t>Физика</t>
  </si>
  <si>
    <t>Фотоника и лазерна физика</t>
  </si>
  <si>
    <t>Ядрена техника и ядрена енергетика</t>
  </si>
  <si>
    <t>Комуникационна и компютърна техника</t>
  </si>
  <si>
    <t>Комуникации и физична електроника</t>
  </si>
  <si>
    <t>Компютърно инженерство</t>
  </si>
  <si>
    <t>Информатика</t>
  </si>
  <si>
    <t>Информационни системи</t>
  </si>
  <si>
    <t>Компютърни науки</t>
  </si>
  <si>
    <t>Софтуерно инженерство</t>
  </si>
  <si>
    <t>Математика</t>
  </si>
  <si>
    <t>Приложна математика</t>
  </si>
  <si>
    <t>Статистика</t>
  </si>
  <si>
    <t>Химически науки</t>
  </si>
  <si>
    <t>Екохимия</t>
  </si>
  <si>
    <t>Инженерна химия и съвременни материали</t>
  </si>
  <si>
    <t>Компютърна химия</t>
  </si>
  <si>
    <t>Химия</t>
  </si>
  <si>
    <t>Ядрена химия</t>
  </si>
  <si>
    <t>Здравни грижи</t>
  </si>
  <si>
    <t>Медицинска сестра</t>
  </si>
  <si>
    <t>Графичен дизайн</t>
  </si>
  <si>
    <t>Музикално и танцово изкуство</t>
  </si>
  <si>
    <t>Музикални медийни технологии и тонрежисура</t>
  </si>
  <si>
    <t>Медицина</t>
  </si>
  <si>
    <t>Фармация</t>
  </si>
  <si>
    <t xml:space="preserve">брой часове по учебен план ОКС БАКАЛАВЪР и ОКС МАГИСТЪР след средно образование </t>
  </si>
  <si>
    <t>% на участие в
 изпълнението на
собствените
учебни планове</t>
  </si>
  <si>
    <t>участие в изпълнението на чужди учебни планове в % от общите часове на ф-та</t>
  </si>
  <si>
    <t>Теория и управление на образованието</t>
  </si>
  <si>
    <t xml:space="preserve">Икономика </t>
  </si>
  <si>
    <t>Счетоводство, финанси и дигитални приложения (на английски език)</t>
  </si>
  <si>
    <t>Образователен мениджмънт</t>
  </si>
  <si>
    <t>Южна, Източна и Югоизточна Азия</t>
  </si>
  <si>
    <t>Геопространствени системи и технологии</t>
  </si>
  <si>
    <t>Физика на ядрото и елементарните частици (на английски език)</t>
  </si>
  <si>
    <t>Електротехника, електроника и автоматика</t>
  </si>
  <si>
    <t>Еразъм факултет</t>
  </si>
  <si>
    <t>ТАБЛИЦА № 1
ОКС "магистър"
по т. 4 от Методическите указания на Министъра на образованието и науката за прилагането на чл. 91, ал. 5 и ал. 6 от ЗВО</t>
  </si>
  <si>
    <t>ОБЩО (без ДС)</t>
  </si>
  <si>
    <t>Въз основа на броя на часовете от Таблица 1, се изчислява делът на всяко структурно звено в изпълнението на учебните планове в съответното направление / специалност, като броят на часовете изпълнявани от преподаватели от всяко структурно звено се раздели на общия брой часове по професионалното направление / специалност</t>
  </si>
  <si>
    <t>процент от общия брой часове по специалността в професионалното направление - ОКС "бакалавър" и ОКС "магистър" след средно образование</t>
  </si>
  <si>
    <t>процент от общия брой часове  - ОКС "бакалавър" и ОКС "магистър" след средно образование</t>
  </si>
  <si>
    <t xml:space="preserve">  За целите на прилагането на методиката, изпълнението на учебните планове в ОНС „доктор“ се отнася на 100% към основното звено, в което е зачислен докторантът</t>
  </si>
  <si>
    <t>Изобразително изкуство</t>
  </si>
  <si>
    <t>Музика</t>
  </si>
  <si>
    <t>Физическо възпитание и спорт</t>
  </si>
  <si>
    <t>География и биология</t>
  </si>
  <si>
    <t>Биология и химия</t>
  </si>
  <si>
    <t>География и английски език</t>
  </si>
  <si>
    <t>История и география</t>
  </si>
  <si>
    <t>История и чужд език</t>
  </si>
  <si>
    <t>История и философия</t>
  </si>
  <si>
    <t>Математика и информатика</t>
  </si>
  <si>
    <t>Учител по природни науки в основна степен на образованието</t>
  </si>
  <si>
    <t>Физика и информатика</t>
  </si>
  <si>
    <t>Физика и математика</t>
  </si>
  <si>
    <t>Химия и английски език</t>
  </si>
  <si>
    <t>Химия и информатика</t>
  </si>
  <si>
    <t>Методика на чуджоезиковото обучение</t>
  </si>
  <si>
    <t>Европейски съюз и европейска интеграция</t>
  </si>
  <si>
    <t>Теория на електронните вериги и електронна схемотехника - докторска програма</t>
  </si>
  <si>
    <t>Информатика и компютърни науки</t>
  </si>
  <si>
    <t>Педагогика на обучението по …</t>
  </si>
  <si>
    <t>Фармация на английски език</t>
  </si>
  <si>
    <t>Социология, антропология и науки за културата</t>
  </si>
  <si>
    <t>ФХФ/ФМИ</t>
  </si>
  <si>
    <t>Реторика</t>
  </si>
  <si>
    <t>Обществени комуникации и информационни науки</t>
  </si>
  <si>
    <t>Публична администрация - докторска програма</t>
  </si>
  <si>
    <t>Европеистика</t>
  </si>
  <si>
    <t>Библиотечно-информационни науки</t>
  </si>
  <si>
    <t>Физика на ядрото и елементарните частици (английски език)</t>
  </si>
  <si>
    <t>ФзФ/ФМИ</t>
  </si>
  <si>
    <t>ПН Теория и управление на образованието</t>
  </si>
  <si>
    <t>Медийна педагогика и художествена комуникация (на английски език)</t>
  </si>
  <si>
    <t>Методика на чуждоезиковото обучение</t>
  </si>
  <si>
    <t>Южна, източна и югоизточна Азия</t>
  </si>
  <si>
    <t>Немска филология с избираем модул "Скандинавски езици"</t>
  </si>
  <si>
    <t>Немска филология</t>
  </si>
  <si>
    <t>Медицина (на английски език)</t>
  </si>
  <si>
    <t>Африканистика (на английски език)</t>
  </si>
  <si>
    <t>Учител по природни науки в основна степен на образование</t>
  </si>
  <si>
    <t>ПН Комуникационна и компютърна техника</t>
  </si>
  <si>
    <t>ИФ/ФФ</t>
  </si>
  <si>
    <t>ИФ/ГГФ</t>
  </si>
  <si>
    <t>Икономика</t>
  </si>
  <si>
    <t>БФ/ГГФ</t>
  </si>
  <si>
    <t>ГГФ/ФКНФ</t>
  </si>
  <si>
    <t>Минало и съвремие на Югоизточна Европа</t>
  </si>
  <si>
    <t>БФ/ФХФ</t>
  </si>
  <si>
    <t>ЕФ</t>
  </si>
  <si>
    <t>Етнология</t>
  </si>
  <si>
    <t>Агробиотехнологии</t>
  </si>
  <si>
    <t>ИФ/ФКНФ</t>
  </si>
  <si>
    <t>Специалност</t>
  </si>
  <si>
    <t>Шифър</t>
  </si>
  <si>
    <t>ОКС</t>
  </si>
  <si>
    <t>Часове</t>
  </si>
  <si>
    <t>ПН</t>
  </si>
  <si>
    <t>Бакалавър</t>
  </si>
  <si>
    <t>Магистър</t>
  </si>
  <si>
    <t>ОБЩО
(без ДС)</t>
  </si>
  <si>
    <t>Методика на обучението по …</t>
  </si>
  <si>
    <t>Всички</t>
  </si>
  <si>
    <t>Мениджмънт на услуги и организации за неформално образование</t>
  </si>
  <si>
    <t>Въз основа на броя на часовете от Таблица 1, се изчислява делът на всяко структурно звено в изпълнението на учебните планове в съответното направление/специалност, като броят на часовете изпълнявани от преподаватели от всяко структурно звено се раздели на общия брой часове по професионалното направление/специалност</t>
  </si>
  <si>
    <t>Професионално направление-Област</t>
  </si>
  <si>
    <t>Етнология и културна антропология</t>
  </si>
  <si>
    <t>рФакулет</t>
  </si>
  <si>
    <t>нФакултет</t>
  </si>
  <si>
    <t>с№</t>
  </si>
  <si>
    <t>пн№</t>
  </si>
  <si>
    <t>УчебнаГодина</t>
  </si>
  <si>
    <t>рФакултет</t>
  </si>
  <si>
    <t>пФакултет</t>
  </si>
  <si>
    <t>ОКС "БАКАЛАВЪР" и ОКС "МАГИСТЪР"
след средно образование</t>
  </si>
  <si>
    <t>ТАБЛИЦА № 1
ОКС "бакалавър" и ОКС "магистър" след средно образование
по т. 4 от Методическите указания на Министъра на образованието и науката за прилагането на чл. 91, ал. 5 и ал. 6  от ЗВО</t>
  </si>
  <si>
    <r>
      <rPr>
        <b/>
        <sz val="24"/>
        <color theme="1"/>
        <rFont val="Times New Roman"/>
        <family val="1"/>
        <charset val="204"/>
      </rPr>
      <t>ТАБЛИЦА № 2</t>
    </r>
    <r>
      <rPr>
        <b/>
        <sz val="20"/>
        <color theme="1"/>
        <rFont val="Times New Roman"/>
        <family val="1"/>
        <charset val="204"/>
      </rPr>
      <t xml:space="preserve">
ОКС "бакалавър" и ОКС "магистър" след средно образование
по т. 5 от Методическите указания на Министъра на образованието и науката за прилагането на чл. 91, ал. 5 и ал. 6  от ЗВО</t>
    </r>
  </si>
  <si>
    <t>Faculty</t>
  </si>
  <si>
    <t>Speciality</t>
  </si>
  <si>
    <t>OKS</t>
  </si>
  <si>
    <t>TeacherFaculty</t>
  </si>
  <si>
    <t>SUM(`TotalHours`)</t>
  </si>
  <si>
    <t>Счетоводство, финанси и дигитални приложения на английски език</t>
  </si>
  <si>
    <t>Магистър след средно образование</t>
  </si>
  <si>
    <t>История и чужд език (английски език-френски език)</t>
  </si>
  <si>
    <t>*</t>
  </si>
  <si>
    <t>Номенклатура за 2020-2021
Професионално направление</t>
  </si>
  <si>
    <t>ФСлф</t>
  </si>
  <si>
    <t>тБакМаг_2019_20_Летен</t>
  </si>
  <si>
    <t>Source</t>
  </si>
  <si>
    <t>Фармация (на английски език)</t>
  </si>
  <si>
    <t>F</t>
  </si>
  <si>
    <t>2019-2020-летен</t>
  </si>
  <si>
    <t>дДанни за Бланките</t>
  </si>
  <si>
    <t>разпределение на общите средства от трансфер от ДБ и такси в ОКС БАКАЛАВЪР и ОКС МАГИСТЪР след средно образование между факултетите в съответствие с часовете</t>
  </si>
  <si>
    <t>остават във факултета</t>
  </si>
  <si>
    <t>дава на други факултети</t>
  </si>
  <si>
    <t>взима от други факултети</t>
  </si>
  <si>
    <t>ТАБЛИЦА № 2
ОКС "магистър" след друга ОКС
по т. 5 от Методическите указания на Министъра на образованието и науката за прилагането на чл. 91, ал. 5 и ал. 6  от ЗВО</t>
  </si>
  <si>
    <t xml:space="preserve">     Основен компонент в методиката за определяне на приноса на основните звена и филиалите е процентът на участие на преподавателите от съответното звено в изпълнението на учебния план по съответното професионално направление.  Висшето училище извежда процента на участие като извлича и калкулира от учебните планове на специалностите по всяко професионално направление броя на часовете, които се изпълняват от всяко основно звено и филиал.  За целта висшето училище попълва следната таблица:
За целите на прилагането на методиката, изпълнението на учебните планове в ОНС „доктор“ се отнася на 100% към основното звено, в което е зачислен докторантът</t>
  </si>
  <si>
    <t>2020-2021-зимен</t>
  </si>
  <si>
    <t>Семестър</t>
  </si>
  <si>
    <t>тБакМаг_2020_21_Зимен</t>
  </si>
  <si>
    <t>Зимен</t>
  </si>
  <si>
    <t>Летен</t>
  </si>
  <si>
    <t>Дата</t>
  </si>
  <si>
    <t>Стари Часове</t>
  </si>
  <si>
    <t>Разлика</t>
  </si>
  <si>
    <t>Бележка</t>
  </si>
  <si>
    <t>45 часа на Ингрид Шикова отиват от ФКНФ във ФФ</t>
  </si>
  <si>
    <t>слято четене с ХИ</t>
  </si>
  <si>
    <t>слято четене с ХиА</t>
  </si>
  <si>
    <t xml:space="preserve">МФ има граждански договор с преподавателя </t>
  </si>
  <si>
    <t>75 часа на Ингрид Шикова се местят във ФФ</t>
  </si>
  <si>
    <t>54 часа на Ингрид Шикова се местят във ФФ</t>
  </si>
  <si>
    <t>60 часа на Михаил Груев се местят от ИФ във ФФ</t>
  </si>
  <si>
    <t xml:space="preserve"> -22- слято четене на лекции с Химия</t>
  </si>
  <si>
    <t>слято четене</t>
  </si>
  <si>
    <t xml:space="preserve"> слято четене с ЯХ (+2 гр. за упр.)</t>
  </si>
  <si>
    <t>неправилна 2-ра група за 1 курс, дублирани, изтрити РД</t>
  </si>
  <si>
    <t xml:space="preserve"> -23 слято четене на лекции с Екохимия</t>
  </si>
  <si>
    <t>слято четене с ИХСМ</t>
  </si>
  <si>
    <t>-</t>
  </si>
  <si>
    <t/>
  </si>
  <si>
    <t>ФЗФ</t>
  </si>
  <si>
    <t>ФСЛФ</t>
  </si>
  <si>
    <t>брой часове по учебен план ОКС МАГИСТЪР след друга ОКС</t>
  </si>
  <si>
    <t>процент от общия брой часове  - ОКС "магистър" след друга ОКС</t>
  </si>
  <si>
    <t>брой докторанти</t>
  </si>
  <si>
    <t>ТАБЛИЦА № 1 ОНС "доктор"  по т. 4 от Методическите указания на Министъра на образованието и науката за прилагането на чл. 91, ал.5 и ал. 6  от ЗВО</t>
  </si>
  <si>
    <t>ТАБЛИЦА № 2 ОНС "доктор"  по т. 5 от Методическите указания на Министъра на образованието и науката за прилагането на чл. 91, ал.5 и ал. 6  от ЗВО</t>
  </si>
  <si>
    <t>общи приходи</t>
  </si>
  <si>
    <t>собствени приходи</t>
  </si>
  <si>
    <t>субсидия базови</t>
  </si>
  <si>
    <t>субсидия рейтинги</t>
  </si>
  <si>
    <t>субсидия за такси</t>
  </si>
  <si>
    <t>разпределение на общите средства от трансфер от ДБ и такси в ОКС МАГИСТЪР</t>
  </si>
  <si>
    <t>взима от други</t>
  </si>
  <si>
    <t>лично техни остатък след даването по звена</t>
  </si>
  <si>
    <t>процент от общия брой часове  -ОНС ДОКТОР</t>
  </si>
  <si>
    <t>процент от общия брой часове по специалността в професионалното направление - ОНС ДОКТОР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</si>
</sst>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лв.&quot;_-;\-* #,##0.00\ &quot;лв.&quot;_-;_-* &quot;-&quot;??\ &quot;лв.&quot;_-;_-@_-"/>
    <numFmt numFmtId="164" formatCode="#,##0_ ;[Red]\-#,##0\;;"/>
    <numFmt numFmtId="165" formatCode="#,##0_ ;[Red]\-#,##0\ "/>
    <numFmt numFmtId="166" formatCode="#,##0_ ;[Red]\-#,##0\ ;;"/>
    <numFmt numFmtId="167" formatCode="#,##0;[Red]\-#,##0\;;"/>
    <numFmt numFmtId="168" formatCode="0.0%"/>
    <numFmt numFmtId="169" formatCode="0.0%;;"/>
    <numFmt numFmtId="170" formatCode="#,##0.0_ ;[Red]\-#,##0.0\ ;"/>
    <numFmt numFmtId="171" formatCode="_-* #,##0\ &quot;лв.&quot;_-;\-* #,##0\ &quot;лв.&quot;_-;_-* &quot;-&quot;??\ &quot;лв.&quot;_-;_-@_-"/>
    <numFmt numFmtId="172" formatCode="0%;;"/>
    <numFmt numFmtId="173" formatCode="0.00%;;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FF"/>
      <name val="Calibri"/>
      <family val="2"/>
      <scheme val="minor"/>
    </font>
    <font>
      <b/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FF"/>
      <name val="Arial"/>
      <family val="2"/>
      <charset val="204"/>
    </font>
    <font>
      <sz val="11"/>
      <color rgb="FF0000FF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6"/>
      <color rgb="FFC00000"/>
      <name val="Arial Narrow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theme="8" tint="-0.249977111117893"/>
      <name val="Times New Roman"/>
      <family val="1"/>
      <charset val="204"/>
    </font>
    <font>
      <b/>
      <sz val="12"/>
      <color theme="8" tint="-0.249977111117893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rgb="FFFF00FF"/>
      <name val="Arial"/>
      <family val="2"/>
      <charset val="204"/>
    </font>
    <font>
      <b/>
      <sz val="11"/>
      <color rgb="FFFF00FF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rgb="FFFF00FF"/>
      <name val="Calibri"/>
      <family val="2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medium">
        <color indexed="64"/>
      </bottom>
      <diagonal/>
    </border>
    <border>
      <left style="medium">
        <color indexed="64"/>
      </left>
      <right/>
      <top style="thick">
        <color rgb="FFC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medium">
        <color indexed="64"/>
      </bottom>
      <diagonal/>
    </border>
    <border>
      <left/>
      <right style="medium">
        <color indexed="64"/>
      </right>
      <top style="thick">
        <color rgb="FFC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ck">
        <color rgb="FFC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C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rgb="FFC00000"/>
      </top>
      <bottom style="medium">
        <color indexed="64"/>
      </bottom>
      <diagonal/>
    </border>
    <border>
      <left/>
      <right/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/>
      <diagonal/>
    </border>
    <border>
      <left style="medium">
        <color indexed="64"/>
      </left>
      <right/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medium">
        <color indexed="64"/>
      </right>
      <top style="thick">
        <color rgb="FFC00000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/>
    <xf numFmtId="0" fontId="2" fillId="0" borderId="0"/>
  </cellStyleXfs>
  <cellXfs count="367">
    <xf numFmtId="0" fontId="0" fillId="0" borderId="0" xfId="0"/>
    <xf numFmtId="0" fontId="0" fillId="0" borderId="0" xfId="0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0" fillId="0" borderId="0" xfId="0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 vertical="center" wrapText="1"/>
    </xf>
    <xf numFmtId="3" fontId="3" fillId="0" borderId="0" xfId="2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center" vertical="center" wrapText="1"/>
    </xf>
    <xf numFmtId="165" fontId="7" fillId="0" borderId="10" xfId="3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center" vertical="center" wrapText="1"/>
    </xf>
    <xf numFmtId="166" fontId="3" fillId="2" borderId="13" xfId="2" applyNumberFormat="1" applyFont="1" applyBorder="1" applyAlignment="1">
      <alignment horizontal="center" vertical="center" wrapText="1"/>
    </xf>
    <xf numFmtId="166" fontId="3" fillId="2" borderId="14" xfId="2" applyNumberFormat="1" applyFont="1" applyBorder="1" applyAlignment="1">
      <alignment horizontal="center" vertical="center" wrapText="1"/>
    </xf>
    <xf numFmtId="164" fontId="7" fillId="3" borderId="16" xfId="3" applyNumberFormat="1" applyFont="1" applyFill="1" applyBorder="1" applyAlignment="1">
      <alignment horizontal="center" vertical="center" wrapText="1"/>
    </xf>
    <xf numFmtId="164" fontId="7" fillId="3" borderId="17" xfId="3" applyNumberFormat="1" applyFont="1" applyFill="1" applyBorder="1" applyAlignment="1">
      <alignment horizontal="center" vertical="center" wrapText="1"/>
    </xf>
    <xf numFmtId="164" fontId="7" fillId="3" borderId="19" xfId="3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165" fontId="7" fillId="0" borderId="20" xfId="3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7" fillId="0" borderId="22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8" fontId="15" fillId="0" borderId="15" xfId="4" applyNumberFormat="1" applyFont="1" applyFill="1" applyBorder="1" applyAlignment="1">
      <alignment horizontal="right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/>
    </xf>
    <xf numFmtId="164" fontId="3" fillId="2" borderId="23" xfId="2" applyNumberFormat="1" applyFont="1" applyBorder="1" applyAlignment="1">
      <alignment horizontal="right" vertical="center" wrapText="1" indent="1"/>
    </xf>
    <xf numFmtId="170" fontId="3" fillId="2" borderId="14" xfId="2" applyNumberFormat="1" applyFont="1" applyBorder="1" applyAlignment="1">
      <alignment horizontal="center" vertical="center" wrapText="1"/>
    </xf>
    <xf numFmtId="168" fontId="15" fillId="0" borderId="0" xfId="4" applyNumberFormat="1" applyFont="1" applyFill="1" applyBorder="1" applyAlignment="1">
      <alignment horizontal="right" vertical="center" wrapText="1"/>
    </xf>
    <xf numFmtId="169" fontId="11" fillId="0" borderId="0" xfId="4" applyNumberFormat="1" applyFont="1" applyFill="1" applyBorder="1" applyAlignment="1">
      <alignment horizontal="center" vertical="center" wrapText="1"/>
    </xf>
    <xf numFmtId="3" fontId="15" fillId="0" borderId="0" xfId="4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/>
    </xf>
    <xf numFmtId="164" fontId="7" fillId="3" borderId="25" xfId="3" applyNumberFormat="1" applyFont="1" applyFill="1" applyBorder="1" applyAlignment="1">
      <alignment horizontal="center" vertical="center" wrapText="1"/>
    </xf>
    <xf numFmtId="164" fontId="7" fillId="4" borderId="22" xfId="3" applyNumberFormat="1" applyFont="1" applyFill="1" applyBorder="1" applyAlignment="1">
      <alignment horizontal="center" vertical="center" wrapText="1"/>
    </xf>
    <xf numFmtId="164" fontId="7" fillId="4" borderId="16" xfId="3" applyNumberFormat="1" applyFont="1" applyFill="1" applyBorder="1" applyAlignment="1">
      <alignment horizontal="center" vertical="center" wrapText="1"/>
    </xf>
    <xf numFmtId="164" fontId="7" fillId="4" borderId="17" xfId="3" applyNumberFormat="1" applyFont="1" applyFill="1" applyBorder="1" applyAlignment="1">
      <alignment horizontal="center" vertical="center" wrapText="1"/>
    </xf>
    <xf numFmtId="164" fontId="7" fillId="4" borderId="19" xfId="3" applyNumberFormat="1" applyFont="1" applyFill="1" applyBorder="1" applyAlignment="1">
      <alignment horizontal="center" vertical="center" wrapText="1"/>
    </xf>
    <xf numFmtId="164" fontId="7" fillId="4" borderId="25" xfId="3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vertical="center"/>
    </xf>
    <xf numFmtId="9" fontId="12" fillId="0" borderId="1" xfId="1" applyFont="1" applyFill="1" applyBorder="1" applyAlignment="1">
      <alignment horizontal="center" vertical="center" wrapText="1"/>
    </xf>
    <xf numFmtId="9" fontId="3" fillId="2" borderId="21" xfId="1" applyFont="1" applyFill="1" applyBorder="1" applyAlignment="1">
      <alignment horizontal="center" vertical="center" wrapText="1"/>
    </xf>
    <xf numFmtId="9" fontId="13" fillId="0" borderId="15" xfId="1" applyFont="1" applyFill="1" applyBorder="1" applyAlignment="1">
      <alignment horizontal="right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6" fillId="0" borderId="6" xfId="1" applyFont="1" applyBorder="1" applyAlignment="1">
      <alignment horizontal="right" vertical="center"/>
    </xf>
    <xf numFmtId="9" fontId="3" fillId="2" borderId="15" xfId="1" applyFont="1" applyFill="1" applyBorder="1" applyAlignment="1">
      <alignment horizontal="right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164" fontId="7" fillId="6" borderId="22" xfId="3" applyNumberFormat="1" applyFont="1" applyFill="1" applyBorder="1" applyAlignment="1">
      <alignment horizontal="center" vertical="center" wrapText="1"/>
    </xf>
    <xf numFmtId="9" fontId="18" fillId="0" borderId="15" xfId="1" applyFont="1" applyBorder="1" applyAlignment="1">
      <alignment horizontal="left" vertical="center" wrapText="1"/>
    </xf>
    <xf numFmtId="9" fontId="18" fillId="0" borderId="11" xfId="1" applyFont="1" applyBorder="1" applyAlignment="1">
      <alignment horizontal="left" vertical="center" wrapText="1"/>
    </xf>
    <xf numFmtId="164" fontId="7" fillId="3" borderId="27" xfId="3" applyNumberFormat="1" applyFont="1" applyFill="1" applyBorder="1" applyAlignment="1">
      <alignment horizontal="center" vertical="center" wrapText="1"/>
    </xf>
    <xf numFmtId="164" fontId="7" fillId="4" borderId="27" xfId="3" applyNumberFormat="1" applyFont="1" applyFill="1" applyBorder="1" applyAlignment="1">
      <alignment horizontal="center" vertical="center" wrapText="1"/>
    </xf>
    <xf numFmtId="164" fontId="7" fillId="3" borderId="32" xfId="3" applyNumberFormat="1" applyFont="1" applyFill="1" applyBorder="1" applyAlignment="1">
      <alignment horizontal="center" vertical="center" wrapText="1"/>
    </xf>
    <xf numFmtId="164" fontId="7" fillId="4" borderId="32" xfId="3" applyNumberFormat="1" applyFont="1" applyFill="1" applyBorder="1" applyAlignment="1">
      <alignment horizontal="center" vertical="center" wrapText="1"/>
    </xf>
    <xf numFmtId="164" fontId="7" fillId="3" borderId="33" xfId="3" applyNumberFormat="1" applyFont="1" applyFill="1" applyBorder="1" applyAlignment="1">
      <alignment horizontal="center" vertical="center" wrapText="1"/>
    </xf>
    <xf numFmtId="164" fontId="7" fillId="3" borderId="34" xfId="3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5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38" xfId="0" applyFont="1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17" fillId="0" borderId="39" xfId="0" applyFont="1" applyFill="1" applyBorder="1" applyAlignment="1">
      <alignment vertical="center" wrapText="1"/>
    </xf>
    <xf numFmtId="0" fontId="17" fillId="0" borderId="36" xfId="0" applyFont="1" applyFill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42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4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42" xfId="0" applyFont="1" applyFill="1" applyBorder="1" applyAlignment="1">
      <alignment vertical="center" wrapText="1"/>
    </xf>
    <xf numFmtId="0" fontId="17" fillId="0" borderId="43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41" xfId="0" applyFont="1" applyFill="1" applyBorder="1" applyAlignment="1">
      <alignment vertical="center" wrapText="1"/>
    </xf>
    <xf numFmtId="0" fontId="17" fillId="0" borderId="15" xfId="0" applyFont="1" applyBorder="1" applyAlignment="1">
      <alignment horizontal="left" vertical="center" wrapText="1"/>
    </xf>
    <xf numFmtId="164" fontId="7" fillId="3" borderId="45" xfId="3" applyNumberFormat="1" applyFont="1" applyFill="1" applyBorder="1" applyAlignment="1">
      <alignment horizontal="center" vertical="center" wrapText="1"/>
    </xf>
    <xf numFmtId="164" fontId="7" fillId="4" borderId="45" xfId="3" applyNumberFormat="1" applyFont="1" applyFill="1" applyBorder="1" applyAlignment="1">
      <alignment horizontal="center" vertical="center" wrapText="1"/>
    </xf>
    <xf numFmtId="166" fontId="3" fillId="2" borderId="21" xfId="2" applyNumberFormat="1" applyFont="1" applyBorder="1" applyAlignment="1">
      <alignment horizontal="center" vertical="center" wrapText="1"/>
    </xf>
    <xf numFmtId="0" fontId="21" fillId="0" borderId="0" xfId="6"/>
    <xf numFmtId="0" fontId="22" fillId="0" borderId="0" xfId="6" applyFont="1" applyAlignment="1">
      <alignment horizontal="left" vertical="center" wrapText="1"/>
    </xf>
    <xf numFmtId="49" fontId="22" fillId="0" borderId="0" xfId="6" applyNumberFormat="1" applyFont="1" applyAlignment="1">
      <alignment horizontal="left" vertical="center" wrapText="1"/>
    </xf>
    <xf numFmtId="49" fontId="22" fillId="0" borderId="0" xfId="6" applyNumberFormat="1" applyFont="1" applyAlignment="1">
      <alignment horizontal="center" vertical="center"/>
    </xf>
    <xf numFmtId="164" fontId="3" fillId="2" borderId="15" xfId="2" applyNumberFormat="1" applyFont="1" applyBorder="1" applyAlignment="1">
      <alignment horizontal="center" vertical="center" wrapText="1"/>
    </xf>
    <xf numFmtId="164" fontId="3" fillId="2" borderId="6" xfId="2" applyNumberFormat="1" applyFont="1" applyBorder="1" applyAlignment="1">
      <alignment horizontal="center" vertical="center" wrapText="1"/>
    </xf>
    <xf numFmtId="49" fontId="25" fillId="0" borderId="0" xfId="6" applyNumberFormat="1" applyFont="1" applyBorder="1" applyAlignment="1">
      <alignment horizontal="center" vertical="center" wrapText="1"/>
    </xf>
    <xf numFmtId="0" fontId="24" fillId="0" borderId="0" xfId="6" applyFont="1" applyBorder="1" applyAlignment="1">
      <alignment horizontal="center" vertical="center" wrapText="1"/>
    </xf>
    <xf numFmtId="0" fontId="24" fillId="0" borderId="0" xfId="6" applyFont="1" applyBorder="1" applyAlignment="1">
      <alignment horizontal="left" vertical="center" wrapText="1"/>
    </xf>
    <xf numFmtId="0" fontId="21" fillId="0" borderId="0" xfId="6" applyAlignment="1">
      <alignment horizontal="center" vertical="center"/>
    </xf>
    <xf numFmtId="0" fontId="21" fillId="0" borderId="0" xfId="6" applyBorder="1" applyAlignment="1">
      <alignment horizontal="left" vertical="center"/>
    </xf>
    <xf numFmtId="0" fontId="21" fillId="0" borderId="0" xfId="6" applyFill="1" applyBorder="1" applyAlignment="1">
      <alignment horizontal="left" vertical="center"/>
    </xf>
    <xf numFmtId="49" fontId="25" fillId="0" borderId="0" xfId="6" applyNumberFormat="1" applyFont="1" applyBorder="1" applyAlignment="1">
      <alignment horizontal="left" vertical="center" wrapText="1"/>
    </xf>
    <xf numFmtId="0" fontId="27" fillId="0" borderId="0" xfId="6" applyFont="1" applyBorder="1"/>
    <xf numFmtId="0" fontId="28" fillId="0" borderId="0" xfId="6" applyFont="1" applyBorder="1" applyAlignment="1">
      <alignment vertical="center"/>
    </xf>
    <xf numFmtId="0" fontId="28" fillId="0" borderId="0" xfId="6" applyFont="1" applyBorder="1" applyAlignment="1">
      <alignment horizontal="center" vertical="center"/>
    </xf>
    <xf numFmtId="0" fontId="27" fillId="0" borderId="0" xfId="6" applyFont="1" applyBorder="1" applyAlignment="1">
      <alignment vertical="center" wrapText="1"/>
    </xf>
    <xf numFmtId="0" fontId="28" fillId="0" borderId="0" xfId="6" applyFont="1" applyFill="1" applyBorder="1" applyAlignment="1">
      <alignment horizontal="center" vertical="center"/>
    </xf>
    <xf numFmtId="0" fontId="28" fillId="0" borderId="0" xfId="6" applyFont="1" applyBorder="1" applyAlignment="1">
      <alignment vertical="center" wrapText="1"/>
    </xf>
    <xf numFmtId="0" fontId="27" fillId="0" borderId="0" xfId="6" applyFont="1" applyBorder="1" applyAlignment="1">
      <alignment horizontal="left" vertical="center" wrapText="1"/>
    </xf>
    <xf numFmtId="49" fontId="28" fillId="0" borderId="0" xfId="6" applyNumberFormat="1" applyFont="1" applyBorder="1" applyAlignment="1">
      <alignment horizontal="left" vertical="center" wrapText="1"/>
    </xf>
    <xf numFmtId="0" fontId="28" fillId="0" borderId="0" xfId="6" applyFont="1" applyBorder="1" applyAlignment="1">
      <alignment horizontal="left" vertical="center" wrapText="1"/>
    </xf>
    <xf numFmtId="49" fontId="27" fillId="0" borderId="0" xfId="6" applyNumberFormat="1" applyFont="1" applyBorder="1" applyAlignment="1">
      <alignment horizontal="left" vertical="center" wrapText="1"/>
    </xf>
    <xf numFmtId="0" fontId="27" fillId="0" borderId="0" xfId="6" applyFont="1" applyFill="1" applyBorder="1" applyAlignment="1">
      <alignment horizontal="left" vertical="center" wrapText="1"/>
    </xf>
    <xf numFmtId="0" fontId="28" fillId="0" borderId="0" xfId="6" applyFont="1" applyFill="1" applyBorder="1" applyAlignment="1">
      <alignment horizontal="left" vertical="center" wrapText="1"/>
    </xf>
    <xf numFmtId="0" fontId="27" fillId="0" borderId="0" xfId="6" applyFont="1" applyBorder="1" applyAlignment="1">
      <alignment horizontal="left" vertical="center"/>
    </xf>
    <xf numFmtId="0" fontId="28" fillId="0" borderId="0" xfId="6" applyFont="1" applyBorder="1" applyAlignment="1">
      <alignment horizontal="left" vertical="center"/>
    </xf>
    <xf numFmtId="0" fontId="28" fillId="0" borderId="0" xfId="6" applyNumberFormat="1" applyFont="1" applyFill="1" applyBorder="1" applyAlignment="1">
      <alignment horizontal="center" vertical="center"/>
    </xf>
    <xf numFmtId="0" fontId="28" fillId="0" borderId="0" xfId="3" applyNumberFormat="1" applyFont="1" applyFill="1" applyAlignment="1">
      <alignment horizontal="left" vertical="center" wrapText="1"/>
    </xf>
    <xf numFmtId="49" fontId="28" fillId="0" borderId="0" xfId="6" applyNumberFormat="1" applyFont="1" applyFill="1" applyBorder="1" applyAlignment="1">
      <alignment horizontal="left" vertical="center" wrapText="1"/>
    </xf>
    <xf numFmtId="0" fontId="28" fillId="0" borderId="0" xfId="6" applyFont="1" applyBorder="1" applyAlignment="1">
      <alignment horizontal="center" vertical="center" wrapText="1"/>
    </xf>
    <xf numFmtId="0" fontId="28" fillId="0" borderId="0" xfId="6" applyFont="1" applyBorder="1" applyAlignment="1">
      <alignment horizontal="center"/>
    </xf>
    <xf numFmtId="0" fontId="28" fillId="0" borderId="0" xfId="6" applyFont="1" applyBorder="1" applyAlignment="1">
      <alignment wrapText="1"/>
    </xf>
    <xf numFmtId="0" fontId="0" fillId="0" borderId="0" xfId="0" applyNumberFormat="1"/>
    <xf numFmtId="0" fontId="28" fillId="0" borderId="0" xfId="6" applyNumberFormat="1" applyFont="1" applyBorder="1" applyAlignment="1">
      <alignment horizontal="left" vertical="center" wrapText="1"/>
    </xf>
    <xf numFmtId="0" fontId="28" fillId="0" borderId="0" xfId="6" applyNumberFormat="1" applyFont="1" applyFill="1" applyBorder="1" applyAlignment="1">
      <alignment horizontal="left" vertical="center" wrapText="1"/>
    </xf>
    <xf numFmtId="0" fontId="3" fillId="0" borderId="0" xfId="0" applyFont="1"/>
    <xf numFmtId="0" fontId="0" fillId="7" borderId="1" xfId="0" applyFill="1" applyBorder="1"/>
    <xf numFmtId="0" fontId="0" fillId="7" borderId="7" xfId="0" applyFill="1" applyBorder="1"/>
    <xf numFmtId="0" fontId="0" fillId="7" borderId="11" xfId="0" applyFill="1" applyBorder="1"/>
    <xf numFmtId="0" fontId="0" fillId="0" borderId="0" xfId="0" applyNumberFormat="1" applyAlignment="1">
      <alignment vertical="center"/>
    </xf>
    <xf numFmtId="0" fontId="0" fillId="0" borderId="0" xfId="0" applyAlignment="1"/>
    <xf numFmtId="0" fontId="17" fillId="0" borderId="42" xfId="0" applyFont="1" applyBorder="1" applyAlignment="1">
      <alignment wrapText="1"/>
    </xf>
    <xf numFmtId="0" fontId="17" fillId="0" borderId="37" xfId="0" applyFont="1" applyBorder="1" applyAlignment="1">
      <alignment wrapText="1"/>
    </xf>
    <xf numFmtId="164" fontId="7" fillId="3" borderId="17" xfId="3" applyNumberFormat="1" applyFont="1" applyFill="1" applyBorder="1" applyAlignment="1">
      <alignment horizontal="center" wrapText="1"/>
    </xf>
    <xf numFmtId="164" fontId="7" fillId="4" borderId="17" xfId="3" applyNumberFormat="1" applyFont="1" applyFill="1" applyBorder="1" applyAlignment="1">
      <alignment horizontal="center" wrapText="1"/>
    </xf>
    <xf numFmtId="9" fontId="3" fillId="2" borderId="5" xfId="1" applyFont="1" applyFill="1" applyBorder="1" applyAlignment="1">
      <alignment horizontal="center" vertical="center" wrapText="1"/>
    </xf>
    <xf numFmtId="9" fontId="3" fillId="2" borderId="15" xfId="1" applyFont="1" applyFill="1" applyBorder="1" applyAlignment="1">
      <alignment horizontal="center" vertical="center" wrapText="1"/>
    </xf>
    <xf numFmtId="167" fontId="3" fillId="2" borderId="18" xfId="2" applyNumberFormat="1" applyFont="1" applyBorder="1" applyAlignment="1">
      <alignment horizontal="right" vertical="center" wrapText="1" indent="1"/>
    </xf>
    <xf numFmtId="167" fontId="3" fillId="2" borderId="30" xfId="2" applyNumberFormat="1" applyFont="1" applyBorder="1" applyAlignment="1">
      <alignment horizontal="right" vertical="center" wrapText="1" indent="1"/>
    </xf>
    <xf numFmtId="167" fontId="3" fillId="2" borderId="31" xfId="2" applyNumberFormat="1" applyFont="1" applyBorder="1" applyAlignment="1">
      <alignment horizontal="right" vertical="center" wrapText="1" indent="1"/>
    </xf>
    <xf numFmtId="167" fontId="3" fillId="2" borderId="11" xfId="2" applyNumberFormat="1" applyFont="1" applyBorder="1" applyAlignment="1">
      <alignment horizontal="right" vertical="center" wrapText="1" indent="1"/>
    </xf>
    <xf numFmtId="167" fontId="3" fillId="2" borderId="23" xfId="2" applyNumberFormat="1" applyFont="1" applyBorder="1" applyAlignment="1">
      <alignment horizontal="right" vertical="center" wrapText="1" indent="1"/>
    </xf>
    <xf numFmtId="167" fontId="3" fillId="2" borderId="15" xfId="2" applyNumberFormat="1" applyFont="1" applyBorder="1" applyAlignment="1">
      <alignment horizontal="right" vertical="center" wrapText="1" indent="1"/>
    </xf>
    <xf numFmtId="167" fontId="3" fillId="2" borderId="18" xfId="2" applyNumberFormat="1" applyFont="1" applyBorder="1" applyAlignment="1">
      <alignment horizontal="right" wrapText="1" indent="1"/>
    </xf>
    <xf numFmtId="167" fontId="3" fillId="2" borderId="46" xfId="2" applyNumberFormat="1" applyFont="1" applyBorder="1" applyAlignment="1">
      <alignment horizontal="right" vertical="center" wrapText="1" indent="1"/>
    </xf>
    <xf numFmtId="166" fontId="3" fillId="2" borderId="14" xfId="2" applyNumberFormat="1" applyFont="1" applyBorder="1" applyAlignment="1">
      <alignment horizontal="right" vertical="center" wrapText="1" indent="1"/>
    </xf>
    <xf numFmtId="0" fontId="0" fillId="5" borderId="0" xfId="0" applyFill="1"/>
    <xf numFmtId="0" fontId="0" fillId="0" borderId="0" xfId="0" applyAlignment="1">
      <alignment horizontal="right" vertical="center"/>
    </xf>
    <xf numFmtId="172" fontId="3" fillId="2" borderId="23" xfId="1" applyNumberFormat="1" applyFont="1" applyFill="1" applyBorder="1" applyAlignment="1">
      <alignment horizontal="right" vertical="center" wrapText="1" indent="1"/>
    </xf>
    <xf numFmtId="169" fontId="11" fillId="0" borderId="23" xfId="1" applyNumberFormat="1" applyFont="1" applyFill="1" applyBorder="1" applyAlignment="1">
      <alignment horizontal="right" vertical="center" wrapText="1" indent="2"/>
    </xf>
    <xf numFmtId="169" fontId="15" fillId="0" borderId="13" xfId="4" applyNumberFormat="1" applyFont="1" applyFill="1" applyBorder="1" applyAlignment="1">
      <alignment horizontal="center" vertical="center" wrapText="1"/>
    </xf>
    <xf numFmtId="169" fontId="15" fillId="0" borderId="21" xfId="4" applyNumberFormat="1" applyFont="1" applyFill="1" applyBorder="1" applyAlignment="1">
      <alignment horizontal="center" vertical="center" wrapText="1"/>
    </xf>
    <xf numFmtId="169" fontId="15" fillId="0" borderId="14" xfId="4" applyNumberFormat="1" applyFont="1" applyFill="1" applyBorder="1" applyAlignment="1">
      <alignment horizontal="center" vertical="center" wrapText="1"/>
    </xf>
    <xf numFmtId="164" fontId="7" fillId="3" borderId="48" xfId="3" applyNumberFormat="1" applyFont="1" applyFill="1" applyBorder="1" applyAlignment="1">
      <alignment horizontal="center" vertical="center" wrapText="1"/>
    </xf>
    <xf numFmtId="164" fontId="7" fillId="4" borderId="48" xfId="3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47" xfId="0" applyFont="1" applyFill="1" applyBorder="1" applyAlignment="1">
      <alignment vertical="center" wrapText="1"/>
    </xf>
    <xf numFmtId="167" fontId="3" fillId="2" borderId="7" xfId="2" applyNumberFormat="1" applyFont="1" applyBorder="1" applyAlignment="1">
      <alignment horizontal="right" vertical="center" wrapText="1" indent="1"/>
    </xf>
    <xf numFmtId="0" fontId="17" fillId="0" borderId="47" xfId="0" applyFont="1" applyBorder="1" applyAlignment="1">
      <alignment vertical="center" wrapText="1"/>
    </xf>
    <xf numFmtId="164" fontId="7" fillId="3" borderId="50" xfId="3" applyNumberFormat="1" applyFont="1" applyFill="1" applyBorder="1" applyAlignment="1">
      <alignment horizontal="center" vertical="center" wrapText="1"/>
    </xf>
    <xf numFmtId="164" fontId="7" fillId="3" borderId="19" xfId="3" applyNumberFormat="1" applyFont="1" applyFill="1" applyBorder="1" applyAlignment="1">
      <alignment horizontal="center" vertical="center"/>
    </xf>
    <xf numFmtId="164" fontId="7" fillId="4" borderId="19" xfId="3" applyNumberFormat="1" applyFont="1" applyFill="1" applyBorder="1" applyAlignment="1">
      <alignment horizontal="center" vertical="center"/>
    </xf>
    <xf numFmtId="167" fontId="3" fillId="2" borderId="30" xfId="2" applyNumberFormat="1" applyFont="1" applyBorder="1" applyAlignment="1">
      <alignment horizontal="right" vertical="center"/>
    </xf>
    <xf numFmtId="0" fontId="31" fillId="0" borderId="0" xfId="0" applyNumberFormat="1" applyFont="1" applyAlignment="1">
      <alignment vertical="center"/>
    </xf>
    <xf numFmtId="173" fontId="7" fillId="0" borderId="22" xfId="1" applyNumberFormat="1" applyFont="1" applyFill="1" applyBorder="1" applyAlignment="1">
      <alignment horizontal="right" vertical="center" wrapText="1" indent="1"/>
    </xf>
    <xf numFmtId="173" fontId="7" fillId="4" borderId="22" xfId="1" applyNumberFormat="1" applyFont="1" applyFill="1" applyBorder="1" applyAlignment="1">
      <alignment horizontal="right" vertical="center" wrapText="1" indent="1"/>
    </xf>
    <xf numFmtId="173" fontId="7" fillId="0" borderId="26" xfId="1" applyNumberFormat="1" applyFont="1" applyFill="1" applyBorder="1" applyAlignment="1">
      <alignment horizontal="right" vertical="center" wrapText="1" indent="1"/>
    </xf>
    <xf numFmtId="173" fontId="7" fillId="4" borderId="26" xfId="1" applyNumberFormat="1" applyFont="1" applyFill="1" applyBorder="1" applyAlignment="1">
      <alignment horizontal="right" vertical="center" wrapText="1" indent="1"/>
    </xf>
    <xf numFmtId="173" fontId="7" fillId="0" borderId="24" xfId="1" applyNumberFormat="1" applyFont="1" applyFill="1" applyBorder="1" applyAlignment="1">
      <alignment horizontal="right" vertical="center" wrapText="1" indent="1"/>
    </xf>
    <xf numFmtId="173" fontId="7" fillId="4" borderId="24" xfId="1" applyNumberFormat="1" applyFont="1" applyFill="1" applyBorder="1" applyAlignment="1">
      <alignment horizontal="right" vertical="center" wrapText="1" indent="1"/>
    </xf>
    <xf numFmtId="173" fontId="7" fillId="0" borderId="14" xfId="1" applyNumberFormat="1" applyFont="1" applyFill="1" applyBorder="1" applyAlignment="1">
      <alignment horizontal="right" vertical="center" wrapText="1" indent="1"/>
    </xf>
    <xf numFmtId="173" fontId="7" fillId="4" borderId="14" xfId="1" applyNumberFormat="1" applyFont="1" applyFill="1" applyBorder="1" applyAlignment="1">
      <alignment horizontal="right" vertical="center" wrapText="1" indent="1"/>
    </xf>
    <xf numFmtId="173" fontId="7" fillId="0" borderId="49" xfId="1" applyNumberFormat="1" applyFont="1" applyFill="1" applyBorder="1" applyAlignment="1">
      <alignment horizontal="right" vertical="center" wrapText="1" indent="1"/>
    </xf>
    <xf numFmtId="173" fontId="7" fillId="4" borderId="49" xfId="1" applyNumberFormat="1" applyFont="1" applyFill="1" applyBorder="1" applyAlignment="1">
      <alignment horizontal="right" vertical="center" wrapText="1" indent="1"/>
    </xf>
    <xf numFmtId="173" fontId="7" fillId="0" borderId="22" xfId="1" applyNumberFormat="1" applyFont="1" applyFill="1" applyBorder="1" applyAlignment="1">
      <alignment horizontal="right" wrapText="1" indent="1"/>
    </xf>
    <xf numFmtId="173" fontId="7" fillId="4" borderId="22" xfId="1" applyNumberFormat="1" applyFont="1" applyFill="1" applyBorder="1" applyAlignment="1">
      <alignment horizontal="right" wrapText="1" indent="1"/>
    </xf>
    <xf numFmtId="173" fontId="11" fillId="0" borderId="13" xfId="4" applyNumberFormat="1" applyFont="1" applyFill="1" applyBorder="1" applyAlignment="1">
      <alignment horizontal="center" vertical="center" wrapText="1"/>
    </xf>
    <xf numFmtId="173" fontId="11" fillId="0" borderId="21" xfId="4" applyNumberFormat="1" applyFont="1" applyFill="1" applyBorder="1" applyAlignment="1">
      <alignment horizontal="center" vertical="center" wrapText="1"/>
    </xf>
    <xf numFmtId="173" fontId="11" fillId="0" borderId="14" xfId="4" applyNumberFormat="1" applyFont="1" applyFill="1" applyBorder="1" applyAlignment="1">
      <alignment horizontal="center" vertical="center" wrapText="1"/>
    </xf>
    <xf numFmtId="173" fontId="11" fillId="0" borderId="23" xfId="1" applyNumberFormat="1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left" vertical="center" wrapText="1"/>
    </xf>
    <xf numFmtId="0" fontId="32" fillId="0" borderId="43" xfId="0" applyFont="1" applyBorder="1" applyAlignment="1">
      <alignment vertical="center"/>
    </xf>
    <xf numFmtId="0" fontId="20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73" fontId="7" fillId="0" borderId="14" xfId="1" applyNumberFormat="1" applyFont="1" applyFill="1" applyBorder="1" applyAlignment="1">
      <alignment horizontal="right" vertical="center" indent="1"/>
    </xf>
    <xf numFmtId="173" fontId="7" fillId="4" borderId="14" xfId="1" applyNumberFormat="1" applyFont="1" applyFill="1" applyBorder="1" applyAlignment="1">
      <alignment horizontal="right" vertical="center" indent="1"/>
    </xf>
    <xf numFmtId="9" fontId="0" fillId="0" borderId="15" xfId="1" applyFont="1" applyBorder="1" applyAlignment="1">
      <alignment vertical="center"/>
    </xf>
    <xf numFmtId="173" fontId="7" fillId="0" borderId="13" xfId="1" applyNumberFormat="1" applyFont="1" applyFill="1" applyBorder="1" applyAlignment="1">
      <alignment horizontal="right" vertical="center" indent="1"/>
    </xf>
    <xf numFmtId="173" fontId="7" fillId="0" borderId="53" xfId="1" applyNumberFormat="1" applyFont="1" applyFill="1" applyBorder="1" applyAlignment="1">
      <alignment horizontal="right" vertical="center" indent="1"/>
    </xf>
    <xf numFmtId="0" fontId="20" fillId="0" borderId="29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left" vertical="center" wrapText="1"/>
    </xf>
    <xf numFmtId="9" fontId="18" fillId="0" borderId="1" xfId="1" applyFont="1" applyBorder="1" applyAlignment="1">
      <alignment horizontal="left" vertical="center" wrapText="1"/>
    </xf>
    <xf numFmtId="9" fontId="18" fillId="0" borderId="11" xfId="1" applyFont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2" fontId="0" fillId="0" borderId="0" xfId="0" applyNumberFormat="1"/>
    <xf numFmtId="0" fontId="28" fillId="0" borderId="0" xfId="6" applyNumberFormat="1" applyFont="1" applyFill="1" applyAlignment="1">
      <alignment horizontal="center" vertical="center"/>
    </xf>
    <xf numFmtId="0" fontId="27" fillId="0" borderId="0" xfId="6" applyFont="1" applyFill="1" applyAlignment="1">
      <alignment horizontal="left" vertical="center" wrapText="1"/>
    </xf>
    <xf numFmtId="0" fontId="28" fillId="0" borderId="0" xfId="6" applyNumberFormat="1" applyFont="1" applyFill="1" applyAlignment="1">
      <alignment horizontal="left" vertical="center" wrapText="1"/>
    </xf>
    <xf numFmtId="0" fontId="28" fillId="7" borderId="0" xfId="6" applyFont="1" applyFill="1" applyBorder="1" applyAlignment="1">
      <alignment horizontal="center" vertical="center"/>
    </xf>
    <xf numFmtId="0" fontId="27" fillId="7" borderId="0" xfId="6" applyFont="1" applyFill="1" applyBorder="1" applyAlignment="1">
      <alignment horizontal="left" vertical="center" wrapText="1"/>
    </xf>
    <xf numFmtId="0" fontId="28" fillId="7" borderId="0" xfId="6" applyFont="1" applyFill="1" applyBorder="1" applyAlignment="1">
      <alignment horizontal="left" vertical="center" wrapText="1"/>
    </xf>
    <xf numFmtId="0" fontId="28" fillId="7" borderId="0" xfId="6" applyNumberFormat="1" applyFont="1" applyFill="1" applyAlignment="1">
      <alignment horizontal="left" vertical="center" wrapText="1"/>
    </xf>
    <xf numFmtId="49" fontId="28" fillId="7" borderId="0" xfId="6" applyNumberFormat="1" applyFont="1" applyFill="1" applyBorder="1" applyAlignment="1">
      <alignment horizontal="left" vertical="center" wrapText="1"/>
    </xf>
    <xf numFmtId="0" fontId="28" fillId="7" borderId="0" xfId="6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17" fillId="0" borderId="54" xfId="0" applyFont="1" applyBorder="1" applyAlignment="1">
      <alignment vertical="center" wrapText="1"/>
    </xf>
    <xf numFmtId="0" fontId="17" fillId="0" borderId="55" xfId="0" applyFont="1" applyBorder="1" applyAlignment="1">
      <alignment vertical="center" wrapText="1"/>
    </xf>
    <xf numFmtId="164" fontId="7" fillId="3" borderId="56" xfId="3" applyNumberFormat="1" applyFont="1" applyFill="1" applyBorder="1" applyAlignment="1">
      <alignment horizontal="center" vertical="center" wrapText="1"/>
    </xf>
    <xf numFmtId="164" fontId="7" fillId="3" borderId="57" xfId="3" applyNumberFormat="1" applyFont="1" applyFill="1" applyBorder="1" applyAlignment="1">
      <alignment horizontal="center" vertical="center" wrapText="1"/>
    </xf>
    <xf numFmtId="0" fontId="28" fillId="7" borderId="0" xfId="6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0" borderId="0" xfId="0" applyNumberFormat="1"/>
    <xf numFmtId="172" fontId="3" fillId="2" borderId="18" xfId="1" applyNumberFormat="1" applyFont="1" applyFill="1" applyBorder="1" applyAlignment="1">
      <alignment horizontal="right" vertical="center" wrapText="1" indent="1"/>
    </xf>
    <xf numFmtId="172" fontId="3" fillId="2" borderId="30" xfId="1" applyNumberFormat="1" applyFont="1" applyFill="1" applyBorder="1" applyAlignment="1">
      <alignment horizontal="right" vertical="center" wrapText="1" indent="1"/>
    </xf>
    <xf numFmtId="172" fontId="3" fillId="2" borderId="31" xfId="1" applyNumberFormat="1" applyFont="1" applyFill="1" applyBorder="1" applyAlignment="1">
      <alignment horizontal="right" vertical="center" wrapText="1" indent="1"/>
    </xf>
    <xf numFmtId="172" fontId="3" fillId="2" borderId="11" xfId="1" applyNumberFormat="1" applyFont="1" applyFill="1" applyBorder="1" applyAlignment="1">
      <alignment horizontal="right" vertical="center" wrapText="1" indent="1"/>
    </xf>
    <xf numFmtId="172" fontId="3" fillId="2" borderId="15" xfId="1" applyNumberFormat="1" applyFont="1" applyFill="1" applyBorder="1" applyAlignment="1">
      <alignment horizontal="right" vertical="center" wrapText="1" indent="1"/>
    </xf>
    <xf numFmtId="172" fontId="3" fillId="2" borderId="46" xfId="1" applyNumberFormat="1" applyFont="1" applyFill="1" applyBorder="1" applyAlignment="1">
      <alignment horizontal="right" vertical="center" wrapText="1" indent="1"/>
    </xf>
    <xf numFmtId="172" fontId="3" fillId="2" borderId="18" xfId="1" applyNumberFormat="1" applyFont="1" applyFill="1" applyBorder="1" applyAlignment="1">
      <alignment horizontal="right" wrapText="1" indent="1"/>
    </xf>
    <xf numFmtId="172" fontId="3" fillId="2" borderId="7" xfId="1" applyNumberFormat="1" applyFont="1" applyFill="1" applyBorder="1" applyAlignment="1">
      <alignment horizontal="right" vertical="center" wrapText="1" indent="1"/>
    </xf>
    <xf numFmtId="172" fontId="3" fillId="2" borderId="15" xfId="1" applyNumberFormat="1" applyFont="1" applyFill="1" applyBorder="1" applyAlignment="1">
      <alignment horizontal="right" vertical="center" indent="1"/>
    </xf>
    <xf numFmtId="171" fontId="3" fillId="2" borderId="21" xfId="5" applyNumberFormat="1" applyFont="1" applyFill="1" applyBorder="1" applyAlignment="1">
      <alignment horizontal="center" vertical="center" wrapText="1"/>
    </xf>
    <xf numFmtId="171" fontId="36" fillId="2" borderId="21" xfId="5" applyNumberFormat="1" applyFont="1" applyFill="1" applyBorder="1" applyAlignment="1">
      <alignment horizontal="center" vertical="center" wrapText="1"/>
    </xf>
    <xf numFmtId="171" fontId="11" fillId="0" borderId="23" xfId="5" applyNumberFormat="1" applyFont="1" applyFill="1" applyBorder="1" applyAlignment="1">
      <alignment horizontal="right" vertical="center" wrapText="1"/>
    </xf>
    <xf numFmtId="171" fontId="35" fillId="0" borderId="23" xfId="5" applyNumberFormat="1" applyFont="1" applyFill="1" applyBorder="1" applyAlignment="1">
      <alignment horizontal="right" vertical="center" wrapText="1"/>
    </xf>
    <xf numFmtId="171" fontId="37" fillId="0" borderId="23" xfId="5" applyNumberFormat="1" applyFont="1" applyFill="1" applyBorder="1" applyAlignment="1">
      <alignment horizontal="right" vertical="center" wrapText="1"/>
    </xf>
    <xf numFmtId="171" fontId="6" fillId="0" borderId="6" xfId="5" applyNumberFormat="1" applyFont="1" applyBorder="1" applyAlignment="1">
      <alignment horizontal="right" vertical="center"/>
    </xf>
    <xf numFmtId="171" fontId="38" fillId="0" borderId="6" xfId="5" applyNumberFormat="1" applyFont="1" applyBorder="1" applyAlignment="1">
      <alignment horizontal="right" vertical="center"/>
    </xf>
    <xf numFmtId="171" fontId="39" fillId="0" borderId="0" xfId="5" applyNumberFormat="1" applyFont="1" applyAlignment="1">
      <alignment vertical="center"/>
    </xf>
    <xf numFmtId="171" fontId="0" fillId="0" borderId="0" xfId="5" applyNumberFormat="1" applyFont="1" applyAlignment="1">
      <alignment vertical="center"/>
    </xf>
    <xf numFmtId="0" fontId="17" fillId="0" borderId="42" xfId="0" applyFont="1" applyBorder="1" applyAlignment="1">
      <alignment horizontal="left" vertical="center" wrapText="1"/>
    </xf>
    <xf numFmtId="0" fontId="23" fillId="0" borderId="43" xfId="0" applyFont="1" applyBorder="1" applyAlignment="1">
      <alignment vertical="center" wrapText="1"/>
    </xf>
    <xf numFmtId="0" fontId="23" fillId="0" borderId="38" xfId="0" applyFont="1" applyFill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42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164" fontId="7" fillId="3" borderId="58" xfId="3" applyNumberFormat="1" applyFont="1" applyFill="1" applyBorder="1" applyAlignment="1">
      <alignment horizontal="center" vertical="center" wrapText="1"/>
    </xf>
    <xf numFmtId="164" fontId="7" fillId="3" borderId="59" xfId="3" applyNumberFormat="1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left" vertical="center" wrapText="1"/>
    </xf>
    <xf numFmtId="0" fontId="32" fillId="0" borderId="63" xfId="0" applyFont="1" applyBorder="1" applyAlignment="1">
      <alignment vertical="center" wrapText="1"/>
    </xf>
    <xf numFmtId="0" fontId="32" fillId="0" borderId="64" xfId="0" applyFont="1" applyBorder="1" applyAlignment="1">
      <alignment vertical="center" wrapText="1"/>
    </xf>
    <xf numFmtId="164" fontId="7" fillId="3" borderId="65" xfId="3" applyNumberFormat="1" applyFont="1" applyFill="1" applyBorder="1" applyAlignment="1">
      <alignment horizontal="center" vertical="center" wrapText="1"/>
    </xf>
    <xf numFmtId="164" fontId="7" fillId="3" borderId="66" xfId="3" applyNumberFormat="1" applyFont="1" applyFill="1" applyBorder="1" applyAlignment="1">
      <alignment horizontal="center" vertical="center" wrapText="1"/>
    </xf>
    <xf numFmtId="164" fontId="7" fillId="4" borderId="66" xfId="3" applyNumberFormat="1" applyFont="1" applyFill="1" applyBorder="1" applyAlignment="1">
      <alignment horizontal="center" vertical="center" wrapText="1"/>
    </xf>
    <xf numFmtId="164" fontId="7" fillId="3" borderId="67" xfId="3" applyNumberFormat="1" applyFont="1" applyFill="1" applyBorder="1" applyAlignment="1">
      <alignment horizontal="center" vertical="center" wrapText="1"/>
    </xf>
    <xf numFmtId="167" fontId="3" fillId="2" borderId="63" xfId="2" applyNumberFormat="1" applyFont="1" applyBorder="1" applyAlignment="1">
      <alignment horizontal="right" vertical="center" wrapText="1" indent="1"/>
    </xf>
    <xf numFmtId="0" fontId="0" fillId="0" borderId="68" xfId="0" applyBorder="1" applyAlignment="1">
      <alignment vertical="center"/>
    </xf>
    <xf numFmtId="0" fontId="0" fillId="5" borderId="68" xfId="0" applyFill="1" applyBorder="1"/>
    <xf numFmtId="0" fontId="20" fillId="0" borderId="69" xfId="0" applyFont="1" applyBorder="1" applyAlignment="1">
      <alignment horizontal="center" vertical="center" wrapText="1"/>
    </xf>
    <xf numFmtId="173" fontId="7" fillId="0" borderId="69" xfId="1" applyNumberFormat="1" applyFont="1" applyFill="1" applyBorder="1" applyAlignment="1">
      <alignment horizontal="right" vertical="center" wrapText="1" indent="1"/>
    </xf>
    <xf numFmtId="173" fontId="7" fillId="0" borderId="71" xfId="1" applyNumberFormat="1" applyFont="1" applyFill="1" applyBorder="1" applyAlignment="1">
      <alignment horizontal="right" vertical="center" wrapText="1" indent="1"/>
    </xf>
    <xf numFmtId="173" fontId="7" fillId="4" borderId="71" xfId="1" applyNumberFormat="1" applyFont="1" applyFill="1" applyBorder="1" applyAlignment="1">
      <alignment horizontal="right" vertical="center" wrapText="1" indent="1"/>
    </xf>
    <xf numFmtId="173" fontId="7" fillId="0" borderId="72" xfId="1" applyNumberFormat="1" applyFont="1" applyFill="1" applyBorder="1" applyAlignment="1">
      <alignment horizontal="right" vertical="center" wrapText="1" indent="1"/>
    </xf>
    <xf numFmtId="172" fontId="3" fillId="2" borderId="60" xfId="1" applyNumberFormat="1" applyFont="1" applyFill="1" applyBorder="1" applyAlignment="1">
      <alignment horizontal="right" vertical="center" wrapText="1" indent="1"/>
    </xf>
    <xf numFmtId="9" fontId="18" fillId="0" borderId="60" xfId="1" applyFont="1" applyBorder="1" applyAlignment="1">
      <alignment horizontal="left"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173" fontId="7" fillId="0" borderId="51" xfId="1" applyNumberFormat="1" applyFont="1" applyFill="1" applyBorder="1" applyAlignment="1">
      <alignment horizontal="right" vertical="center" wrapText="1" indent="1"/>
    </xf>
    <xf numFmtId="173" fontId="7" fillId="0" borderId="52" xfId="1" applyNumberFormat="1" applyFont="1" applyFill="1" applyBorder="1" applyAlignment="1">
      <alignment horizontal="right" vertical="center" wrapText="1" indent="1"/>
    </xf>
    <xf numFmtId="173" fontId="7" fillId="0" borderId="13" xfId="1" applyNumberFormat="1" applyFont="1" applyFill="1" applyBorder="1" applyAlignment="1">
      <alignment horizontal="right" vertical="center" wrapText="1" indent="1"/>
    </xf>
    <xf numFmtId="0" fontId="32" fillId="0" borderId="70" xfId="0" applyFont="1" applyBorder="1" applyAlignment="1">
      <alignment horizontal="left" vertical="center" wrapText="1"/>
    </xf>
    <xf numFmtId="0" fontId="32" fillId="0" borderId="60" xfId="0" applyFont="1" applyBorder="1" applyAlignment="1">
      <alignment vertical="center" wrapText="1"/>
    </xf>
    <xf numFmtId="0" fontId="32" fillId="0" borderId="68" xfId="0" applyFont="1" applyBorder="1" applyAlignment="1">
      <alignment vertical="center" wrapText="1"/>
    </xf>
    <xf numFmtId="0" fontId="32" fillId="0" borderId="15" xfId="0" applyFont="1" applyBorder="1" applyAlignment="1">
      <alignment vertical="center"/>
    </xf>
    <xf numFmtId="0" fontId="32" fillId="0" borderId="5" xfId="0" applyFont="1" applyBorder="1" applyAlignment="1">
      <alignment vertical="center" wrapText="1"/>
    </xf>
    <xf numFmtId="1" fontId="11" fillId="0" borderId="0" xfId="4" applyNumberFormat="1" applyFont="1" applyFill="1" applyBorder="1" applyAlignment="1">
      <alignment horizontal="center" vertical="center" wrapText="1"/>
    </xf>
    <xf numFmtId="0" fontId="0" fillId="0" borderId="73" xfId="0" applyFont="1" applyBorder="1"/>
    <xf numFmtId="0" fontId="31" fillId="0" borderId="0" xfId="0" applyFont="1"/>
    <xf numFmtId="2" fontId="31" fillId="0" borderId="0" xfId="0" applyNumberFormat="1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0" fontId="31" fillId="0" borderId="0" xfId="0" applyNumberFormat="1" applyFont="1"/>
    <xf numFmtId="2" fontId="43" fillId="0" borderId="0" xfId="0" applyNumberFormat="1" applyFont="1"/>
    <xf numFmtId="0" fontId="43" fillId="0" borderId="0" xfId="0" applyNumberFormat="1" applyFont="1"/>
    <xf numFmtId="0" fontId="44" fillId="0" borderId="0" xfId="0" applyNumberFormat="1" applyFont="1"/>
    <xf numFmtId="0" fontId="44" fillId="0" borderId="0" xfId="0" applyFont="1"/>
    <xf numFmtId="0" fontId="41" fillId="9" borderId="0" xfId="0" applyFont="1" applyFill="1" applyBorder="1"/>
    <xf numFmtId="14" fontId="0" fillId="0" borderId="0" xfId="0" applyNumberFormat="1"/>
    <xf numFmtId="0" fontId="20" fillId="0" borderId="29" xfId="0" applyFont="1" applyBorder="1" applyAlignment="1">
      <alignment horizontal="center" vertical="center" wrapText="1"/>
    </xf>
    <xf numFmtId="3" fontId="3" fillId="2" borderId="15" xfId="2" applyNumberFormat="1" applyFont="1" applyBorder="1" applyAlignment="1">
      <alignment horizontal="right" vertical="center" wrapText="1" indent="1"/>
    </xf>
    <xf numFmtId="3" fontId="18" fillId="0" borderId="11" xfId="5" applyNumberFormat="1" applyFont="1" applyBorder="1" applyAlignment="1">
      <alignment horizontal="right" vertical="center" wrapText="1"/>
    </xf>
    <xf numFmtId="3" fontId="18" fillId="0" borderId="15" xfId="5" applyNumberFormat="1" applyFont="1" applyBorder="1" applyAlignment="1">
      <alignment horizontal="right" vertical="center" wrapText="1"/>
    </xf>
    <xf numFmtId="3" fontId="18" fillId="0" borderId="63" xfId="5" applyNumberFormat="1" applyFont="1" applyBorder="1" applyAlignment="1">
      <alignment horizontal="right" vertical="center" wrapText="1"/>
    </xf>
    <xf numFmtId="3" fontId="3" fillId="2" borderId="15" xfId="2" applyNumberFormat="1" applyFont="1" applyBorder="1" applyAlignment="1">
      <alignment horizontal="right" vertical="center" wrapText="1"/>
    </xf>
    <xf numFmtId="0" fontId="17" fillId="10" borderId="35" xfId="0" applyFont="1" applyFill="1" applyBorder="1" applyAlignment="1">
      <alignment horizontal="left" vertical="center" wrapText="1"/>
    </xf>
    <xf numFmtId="0" fontId="17" fillId="10" borderId="15" xfId="0" applyFont="1" applyFill="1" applyBorder="1" applyAlignment="1">
      <alignment horizontal="left" vertical="center" wrapText="1"/>
    </xf>
    <xf numFmtId="0" fontId="0" fillId="8" borderId="0" xfId="0" applyFill="1" applyAlignment="1">
      <alignment vertical="center"/>
    </xf>
    <xf numFmtId="171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0" fontId="0" fillId="8" borderId="2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5" fontId="10" fillId="0" borderId="5" xfId="3" applyNumberFormat="1" applyFont="1" applyBorder="1" applyAlignment="1">
      <alignment horizontal="center" vertical="center"/>
    </xf>
    <xf numFmtId="165" fontId="10" fillId="0" borderId="6" xfId="3" applyNumberFormat="1" applyFont="1" applyBorder="1" applyAlignment="1">
      <alignment horizontal="center" vertical="center"/>
    </xf>
    <xf numFmtId="171" fontId="11" fillId="0" borderId="1" xfId="5" applyNumberFormat="1" applyFont="1" applyBorder="1" applyAlignment="1">
      <alignment horizontal="center" vertical="center" wrapText="1"/>
    </xf>
    <xf numFmtId="171" fontId="11" fillId="0" borderId="7" xfId="5" applyNumberFormat="1" applyFont="1" applyBorder="1" applyAlignment="1">
      <alignment horizontal="center" vertical="center" wrapText="1"/>
    </xf>
    <xf numFmtId="171" fontId="35" fillId="0" borderId="1" xfId="5" applyNumberFormat="1" applyFont="1" applyBorder="1" applyAlignment="1">
      <alignment horizontal="center" vertical="center" wrapText="1"/>
    </xf>
    <xf numFmtId="171" fontId="35" fillId="0" borderId="7" xfId="5" applyNumberFormat="1" applyFont="1" applyBorder="1" applyAlignment="1">
      <alignment horizontal="center" vertical="center" wrapText="1"/>
    </xf>
    <xf numFmtId="0" fontId="45" fillId="8" borderId="0" xfId="0" applyFont="1" applyFill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3" fontId="18" fillId="0" borderId="1" xfId="5" applyNumberFormat="1" applyFont="1" applyBorder="1" applyAlignment="1">
      <alignment horizontal="right" vertical="center" wrapText="1"/>
    </xf>
    <xf numFmtId="3" fontId="18" fillId="0" borderId="7" xfId="5" applyNumberFormat="1" applyFont="1" applyBorder="1" applyAlignment="1">
      <alignment horizontal="right" vertical="center" wrapText="1"/>
    </xf>
    <xf numFmtId="3" fontId="18" fillId="0" borderId="11" xfId="5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9" fontId="18" fillId="0" borderId="1" xfId="1" applyFont="1" applyBorder="1" applyAlignment="1">
      <alignment horizontal="left" vertical="center" wrapText="1"/>
    </xf>
    <xf numFmtId="9" fontId="18" fillId="0" borderId="7" xfId="1" applyFont="1" applyBorder="1" applyAlignment="1">
      <alignment horizontal="left" vertical="center" wrapText="1"/>
    </xf>
    <xf numFmtId="9" fontId="18" fillId="0" borderId="11" xfId="1" applyFont="1" applyBorder="1" applyAlignment="1">
      <alignment horizontal="left" vertical="center" wrapText="1"/>
    </xf>
    <xf numFmtId="9" fontId="18" fillId="0" borderId="1" xfId="1" applyFont="1" applyFill="1" applyBorder="1" applyAlignment="1">
      <alignment horizontal="left" vertical="center" wrapText="1"/>
    </xf>
    <xf numFmtId="9" fontId="18" fillId="0" borderId="7" xfId="1" applyFont="1" applyFill="1" applyBorder="1" applyAlignment="1">
      <alignment horizontal="left" vertical="center" wrapText="1"/>
    </xf>
    <xf numFmtId="9" fontId="18" fillId="0" borderId="11" xfId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0" fontId="17" fillId="10" borderId="35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justify" vertical="center" wrapText="1"/>
    </xf>
    <xf numFmtId="3" fontId="11" fillId="0" borderId="1" xfId="3" applyNumberFormat="1" applyFont="1" applyBorder="1" applyAlignment="1">
      <alignment horizontal="center" vertical="center" wrapText="1"/>
    </xf>
    <xf numFmtId="3" fontId="11" fillId="0" borderId="7" xfId="3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165" fontId="10" fillId="0" borderId="4" xfId="3" applyNumberFormat="1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10" fillId="0" borderId="4" xfId="3" applyNumberFormat="1" applyFont="1" applyBorder="1" applyAlignment="1">
      <alignment horizontal="center" vertical="center" wrapText="1"/>
    </xf>
    <xf numFmtId="165" fontId="10" fillId="0" borderId="5" xfId="3" applyNumberFormat="1" applyFont="1" applyBorder="1" applyAlignment="1">
      <alignment horizontal="center" vertical="center" wrapText="1"/>
    </xf>
    <xf numFmtId="165" fontId="10" fillId="0" borderId="6" xfId="3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9" fontId="11" fillId="0" borderId="1" xfId="1" applyFont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3" fontId="18" fillId="0" borderId="1" xfId="5" applyNumberFormat="1" applyFont="1" applyFill="1" applyBorder="1" applyAlignment="1">
      <alignment horizontal="right" vertical="center" wrapText="1"/>
    </xf>
    <xf numFmtId="3" fontId="18" fillId="0" borderId="7" xfId="5" applyNumberFormat="1" applyFont="1" applyFill="1" applyBorder="1" applyAlignment="1">
      <alignment horizontal="right" vertical="center" wrapText="1"/>
    </xf>
    <xf numFmtId="3" fontId="18" fillId="0" borderId="11" xfId="5" applyNumberFormat="1" applyFont="1" applyFill="1" applyBorder="1" applyAlignment="1">
      <alignment horizontal="right" vertical="center" wrapText="1"/>
    </xf>
    <xf numFmtId="171" fontId="10" fillId="0" borderId="5" xfId="5" applyNumberFormat="1" applyFont="1" applyBorder="1" applyAlignment="1">
      <alignment horizontal="center" vertical="center"/>
    </xf>
    <xf numFmtId="171" fontId="10" fillId="0" borderId="6" xfId="5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41" fillId="9" borderId="12" xfId="0" applyFont="1" applyFill="1" applyBorder="1"/>
    <xf numFmtId="0" fontId="40" fillId="7" borderId="74" xfId="0" applyFont="1" applyFill="1" applyBorder="1"/>
    <xf numFmtId="0" fontId="40" fillId="7" borderId="75" xfId="0" applyFont="1" applyFill="1" applyBorder="1"/>
    <xf numFmtId="0" fontId="40" fillId="7" borderId="76" xfId="0" applyFont="1" applyFill="1" applyBorder="1"/>
    <xf numFmtId="49" fontId="26" fillId="0" borderId="0" xfId="6" applyNumberFormat="1" applyFont="1" applyBorder="1" applyAlignment="1">
      <alignment horizontal="center" vertical="center" wrapText="1"/>
    </xf>
    <xf numFmtId="49" fontId="26" fillId="0" borderId="0" xfId="6" applyNumberFormat="1" applyFont="1" applyBorder="1" applyAlignment="1">
      <alignment horizontal="center" vertical="center"/>
    </xf>
  </cellXfs>
  <cellStyles count="8">
    <cellStyle name="20% - Accent6" xfId="2" builtinId="50"/>
    <cellStyle name="Currency" xfId="5" builtinId="4"/>
    <cellStyle name="Normal" xfId="0" builtinId="0"/>
    <cellStyle name="Normal 2" xfId="3"/>
    <cellStyle name="Normal 2 2" xfId="6"/>
    <cellStyle name="Normal 2 2 2" xfId="7"/>
    <cellStyle name="Percent" xfId="1" builtinId="5"/>
    <cellStyle name="Percent 2" xfId="4"/>
  </cellStyles>
  <dxfs count="72"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5" tint="0.59996337778862885"/>
        </patternFill>
      </fill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theme="5" tint="0.79998168889431442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  <dxf>
      <font>
        <b/>
        <i val="0"/>
        <color rgb="FF0000FF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371475</xdr:colOff>
          <xdr:row>1</xdr:row>
          <xdr:rowOff>19050</xdr:rowOff>
        </xdr:from>
        <xdr:to>
          <xdr:col>33</xdr:col>
          <xdr:colOff>171450</xdr:colOff>
          <xdr:row>2</xdr:row>
          <xdr:rowOff>57150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Refresh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1;&#1070;&#1044;&#1046;&#1045;&#1058;\&#1041;&#1102;&#1076;&#1078;&#1077;&#1090;%202020\&#1056;&#1080;&#1076;&#1074;&#1072;&#1085;\&#1041;&#1102;&#1076;&#1078;&#1077;&#1090;-PivotTable-2020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АЛАВРИ"/>
      <sheetName val="МАГИСТРИ"/>
      <sheetName val="доктор"/>
      <sheetName val="PT1-{Бак-МагССО}-Маг"/>
      <sheetName val="PT2-Бак-МагССО"/>
      <sheetName val="PT2-Магистър"/>
      <sheetName val="Sheet14"/>
      <sheetName val="Sheet2"/>
      <sheetName val="Данни"/>
      <sheetName val="Номенклатури"/>
    </sheetNames>
    <sheetDataSet>
      <sheetData sheetId="0"/>
      <sheetData sheetId="1"/>
      <sheetData sheetId="2"/>
      <sheetData sheetId="3">
        <row r="5">
          <cell r="A5" t="str">
            <v>ОКС</v>
          </cell>
          <cell r="B5" t="str">
            <v>(Multiple Items)</v>
          </cell>
        </row>
        <row r="7">
          <cell r="A7" t="str">
            <v xml:space="preserve"> Часове</v>
          </cell>
          <cell r="B7" t="str">
            <v>ФПреп</v>
          </cell>
        </row>
        <row r="8">
          <cell r="A8" t="str">
            <v>ФСтуд</v>
          </cell>
          <cell r="B8" t="str">
            <v>БсФ</v>
          </cell>
          <cell r="C8" t="str">
            <v>БФ</v>
          </cell>
          <cell r="D8" t="str">
            <v>ГГФ</v>
          </cell>
          <cell r="E8" t="str">
            <v>ЕФ</v>
          </cell>
          <cell r="F8" t="str">
            <v>ИФ</v>
          </cell>
          <cell r="G8" t="str">
            <v>МФ</v>
          </cell>
          <cell r="H8" t="str">
            <v>СтФ</v>
          </cell>
          <cell r="I8" t="str">
            <v>ФЖМК</v>
          </cell>
          <cell r="J8" t="str">
            <v>ФзФ</v>
          </cell>
          <cell r="K8" t="str">
            <v>ФКНФ</v>
          </cell>
          <cell r="L8" t="str">
            <v>ФМИ</v>
          </cell>
          <cell r="M8" t="str">
            <v>ФНОИ</v>
          </cell>
          <cell r="N8" t="str">
            <v>ФП</v>
          </cell>
          <cell r="O8" t="str">
            <v>ФСлФ</v>
          </cell>
          <cell r="P8" t="str">
            <v>ФФ</v>
          </cell>
          <cell r="Q8" t="str">
            <v>ФХФ</v>
          </cell>
          <cell r="R8" t="str">
            <v>ЮФ</v>
          </cell>
          <cell r="S8" t="str">
            <v>ДС</v>
          </cell>
          <cell r="T8" t="str">
            <v>ДИУУ</v>
          </cell>
          <cell r="U8" t="str">
            <v>ДЕО</v>
          </cell>
          <cell r="V8" t="str">
            <v>ЦСВП</v>
          </cell>
        </row>
        <row r="9">
          <cell r="A9" t="str">
            <v>БсФ</v>
          </cell>
          <cell r="B9">
            <v>1918</v>
          </cell>
          <cell r="P9">
            <v>91</v>
          </cell>
          <cell r="T9">
            <v>45</v>
          </cell>
        </row>
        <row r="10">
          <cell r="A10" t="str">
            <v>БФ</v>
          </cell>
          <cell r="C10">
            <v>15843</v>
          </cell>
          <cell r="D10">
            <v>983</v>
          </cell>
          <cell r="G10">
            <v>165</v>
          </cell>
          <cell r="H10">
            <v>195</v>
          </cell>
          <cell r="J10">
            <v>909</v>
          </cell>
          <cell r="K10">
            <v>336</v>
          </cell>
          <cell r="L10">
            <v>360</v>
          </cell>
          <cell r="O10">
            <v>121</v>
          </cell>
          <cell r="Q10">
            <v>2923</v>
          </cell>
          <cell r="S10">
            <v>29</v>
          </cell>
        </row>
        <row r="11">
          <cell r="A11" t="str">
            <v>ГГФ</v>
          </cell>
          <cell r="D11">
            <v>9810</v>
          </cell>
          <cell r="H11">
            <v>75</v>
          </cell>
          <cell r="J11">
            <v>195</v>
          </cell>
          <cell r="K11">
            <v>1011</v>
          </cell>
          <cell r="L11">
            <v>180</v>
          </cell>
          <cell r="O11">
            <v>300</v>
          </cell>
          <cell r="P11">
            <v>240</v>
          </cell>
          <cell r="R11">
            <v>180</v>
          </cell>
          <cell r="S11">
            <v>159</v>
          </cell>
        </row>
        <row r="12">
          <cell r="A12" t="str">
            <v>ЕФ</v>
          </cell>
          <cell r="C12">
            <v>69</v>
          </cell>
          <cell r="D12">
            <v>9</v>
          </cell>
          <cell r="E12">
            <v>132</v>
          </cell>
          <cell r="F12">
            <v>64</v>
          </cell>
          <cell r="H12">
            <v>600</v>
          </cell>
          <cell r="I12">
            <v>142</v>
          </cell>
          <cell r="J12">
            <v>66</v>
          </cell>
          <cell r="K12">
            <v>582</v>
          </cell>
          <cell r="L12">
            <v>369</v>
          </cell>
          <cell r="M12">
            <v>446</v>
          </cell>
          <cell r="N12">
            <v>140</v>
          </cell>
          <cell r="O12">
            <v>964</v>
          </cell>
          <cell r="P12">
            <v>630</v>
          </cell>
          <cell r="R12">
            <v>1804</v>
          </cell>
        </row>
        <row r="13">
          <cell r="A13" t="str">
            <v>ИФ</v>
          </cell>
          <cell r="B13">
            <v>105</v>
          </cell>
          <cell r="D13">
            <v>660</v>
          </cell>
          <cell r="F13">
            <v>10990</v>
          </cell>
          <cell r="H13">
            <v>90</v>
          </cell>
          <cell r="K13">
            <v>270</v>
          </cell>
          <cell r="N13">
            <v>60</v>
          </cell>
          <cell r="O13">
            <v>150</v>
          </cell>
          <cell r="P13">
            <v>653</v>
          </cell>
          <cell r="T13">
            <v>91</v>
          </cell>
          <cell r="V13">
            <v>30</v>
          </cell>
        </row>
        <row r="14">
          <cell r="A14" t="str">
            <v>МФ</v>
          </cell>
          <cell r="G14">
            <v>33120</v>
          </cell>
          <cell r="H14">
            <v>45</v>
          </cell>
          <cell r="K14">
            <v>45</v>
          </cell>
          <cell r="O14">
            <v>138</v>
          </cell>
          <cell r="P14">
            <v>303</v>
          </cell>
          <cell r="S14">
            <v>1050</v>
          </cell>
          <cell r="T14">
            <v>75</v>
          </cell>
          <cell r="U14">
            <v>180</v>
          </cell>
        </row>
        <row r="15">
          <cell r="A15" t="str">
            <v>СтФ</v>
          </cell>
          <cell r="H15">
            <v>4062</v>
          </cell>
          <cell r="K15">
            <v>546</v>
          </cell>
          <cell r="L15">
            <v>300</v>
          </cell>
          <cell r="O15">
            <v>90</v>
          </cell>
          <cell r="P15">
            <v>30</v>
          </cell>
          <cell r="R15">
            <v>43</v>
          </cell>
          <cell r="S15">
            <v>120</v>
          </cell>
        </row>
        <row r="16">
          <cell r="A16" t="str">
            <v>ФЖМК</v>
          </cell>
          <cell r="F16">
            <v>68</v>
          </cell>
          <cell r="H16">
            <v>98</v>
          </cell>
          <cell r="I16">
            <v>7785</v>
          </cell>
          <cell r="K16">
            <v>1740</v>
          </cell>
          <cell r="M16">
            <v>45</v>
          </cell>
          <cell r="O16">
            <v>300</v>
          </cell>
          <cell r="P16">
            <v>226</v>
          </cell>
          <cell r="R16">
            <v>30</v>
          </cell>
          <cell r="S16">
            <v>121</v>
          </cell>
          <cell r="U16">
            <v>181</v>
          </cell>
        </row>
        <row r="17">
          <cell r="A17" t="str">
            <v>ФзФ</v>
          </cell>
          <cell r="C17">
            <v>255</v>
          </cell>
          <cell r="F17">
            <v>15</v>
          </cell>
          <cell r="G17">
            <v>90</v>
          </cell>
          <cell r="J17">
            <v>13021</v>
          </cell>
          <cell r="L17">
            <v>1197</v>
          </cell>
          <cell r="N17">
            <v>48</v>
          </cell>
          <cell r="Q17">
            <v>275</v>
          </cell>
          <cell r="S17">
            <v>990</v>
          </cell>
        </row>
        <row r="18">
          <cell r="A18" t="str">
            <v>ФКНФ</v>
          </cell>
          <cell r="D18">
            <v>90</v>
          </cell>
          <cell r="F18">
            <v>93</v>
          </cell>
          <cell r="H18">
            <v>135</v>
          </cell>
          <cell r="I18">
            <v>45</v>
          </cell>
          <cell r="J18">
            <v>14</v>
          </cell>
          <cell r="K18">
            <v>34519</v>
          </cell>
          <cell r="L18">
            <v>61</v>
          </cell>
          <cell r="M18">
            <v>30</v>
          </cell>
          <cell r="N18">
            <v>498</v>
          </cell>
          <cell r="O18">
            <v>1990</v>
          </cell>
          <cell r="P18">
            <v>414</v>
          </cell>
          <cell r="R18">
            <v>178</v>
          </cell>
          <cell r="S18">
            <v>38</v>
          </cell>
        </row>
        <row r="19">
          <cell r="A19" t="str">
            <v>ФМИ</v>
          </cell>
          <cell r="J19">
            <v>8</v>
          </cell>
          <cell r="L19">
            <v>20917</v>
          </cell>
          <cell r="N19">
            <v>111</v>
          </cell>
          <cell r="O19">
            <v>24</v>
          </cell>
          <cell r="P19">
            <v>243</v>
          </cell>
          <cell r="S19">
            <v>30</v>
          </cell>
        </row>
        <row r="20">
          <cell r="A20" t="str">
            <v>ФНОИ</v>
          </cell>
          <cell r="I20">
            <v>30</v>
          </cell>
          <cell r="L20">
            <v>25</v>
          </cell>
          <cell r="M20">
            <v>16080</v>
          </cell>
          <cell r="N20">
            <v>30</v>
          </cell>
          <cell r="O20">
            <v>105</v>
          </cell>
          <cell r="P20">
            <v>700</v>
          </cell>
          <cell r="S20">
            <v>420</v>
          </cell>
        </row>
        <row r="21">
          <cell r="A21" t="str">
            <v>ФП</v>
          </cell>
          <cell r="D21">
            <v>60</v>
          </cell>
          <cell r="G21">
            <v>130</v>
          </cell>
          <cell r="H21">
            <v>40</v>
          </cell>
          <cell r="M21">
            <v>465</v>
          </cell>
          <cell r="N21">
            <v>6342</v>
          </cell>
          <cell r="O21">
            <v>180</v>
          </cell>
          <cell r="P21">
            <v>560</v>
          </cell>
          <cell r="R21">
            <v>130</v>
          </cell>
        </row>
        <row r="22">
          <cell r="A22" t="str">
            <v>ФСлФ</v>
          </cell>
          <cell r="F22">
            <v>60</v>
          </cell>
          <cell r="K22">
            <v>105</v>
          </cell>
          <cell r="N22">
            <v>210</v>
          </cell>
          <cell r="O22">
            <v>15435</v>
          </cell>
          <cell r="P22">
            <v>89</v>
          </cell>
          <cell r="V22">
            <v>234</v>
          </cell>
        </row>
        <row r="23">
          <cell r="A23" t="str">
            <v>ФФ</v>
          </cell>
          <cell r="F23">
            <v>252</v>
          </cell>
          <cell r="H23">
            <v>828</v>
          </cell>
          <cell r="I23">
            <v>300</v>
          </cell>
          <cell r="K23">
            <v>1575</v>
          </cell>
          <cell r="N23">
            <v>336</v>
          </cell>
          <cell r="O23">
            <v>642</v>
          </cell>
          <cell r="P23">
            <v>33280</v>
          </cell>
          <cell r="R23">
            <v>480</v>
          </cell>
          <cell r="S23">
            <v>876</v>
          </cell>
        </row>
        <row r="24">
          <cell r="A24" t="str">
            <v>ФХФ</v>
          </cell>
          <cell r="C24">
            <v>2832</v>
          </cell>
          <cell r="D24">
            <v>120</v>
          </cell>
          <cell r="G24">
            <v>630</v>
          </cell>
          <cell r="J24">
            <v>1808</v>
          </cell>
          <cell r="K24">
            <v>510</v>
          </cell>
          <cell r="L24">
            <v>948</v>
          </cell>
          <cell r="O24">
            <v>30</v>
          </cell>
          <cell r="Q24">
            <v>30175</v>
          </cell>
          <cell r="S24">
            <v>1140</v>
          </cell>
        </row>
        <row r="25">
          <cell r="A25" t="str">
            <v>ЮФ</v>
          </cell>
          <cell r="F25">
            <v>120</v>
          </cell>
          <cell r="H25">
            <v>948</v>
          </cell>
          <cell r="K25">
            <v>1200</v>
          </cell>
          <cell r="O25">
            <v>204</v>
          </cell>
          <cell r="P25">
            <v>30</v>
          </cell>
          <cell r="R25">
            <v>14082</v>
          </cell>
          <cell r="S25">
            <v>2460</v>
          </cell>
        </row>
        <row r="26">
          <cell r="A26" t="str">
            <v>Общо</v>
          </cell>
          <cell r="B26">
            <v>2023</v>
          </cell>
          <cell r="C26">
            <v>18999</v>
          </cell>
          <cell r="D26">
            <v>11732</v>
          </cell>
          <cell r="E26">
            <v>132</v>
          </cell>
          <cell r="F26">
            <v>11662</v>
          </cell>
          <cell r="G26">
            <v>34135</v>
          </cell>
          <cell r="H26">
            <v>7116</v>
          </cell>
          <cell r="I26">
            <v>8302</v>
          </cell>
          <cell r="J26">
            <v>16021</v>
          </cell>
          <cell r="K26">
            <v>42439</v>
          </cell>
          <cell r="L26">
            <v>24357</v>
          </cell>
          <cell r="M26">
            <v>17066</v>
          </cell>
          <cell r="N26">
            <v>7775</v>
          </cell>
          <cell r="O26">
            <v>20673</v>
          </cell>
          <cell r="P26">
            <v>37489</v>
          </cell>
          <cell r="Q26">
            <v>33373</v>
          </cell>
          <cell r="R26">
            <v>16927</v>
          </cell>
          <cell r="S26">
            <v>7433</v>
          </cell>
          <cell r="T26">
            <v>211</v>
          </cell>
          <cell r="U26">
            <v>361</v>
          </cell>
          <cell r="V26">
            <v>264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name="ExternalData_1" adjustColumnWidth="0" connectionId="3" autoFormatId="16" applyNumberFormats="0" applyBorderFormats="0" applyFontFormats="0" applyPatternFormats="0" applyAlignmentFormats="0" applyWidthHeightFormats="0">
  <queryTableRefresh nextId="19">
    <queryTableFields count="14">
      <queryTableField id="1" name="УчебнаГодина" tableColumnId="1"/>
      <queryTableField id="2" name="ОКС" tableColumnId="2"/>
      <queryTableField id="3" name="пн№" tableColumnId="3"/>
      <queryTableField id="4" name="ПН" tableColumnId="4"/>
      <queryTableField id="5" name="с№" tableColumnId="5"/>
      <queryTableField id="6" name="рФакултет" tableColumnId="6"/>
      <queryTableField id="7" name="СПЕЦИАЛНОСТ" tableColumnId="7"/>
      <queryTableField id="8" name="нФакултет" tableColumnId="8"/>
      <queryTableField id="9" name="пФакултет" tableColumnId="9"/>
      <queryTableField id="11" name="Стари Часове" tableColumnId="11"/>
      <queryTableField id="12" name="Разлика" tableColumnId="12"/>
      <queryTableField id="13" name="Бележка" tableColumnId="13"/>
      <queryTableField id="14" name="Дата" tableColumnId="14"/>
      <queryTableField id="10" name="Часове" tableColumnId="10"/>
    </queryTableFields>
  </queryTableRefresh>
</queryTable>
</file>

<file path=xl/queryTables/queryTable2.xml><?xml version="1.0" encoding="utf-8"?>
<queryTable xmlns="http://schemas.openxmlformats.org/spreadsheetml/2006/main" name="ExternalData_1" adjustColumnWidth="0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Шифър" tableColumnId="1"/>
      <queryTableField id="2" name="пн№" tableColumnId="2"/>
      <queryTableField id="3" name="Професионално направление-Област" tableColumnId="3"/>
      <queryTableField id="4" name="с№" tableColumnId="4"/>
      <queryTableField id="5" name="Специалност" tableColumnId="5"/>
      <queryTableField id="6" name="нФакултет" tableColumnId="6"/>
      <queryTableField id="7" name="рФакулет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6" name="тБакМаг_2019_20_Летен" displayName="тБакМаг_2019_20_Летен" ref="O5:X659" totalsRowShown="0">
  <autoFilter ref="O5:X659"/>
  <tableColumns count="10">
    <tableColumn id="6" name="УчебнаГодина"/>
    <tableColumn id="1" name="Faculty" dataDxfId="43"/>
    <tableColumn id="2" name="Speciality" dataDxfId="42"/>
    <tableColumn id="3" name="OKS" dataDxfId="41"/>
    <tableColumn id="4" name="TeacherFaculty" dataDxfId="40"/>
    <tableColumn id="5" name="SUM(`TotalHours`)" dataDxfId="39"/>
    <tableColumn id="7" name="Стари Часове" dataDxfId="38"/>
    <tableColumn id="8" name="Разлика" dataDxfId="37">
      <calculatedColumnFormula>IF(N(тБакМаг_2019_20_Летен[[#This Row],[Стари Часове]]),тБакМаг_2019_20_Летен[[#This Row],[SUM(`TotalHours`)]]-тБакМаг_2019_20_Летен[[#This Row],[Стари Часове]],"")</calculatedColumnFormula>
    </tableColumn>
    <tableColumn id="10" name="Бележка" dataDxfId="36"/>
    <tableColumn id="9" name="Дата" dataDxfId="35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id="10" name="дДанни" displayName="дДанни" ref="AB5:AO1321" tableType="queryTable" totalsRowShown="0">
  <autoFilter ref="AB5:AO1321"/>
  <tableColumns count="14">
    <tableColumn id="1" uniqueName="1" name="УчебнаГодина" queryTableFieldId="1" dataDxfId="34"/>
    <tableColumn id="2" uniqueName="2" name="ОКС" queryTableFieldId="2" dataDxfId="33"/>
    <tableColumn id="3" uniqueName="3" name="пн№" queryTableFieldId="3"/>
    <tableColumn id="4" uniqueName="4" name="ПН" queryTableFieldId="4" dataDxfId="32"/>
    <tableColumn id="5" uniqueName="5" name="с№" queryTableFieldId="5"/>
    <tableColumn id="6" uniqueName="6" name="рФакултет" queryTableFieldId="6" dataDxfId="31"/>
    <tableColumn id="7" uniqueName="7" name="СПЕЦИАЛНОСТ" queryTableFieldId="7" dataDxfId="30"/>
    <tableColumn id="8" uniqueName="8" name="нФакултет" queryTableFieldId="8" dataDxfId="29"/>
    <tableColumn id="9" uniqueName="9" name="пФакултет" queryTableFieldId="9" dataDxfId="28"/>
    <tableColumn id="11" uniqueName="11" name="Стари Часове" queryTableFieldId="11"/>
    <tableColumn id="12" uniqueName="12" name="Разлика" queryTableFieldId="12"/>
    <tableColumn id="13" uniqueName="13" name="Бележка" queryTableFieldId="13"/>
    <tableColumn id="14" uniqueName="14" name="Дата" queryTableFieldId="14"/>
    <tableColumn id="10" uniqueName="10" name="Часове" queryTableField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7" name="тFilterSemester" displayName="тFilterSemester" ref="AE1:AE2" totalsRowShown="0">
  <tableColumns count="1">
    <tableColumn id="1" name="Семестър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тБакМаг_2020_21_Зимен" displayName="тБакМаг_2020_21_Зимен" ref="B5:K667" totalsRowShown="0">
  <autoFilter ref="B5:K667"/>
  <tableColumns count="10">
    <tableColumn id="6" name="УчебнаГодина" dataDxfId="27"/>
    <tableColumn id="1" name="Faculty" dataDxfId="26"/>
    <tableColumn id="2" name="Speciality" dataDxfId="25"/>
    <tableColumn id="3" name="OKS" dataDxfId="24"/>
    <tableColumn id="4" name="TeacherFaculty" dataDxfId="23"/>
    <tableColumn id="5" name="SUM(`TotalHours`)"/>
    <tableColumn id="7" name="Стари Часове" dataDxfId="22"/>
    <tableColumn id="9" name="Разлика" dataDxfId="21">
      <calculatedColumnFormula>тБакМаг_2020_21_Зимен[[#This Row],[SUM(`TotalHours`)]]-тБакМаг_2020_21_Зимен[[#This Row],[Стари Часове]]</calculatedColumnFormula>
    </tableColumn>
    <tableColumn id="10" name="Бележка" dataDxfId="20"/>
    <tableColumn id="8" name="Дата" dataDxfId="19"/>
  </tableColumns>
  <tableStyleInfo name="TableStyleLight10" showFirstColumn="0" showLastColumn="0" showRowStripes="1" showColumnStripes="1"/>
</table>
</file>

<file path=xl/tables/table5.xml><?xml version="1.0" encoding="utf-8"?>
<table xmlns="http://schemas.openxmlformats.org/spreadsheetml/2006/main" id="1" name="T1_ПН" displayName="T1_ПН" ref="A2:G145" totalsRowShown="0" headerRowDxfId="16" dataDxfId="15">
  <autoFilter ref="A2:G145"/>
  <tableColumns count="7">
    <tableColumn id="1" name="Шифър" dataDxfId="14"/>
    <tableColumn id="4" name="пн№" dataDxfId="13" dataCellStyle="Normal 2 2"/>
    <tableColumn id="3" name="Професионално направление-Област" dataDxfId="12" dataCellStyle="Normal 2 2"/>
    <tableColumn id="6" name="с№" dataDxfId="11" dataCellStyle="Normal 2 2">
      <calculatedColumnFormula>IF(N(OFFSET(T1_ПН[[#This Row],[пн№]],-1,0))=T1_ПН[[#This Row],[пн№]],N(OFFSET(T1_ПН[[#This Row],[с№]],-1,0))+1,1)</calculatedColumnFormula>
    </tableColumn>
    <tableColumn id="2" name="Специалност" dataDxfId="10"/>
    <tableColumn id="5" name="нФакултет" dataDxfId="9" dataCellStyle="Normal 2 2"/>
    <tableColumn id="7" name="рФакулет" dataDxfId="8" dataCellStyle="Normal 2 2">
      <calculatedColumnFormula>IFERROR(LEFT(T1_ПН[[#This Row],[нФакултет]],SEARCH("/",T1_ПН[[#This Row],[нФакултет]])-1),T1_ПН[[#This Row],[нФакултет]])</calculatedColumnFormula>
    </tableColumn>
  </tableColumns>
  <tableStyleInfo name="TableStyleLight10" showFirstColumn="0" showLastColumn="0" showRowStripes="1" showColumnStripes="1"/>
</table>
</file>

<file path=xl/tables/table6.xml><?xml version="1.0" encoding="utf-8"?>
<table xmlns="http://schemas.openxmlformats.org/spreadsheetml/2006/main" id="4" name="T1_ПН_2" displayName="T1_ПН_2" ref="J2:P145" tableType="queryTable" totalsRowShown="0" dataDxfId="7">
  <autoFilter ref="J2:P145"/>
  <tableColumns count="7">
    <tableColumn id="1" uniqueName="1" name="Шифър" queryTableFieldId="1" dataDxfId="6"/>
    <tableColumn id="2" uniqueName="2" name="пн№" queryTableFieldId="2" dataDxfId="5"/>
    <tableColumn id="3" uniqueName="3" name="Професионално направление-Област" queryTableFieldId="3" dataDxfId="4"/>
    <tableColumn id="4" uniqueName="4" name="с№" queryTableFieldId="4" dataDxfId="3"/>
    <tableColumn id="5" uniqueName="5" name="Специалност" queryTableFieldId="5" dataDxfId="2"/>
    <tableColumn id="6" uniqueName="6" name="нФакултет" queryTableFieldId="6" dataDxfId="1"/>
    <tableColumn id="7" uniqueName="7" name="рФакулет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D177"/>
  <sheetViews>
    <sheetView tabSelected="1" zoomScale="80" zoomScaleNormal="80" workbookViewId="0">
      <selection activeCell="A28" sqref="A28"/>
    </sheetView>
  </sheetViews>
  <sheetFormatPr defaultRowHeight="15" x14ac:dyDescent="0.25"/>
  <cols>
    <col min="1" max="1" width="5.7109375" style="1" customWidth="1"/>
    <col min="2" max="2" width="45.28515625" style="1" customWidth="1"/>
    <col min="3" max="3" width="15.7109375" style="1" customWidth="1"/>
    <col min="4" max="4" width="47.140625" style="1" customWidth="1"/>
    <col min="5" max="5" width="13.140625" style="1" bestFit="1" customWidth="1"/>
    <col min="6" max="20" width="8.7109375" style="1" customWidth="1"/>
    <col min="21" max="24" width="9.42578125" style="1" bestFit="1" customWidth="1"/>
    <col min="25" max="25" width="11.28515625" style="15" bestFit="1" customWidth="1"/>
    <col min="26" max="26" width="22.7109375" style="2" bestFit="1" customWidth="1"/>
    <col min="27" max="27" width="5.7109375" style="1" customWidth="1"/>
    <col min="28" max="28" width="5" customWidth="1"/>
    <col min="29" max="29" width="5.28515625" style="1" customWidth="1"/>
    <col min="30" max="30" width="9" style="1" customWidth="1"/>
    <col min="31" max="31" width="42.5703125" style="1" customWidth="1"/>
    <col min="32" max="32" width="13.7109375" style="1" bestFit="1" customWidth="1"/>
    <col min="33" max="33" width="50.140625" style="1" customWidth="1"/>
    <col min="34" max="49" width="9.85546875" style="1" bestFit="1" customWidth="1"/>
    <col min="50" max="53" width="9.28515625" style="1" bestFit="1" customWidth="1"/>
    <col min="54" max="54" width="11" style="36" bestFit="1" customWidth="1"/>
    <col min="55" max="55" width="22.140625" style="36" bestFit="1" customWidth="1"/>
    <col min="56" max="57" width="9.140625" style="1" hidden="1" customWidth="1"/>
    <col min="58" max="58" width="38.85546875" style="1" hidden="1" customWidth="1"/>
    <col min="59" max="78" width="16" style="1" hidden="1" customWidth="1"/>
    <col min="79" max="79" width="21.140625" style="1" hidden="1" customWidth="1"/>
    <col min="80" max="80" width="22.42578125" style="1" hidden="1" customWidth="1"/>
    <col min="81" max="81" width="19.42578125" style="1" hidden="1" customWidth="1"/>
    <col min="82" max="83" width="9.140625" style="1" hidden="1" customWidth="1"/>
    <col min="84" max="84" width="15.140625" style="1" hidden="1" customWidth="1"/>
    <col min="85" max="100" width="14.7109375" style="1" hidden="1" customWidth="1"/>
    <col min="101" max="101" width="4" style="1" hidden="1" customWidth="1"/>
    <col min="102" max="105" width="14.7109375" style="1" hidden="1" customWidth="1"/>
    <col min="106" max="106" width="29.85546875" style="1" hidden="1" customWidth="1"/>
    <col min="107" max="107" width="32.28515625" style="1" hidden="1" customWidth="1"/>
    <col min="108" max="108" width="11.28515625" style="1" hidden="1" customWidth="1"/>
    <col min="109" max="109" width="9.140625" style="1" hidden="1" customWidth="1"/>
    <col min="110" max="110" width="15.140625" style="1" hidden="1" customWidth="1"/>
    <col min="111" max="126" width="14.7109375" style="1" hidden="1" customWidth="1"/>
    <col min="127" max="127" width="4" style="1" hidden="1" customWidth="1"/>
    <col min="128" max="130" width="14.7109375" style="1" hidden="1" customWidth="1"/>
    <col min="131" max="131" width="15.140625" style="1" hidden="1" customWidth="1"/>
    <col min="132" max="132" width="29.85546875" style="1" hidden="1" customWidth="1"/>
    <col min="133" max="133" width="32.28515625" style="1" hidden="1" customWidth="1"/>
    <col min="134" max="134" width="13.7109375" style="1" hidden="1" customWidth="1"/>
    <col min="135" max="156" width="9.140625" style="1" hidden="1" customWidth="1"/>
    <col min="157" max="157" width="15.140625" style="1" hidden="1" customWidth="1"/>
    <col min="158" max="158" width="29.85546875" style="1" hidden="1" customWidth="1"/>
    <col min="159" max="159" width="32.28515625" style="1" hidden="1" customWidth="1"/>
    <col min="160" max="160" width="11.28515625" style="1" hidden="1" customWidth="1"/>
    <col min="161" max="182" width="9.140625" style="1" hidden="1" customWidth="1"/>
    <col min="183" max="183" width="15.140625" style="1" hidden="1" customWidth="1"/>
    <col min="184" max="184" width="30.140625" style="1" hidden="1" customWidth="1"/>
    <col min="185" max="185" width="32.42578125" style="1" hidden="1" customWidth="1"/>
    <col min="186" max="186" width="11.7109375" style="1" hidden="1" customWidth="1"/>
    <col min="187" max="187" width="0" style="1" hidden="1" customWidth="1"/>
    <col min="188" max="16384" width="9.140625" style="1"/>
  </cols>
  <sheetData>
    <row r="1" spans="1:186" ht="80.25" customHeight="1" x14ac:dyDescent="0.25">
      <c r="A1" s="325" t="s">
        <v>226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B1" s="140"/>
      <c r="AD1" s="325" t="s">
        <v>227</v>
      </c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</row>
    <row r="2" spans="1:186" ht="15.75" x14ac:dyDescent="0.25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AB2" s="140"/>
    </row>
    <row r="3" spans="1:186" x14ac:dyDescent="0.25">
      <c r="A3" s="3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6"/>
      <c r="AB3" s="140"/>
    </row>
    <row r="4" spans="1:186" ht="48" customHeight="1" x14ac:dyDescent="0.25">
      <c r="A4" s="327" t="s">
        <v>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B4" s="140"/>
      <c r="AD4" s="339" t="s">
        <v>215</v>
      </c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F4" s="300" t="s">
        <v>282</v>
      </c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  <c r="BX4" s="300"/>
      <c r="BY4" s="300"/>
      <c r="BZ4" s="300"/>
      <c r="CA4" s="300"/>
      <c r="CB4" s="300"/>
      <c r="CC4" s="300"/>
      <c r="CF4" s="300" t="s">
        <v>283</v>
      </c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300"/>
      <c r="CZ4" s="300"/>
      <c r="DA4" s="300"/>
      <c r="DB4" s="300"/>
      <c r="DC4" s="300"/>
      <c r="DF4" s="300" t="s">
        <v>284</v>
      </c>
      <c r="DG4" s="300"/>
      <c r="DH4" s="300"/>
      <c r="DI4" s="300"/>
      <c r="DJ4" s="300"/>
      <c r="DK4" s="300"/>
      <c r="DL4" s="300"/>
      <c r="DM4" s="300"/>
      <c r="DN4" s="300"/>
      <c r="DO4" s="300"/>
      <c r="DP4" s="300"/>
      <c r="DQ4" s="300"/>
      <c r="DR4" s="300"/>
      <c r="DS4" s="300"/>
      <c r="DT4" s="300"/>
      <c r="DU4" s="300"/>
      <c r="DV4" s="300"/>
      <c r="DW4" s="300"/>
      <c r="DX4" s="300"/>
      <c r="DY4" s="300"/>
      <c r="DZ4" s="300"/>
      <c r="EA4" s="300"/>
      <c r="EB4" s="300"/>
      <c r="EC4" s="300"/>
      <c r="EF4" s="300" t="s">
        <v>285</v>
      </c>
      <c r="EG4" s="300"/>
      <c r="EH4" s="300"/>
      <c r="EI4" s="300"/>
      <c r="EJ4" s="300"/>
      <c r="EK4" s="300"/>
      <c r="EL4" s="300"/>
      <c r="EM4" s="300"/>
      <c r="EN4" s="300"/>
      <c r="EO4" s="300"/>
      <c r="EP4" s="300"/>
      <c r="EQ4" s="300"/>
      <c r="ER4" s="300"/>
      <c r="ES4" s="300"/>
      <c r="ET4" s="300"/>
      <c r="EU4" s="300"/>
      <c r="EV4" s="300"/>
      <c r="EW4" s="300"/>
      <c r="EX4" s="300"/>
      <c r="EY4" s="300"/>
      <c r="EZ4" s="300"/>
      <c r="FA4" s="300"/>
      <c r="FB4" s="300"/>
      <c r="FC4" s="300"/>
      <c r="FF4" s="300" t="s">
        <v>286</v>
      </c>
      <c r="FG4" s="300"/>
      <c r="FH4" s="300"/>
      <c r="FI4" s="300"/>
      <c r="FJ4" s="300"/>
      <c r="FK4" s="300"/>
      <c r="FL4" s="300"/>
      <c r="FM4" s="300"/>
      <c r="FN4" s="300"/>
      <c r="FO4" s="300"/>
      <c r="FP4" s="300"/>
      <c r="FQ4" s="300"/>
      <c r="FR4" s="300"/>
      <c r="FS4" s="300"/>
      <c r="FT4" s="300"/>
      <c r="FU4" s="300"/>
      <c r="FV4" s="300"/>
      <c r="FW4" s="300"/>
      <c r="FX4" s="300"/>
      <c r="FY4" s="300"/>
      <c r="FZ4" s="300"/>
      <c r="GA4" s="300"/>
      <c r="GB4" s="300"/>
      <c r="GC4" s="300"/>
    </row>
    <row r="5" spans="1:186" ht="15.75" thickBot="1" x14ac:dyDescent="0.3">
      <c r="E5" s="123"/>
      <c r="F5" s="123"/>
      <c r="G5" s="123"/>
      <c r="H5" s="157"/>
      <c r="I5" s="123"/>
      <c r="J5" s="123"/>
      <c r="K5" s="123"/>
      <c r="L5" s="123"/>
      <c r="M5" s="123"/>
      <c r="N5" s="123"/>
      <c r="O5" s="123"/>
      <c r="P5" s="123"/>
      <c r="Q5" s="157"/>
      <c r="R5" s="157"/>
      <c r="S5" s="123"/>
      <c r="T5" s="123"/>
      <c r="U5" s="123"/>
      <c r="V5" s="123"/>
      <c r="W5" s="123"/>
      <c r="X5" s="123"/>
      <c r="Y5" s="123"/>
      <c r="AB5" s="140"/>
    </row>
    <row r="6" spans="1:186" ht="21" customHeight="1" thickBot="1" x14ac:dyDescent="0.3">
      <c r="D6" s="292" t="s">
        <v>225</v>
      </c>
      <c r="E6" s="294" t="s">
        <v>135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5"/>
      <c r="Z6" s="328" t="s">
        <v>136</v>
      </c>
      <c r="AB6" s="140"/>
      <c r="AG6" s="292" t="str">
        <f>D6</f>
        <v>ОКС "БАКАЛАВЪР" и ОКС "МАГИСТЪР"
след средно образование</v>
      </c>
      <c r="AH6" s="294" t="s">
        <v>151</v>
      </c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5"/>
      <c r="BC6" s="347" t="s">
        <v>136</v>
      </c>
      <c r="BF6" s="292" t="s">
        <v>225</v>
      </c>
      <c r="BG6" s="358" t="s">
        <v>245</v>
      </c>
      <c r="BH6" s="358"/>
      <c r="BI6" s="358"/>
      <c r="BJ6" s="358"/>
      <c r="BK6" s="358"/>
      <c r="BL6" s="358"/>
      <c r="BM6" s="358"/>
      <c r="BN6" s="358"/>
      <c r="BO6" s="358"/>
      <c r="BP6" s="358"/>
      <c r="BQ6" s="358"/>
      <c r="BR6" s="358"/>
      <c r="BS6" s="358"/>
      <c r="BT6" s="358"/>
      <c r="BU6" s="358"/>
      <c r="BV6" s="358"/>
      <c r="BW6" s="358"/>
      <c r="BX6" s="358"/>
      <c r="BY6" s="358"/>
      <c r="BZ6" s="358"/>
      <c r="CA6" s="359"/>
      <c r="CB6" s="296" t="s">
        <v>246</v>
      </c>
      <c r="CC6" s="298" t="s">
        <v>247</v>
      </c>
      <c r="CF6" s="292" t="s">
        <v>225</v>
      </c>
      <c r="CG6" s="294" t="s">
        <v>279</v>
      </c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5"/>
      <c r="DB6" s="296" t="s">
        <v>246</v>
      </c>
      <c r="DC6" s="298" t="s">
        <v>247</v>
      </c>
      <c r="DF6" s="292" t="s">
        <v>225</v>
      </c>
      <c r="DG6" s="294" t="s">
        <v>279</v>
      </c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5"/>
      <c r="EB6" s="296" t="s">
        <v>246</v>
      </c>
      <c r="EC6" s="298" t="s">
        <v>247</v>
      </c>
      <c r="EF6" s="292" t="s">
        <v>225</v>
      </c>
      <c r="EG6" s="294" t="s">
        <v>279</v>
      </c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5"/>
      <c r="FB6" s="296" t="s">
        <v>246</v>
      </c>
      <c r="FC6" s="298" t="s">
        <v>247</v>
      </c>
      <c r="FF6" s="292" t="s">
        <v>225</v>
      </c>
      <c r="FG6" s="294" t="s">
        <v>279</v>
      </c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5"/>
      <c r="GB6" s="296" t="s">
        <v>246</v>
      </c>
      <c r="GC6" s="298" t="s">
        <v>247</v>
      </c>
    </row>
    <row r="7" spans="1:186" ht="43.5" customHeight="1" thickBot="1" x14ac:dyDescent="0.3">
      <c r="D7" s="293"/>
      <c r="E7" s="8" t="s">
        <v>24</v>
      </c>
      <c r="F7" s="16" t="s">
        <v>8</v>
      </c>
      <c r="G7" s="8" t="s">
        <v>9</v>
      </c>
      <c r="H7" s="8" t="s">
        <v>10</v>
      </c>
      <c r="I7" s="8" t="s">
        <v>11</v>
      </c>
      <c r="J7" s="8" t="s">
        <v>25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26</v>
      </c>
      <c r="P7" s="8" t="s">
        <v>16</v>
      </c>
      <c r="Q7" s="8" t="s">
        <v>27</v>
      </c>
      <c r="R7" s="8" t="s">
        <v>17</v>
      </c>
      <c r="S7" s="8" t="s">
        <v>18</v>
      </c>
      <c r="T7" s="8" t="s">
        <v>19</v>
      </c>
      <c r="U7" s="8" t="s">
        <v>20</v>
      </c>
      <c r="V7" s="8" t="s">
        <v>21</v>
      </c>
      <c r="W7" s="8" t="s">
        <v>22</v>
      </c>
      <c r="X7" s="8" t="s">
        <v>23</v>
      </c>
      <c r="Y7" s="9" t="s">
        <v>211</v>
      </c>
      <c r="Z7" s="329"/>
      <c r="AB7" s="140"/>
      <c r="AG7" s="293"/>
      <c r="AH7" s="8" t="str">
        <f t="shared" ref="AH7:BA7" si="0">E7</f>
        <v>БсФ</v>
      </c>
      <c r="AI7" s="16" t="str">
        <f t="shared" si="0"/>
        <v>БФ</v>
      </c>
      <c r="AJ7" s="8" t="str">
        <f t="shared" si="0"/>
        <v>ГГФ</v>
      </c>
      <c r="AK7" s="8" t="str">
        <f t="shared" si="0"/>
        <v>ИФ</v>
      </c>
      <c r="AL7" s="8" t="str">
        <f t="shared" si="0"/>
        <v>МФ</v>
      </c>
      <c r="AM7" s="8" t="str">
        <f t="shared" si="0"/>
        <v>СтФ</v>
      </c>
      <c r="AN7" s="8" t="str">
        <f t="shared" si="0"/>
        <v>ФЖМК</v>
      </c>
      <c r="AO7" s="8" t="str">
        <f t="shared" si="0"/>
        <v>ФзФ</v>
      </c>
      <c r="AP7" s="8" t="str">
        <f t="shared" si="0"/>
        <v>ФКНФ</v>
      </c>
      <c r="AQ7" s="8" t="str">
        <f t="shared" si="0"/>
        <v>ФМИ</v>
      </c>
      <c r="AR7" s="8" t="str">
        <f t="shared" si="0"/>
        <v>ФНОИ</v>
      </c>
      <c r="AS7" s="8" t="str">
        <f t="shared" si="0"/>
        <v>ФП</v>
      </c>
      <c r="AT7" s="8" t="str">
        <f t="shared" si="0"/>
        <v>ФСлФ</v>
      </c>
      <c r="AU7" s="8" t="str">
        <f t="shared" si="0"/>
        <v>ФФ</v>
      </c>
      <c r="AV7" s="8" t="str">
        <f t="shared" si="0"/>
        <v>ФХФ</v>
      </c>
      <c r="AW7" s="8" t="str">
        <f t="shared" si="0"/>
        <v>ЮФ</v>
      </c>
      <c r="AX7" s="8" t="str">
        <f t="shared" si="0"/>
        <v>ДС</v>
      </c>
      <c r="AY7" s="8" t="str">
        <f t="shared" si="0"/>
        <v>ДИУУ</v>
      </c>
      <c r="AZ7" s="8" t="str">
        <f t="shared" si="0"/>
        <v>ДЕО</v>
      </c>
      <c r="BA7" s="8" t="str">
        <f t="shared" si="0"/>
        <v>ЦСВП</v>
      </c>
      <c r="BB7" s="37" t="s">
        <v>148</v>
      </c>
      <c r="BC7" s="348"/>
      <c r="BF7" s="293"/>
      <c r="BG7" s="8" t="s">
        <v>24</v>
      </c>
      <c r="BH7" s="16" t="s">
        <v>8</v>
      </c>
      <c r="BI7" s="8" t="s">
        <v>9</v>
      </c>
      <c r="BJ7" s="8" t="s">
        <v>10</v>
      </c>
      <c r="BK7" s="8" t="s">
        <v>11</v>
      </c>
      <c r="BL7" s="8" t="s">
        <v>25</v>
      </c>
      <c r="BM7" s="8" t="s">
        <v>12</v>
      </c>
      <c r="BN7" s="8" t="s">
        <v>13</v>
      </c>
      <c r="BO7" s="8" t="s">
        <v>14</v>
      </c>
      <c r="BP7" s="8" t="s">
        <v>15</v>
      </c>
      <c r="BQ7" s="8" t="s">
        <v>26</v>
      </c>
      <c r="BR7" s="8" t="s">
        <v>16</v>
      </c>
      <c r="BS7" s="8" t="s">
        <v>27</v>
      </c>
      <c r="BT7" s="8" t="s">
        <v>17</v>
      </c>
      <c r="BU7" s="8" t="s">
        <v>18</v>
      </c>
      <c r="BV7" s="8" t="s">
        <v>19</v>
      </c>
      <c r="BW7" s="8" t="s">
        <v>20</v>
      </c>
      <c r="BX7" s="8" t="s">
        <v>21</v>
      </c>
      <c r="BY7" s="8" t="s">
        <v>22</v>
      </c>
      <c r="BZ7" s="8" t="s">
        <v>23</v>
      </c>
      <c r="CA7" s="9" t="s">
        <v>28</v>
      </c>
      <c r="CB7" s="297"/>
      <c r="CC7" s="299"/>
      <c r="CF7" s="293"/>
      <c r="CG7" s="8" t="s">
        <v>24</v>
      </c>
      <c r="CH7" s="16" t="s">
        <v>8</v>
      </c>
      <c r="CI7" s="8" t="s">
        <v>9</v>
      </c>
      <c r="CJ7" s="8" t="s">
        <v>10</v>
      </c>
      <c r="CK7" s="8" t="s">
        <v>11</v>
      </c>
      <c r="CL7" s="8" t="s">
        <v>25</v>
      </c>
      <c r="CM7" s="8" t="s">
        <v>12</v>
      </c>
      <c r="CN7" s="8" t="s">
        <v>13</v>
      </c>
      <c r="CO7" s="8" t="s">
        <v>14</v>
      </c>
      <c r="CP7" s="8" t="s">
        <v>15</v>
      </c>
      <c r="CQ7" s="8" t="s">
        <v>26</v>
      </c>
      <c r="CR7" s="8" t="s">
        <v>16</v>
      </c>
      <c r="CS7" s="8" t="s">
        <v>27</v>
      </c>
      <c r="CT7" s="8" t="s">
        <v>17</v>
      </c>
      <c r="CU7" s="8" t="s">
        <v>18</v>
      </c>
      <c r="CV7" s="8" t="s">
        <v>19</v>
      </c>
      <c r="CW7" s="8" t="s">
        <v>20</v>
      </c>
      <c r="CX7" s="8" t="s">
        <v>21</v>
      </c>
      <c r="CY7" s="8" t="s">
        <v>22</v>
      </c>
      <c r="CZ7" s="8" t="s">
        <v>23</v>
      </c>
      <c r="DA7" s="9" t="s">
        <v>28</v>
      </c>
      <c r="DB7" s="297"/>
      <c r="DC7" s="299"/>
      <c r="DF7" s="293"/>
      <c r="DG7" s="8" t="s">
        <v>24</v>
      </c>
      <c r="DH7" s="16" t="s">
        <v>8</v>
      </c>
      <c r="DI7" s="8" t="s">
        <v>9</v>
      </c>
      <c r="DJ7" s="8" t="s">
        <v>10</v>
      </c>
      <c r="DK7" s="8" t="s">
        <v>11</v>
      </c>
      <c r="DL7" s="8" t="s">
        <v>25</v>
      </c>
      <c r="DM7" s="8" t="s">
        <v>12</v>
      </c>
      <c r="DN7" s="8" t="s">
        <v>13</v>
      </c>
      <c r="DO7" s="8" t="s">
        <v>14</v>
      </c>
      <c r="DP7" s="8" t="s">
        <v>15</v>
      </c>
      <c r="DQ7" s="8" t="s">
        <v>26</v>
      </c>
      <c r="DR7" s="8" t="s">
        <v>16</v>
      </c>
      <c r="DS7" s="8" t="s">
        <v>27</v>
      </c>
      <c r="DT7" s="8" t="s">
        <v>17</v>
      </c>
      <c r="DU7" s="8" t="s">
        <v>18</v>
      </c>
      <c r="DV7" s="8" t="s">
        <v>19</v>
      </c>
      <c r="DW7" s="8" t="s">
        <v>20</v>
      </c>
      <c r="DX7" s="8" t="s">
        <v>21</v>
      </c>
      <c r="DY7" s="8" t="s">
        <v>22</v>
      </c>
      <c r="DZ7" s="8" t="s">
        <v>23</v>
      </c>
      <c r="EA7" s="9" t="s">
        <v>28</v>
      </c>
      <c r="EB7" s="297"/>
      <c r="EC7" s="299"/>
      <c r="EF7" s="293"/>
      <c r="EG7" s="8" t="s">
        <v>24</v>
      </c>
      <c r="EH7" s="16" t="s">
        <v>8</v>
      </c>
      <c r="EI7" s="8" t="s">
        <v>9</v>
      </c>
      <c r="EJ7" s="8" t="s">
        <v>10</v>
      </c>
      <c r="EK7" s="8" t="s">
        <v>11</v>
      </c>
      <c r="EL7" s="8" t="s">
        <v>25</v>
      </c>
      <c r="EM7" s="8" t="s">
        <v>12</v>
      </c>
      <c r="EN7" s="8" t="s">
        <v>13</v>
      </c>
      <c r="EO7" s="8" t="s">
        <v>14</v>
      </c>
      <c r="EP7" s="8" t="s">
        <v>15</v>
      </c>
      <c r="EQ7" s="8" t="s">
        <v>26</v>
      </c>
      <c r="ER7" s="8" t="s">
        <v>16</v>
      </c>
      <c r="ES7" s="8" t="s">
        <v>27</v>
      </c>
      <c r="ET7" s="8" t="s">
        <v>17</v>
      </c>
      <c r="EU7" s="8" t="s">
        <v>18</v>
      </c>
      <c r="EV7" s="8" t="s">
        <v>19</v>
      </c>
      <c r="EW7" s="8" t="s">
        <v>20</v>
      </c>
      <c r="EX7" s="8" t="s">
        <v>21</v>
      </c>
      <c r="EY7" s="8" t="s">
        <v>22</v>
      </c>
      <c r="EZ7" s="8" t="s">
        <v>23</v>
      </c>
      <c r="FA7" s="9" t="s">
        <v>28</v>
      </c>
      <c r="FB7" s="297"/>
      <c r="FC7" s="299"/>
      <c r="FF7" s="293"/>
      <c r="FG7" s="8" t="s">
        <v>24</v>
      </c>
      <c r="FH7" s="16" t="s">
        <v>8</v>
      </c>
      <c r="FI7" s="8" t="s">
        <v>9</v>
      </c>
      <c r="FJ7" s="8" t="s">
        <v>10</v>
      </c>
      <c r="FK7" s="8" t="s">
        <v>11</v>
      </c>
      <c r="FL7" s="8" t="s">
        <v>25</v>
      </c>
      <c r="FM7" s="8" t="s">
        <v>12</v>
      </c>
      <c r="FN7" s="8" t="s">
        <v>13</v>
      </c>
      <c r="FO7" s="8" t="s">
        <v>14</v>
      </c>
      <c r="FP7" s="8" t="s">
        <v>15</v>
      </c>
      <c r="FQ7" s="8" t="s">
        <v>26</v>
      </c>
      <c r="FR7" s="8" t="s">
        <v>16</v>
      </c>
      <c r="FS7" s="8" t="s">
        <v>27</v>
      </c>
      <c r="FT7" s="8" t="s">
        <v>17</v>
      </c>
      <c r="FU7" s="8" t="s">
        <v>18</v>
      </c>
      <c r="FV7" s="8" t="s">
        <v>19</v>
      </c>
      <c r="FW7" s="8" t="s">
        <v>20</v>
      </c>
      <c r="FX7" s="8" t="s">
        <v>21</v>
      </c>
      <c r="FY7" s="8" t="s">
        <v>22</v>
      </c>
      <c r="FZ7" s="8" t="s">
        <v>23</v>
      </c>
      <c r="GA7" s="9" t="s">
        <v>28</v>
      </c>
      <c r="GB7" s="297"/>
      <c r="GC7" s="299"/>
    </row>
    <row r="8" spans="1:186" ht="18.75" thickBot="1" x14ac:dyDescent="0.3">
      <c r="D8" s="17" t="s">
        <v>28</v>
      </c>
      <c r="E8" s="139">
        <f t="shared" ref="E8:Y8" si="1">SUM(E9:E29)</f>
        <v>5886.5</v>
      </c>
      <c r="F8" s="139">
        <f t="shared" si="1"/>
        <v>43306.0101</v>
      </c>
      <c r="G8" s="139">
        <f t="shared" si="1"/>
        <v>22581</v>
      </c>
      <c r="H8" s="139">
        <f t="shared" si="1"/>
        <v>25707.5</v>
      </c>
      <c r="I8" s="139">
        <f t="shared" si="1"/>
        <v>71477</v>
      </c>
      <c r="J8" s="139">
        <f t="shared" si="1"/>
        <v>14861.090099999999</v>
      </c>
      <c r="K8" s="139">
        <f t="shared" si="1"/>
        <v>16424</v>
      </c>
      <c r="L8" s="139">
        <f t="shared" si="1"/>
        <v>33871.049899999998</v>
      </c>
      <c r="M8" s="139">
        <f t="shared" si="1"/>
        <v>82339.640200000009</v>
      </c>
      <c r="N8" s="139">
        <f t="shared" si="1"/>
        <v>55279.212000000007</v>
      </c>
      <c r="O8" s="139">
        <f t="shared" si="1"/>
        <v>43901.5</v>
      </c>
      <c r="P8" s="139">
        <f t="shared" si="1"/>
        <v>17037.002758620689</v>
      </c>
      <c r="Q8" s="139">
        <f t="shared" si="1"/>
        <v>38873.989799999996</v>
      </c>
      <c r="R8" s="139">
        <f t="shared" si="1"/>
        <v>48478.99</v>
      </c>
      <c r="S8" s="139">
        <f t="shared" si="1"/>
        <v>41160.5648</v>
      </c>
      <c r="T8" s="139">
        <f t="shared" si="1"/>
        <v>32380.6</v>
      </c>
      <c r="U8" s="139">
        <f t="shared" si="1"/>
        <v>9398.9900999999991</v>
      </c>
      <c r="V8" s="139">
        <f t="shared" si="1"/>
        <v>300</v>
      </c>
      <c r="W8" s="139">
        <f t="shared" si="1"/>
        <v>917.99</v>
      </c>
      <c r="X8" s="139">
        <f t="shared" si="1"/>
        <v>819</v>
      </c>
      <c r="Y8" s="87">
        <f t="shared" si="1"/>
        <v>595602.6396586207</v>
      </c>
      <c r="Z8" s="88"/>
      <c r="AB8" s="140"/>
      <c r="AG8" s="17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129"/>
      <c r="BB8" s="130"/>
      <c r="BC8" s="39"/>
      <c r="BF8" s="17"/>
      <c r="BG8" s="139">
        <f t="shared" ref="BG8:CA8" si="2">SUM(BG9:BG29)</f>
        <v>394012.96250223875</v>
      </c>
      <c r="BH8" s="139">
        <f t="shared" si="2"/>
        <v>4018528.2812067545</v>
      </c>
      <c r="BI8" s="139">
        <f t="shared" si="2"/>
        <v>1734450.576645409</v>
      </c>
      <c r="BJ8" s="139">
        <f t="shared" si="2"/>
        <v>1529527.9631128986</v>
      </c>
      <c r="BK8" s="139">
        <f t="shared" si="2"/>
        <v>9201538.7845485732</v>
      </c>
      <c r="BL8" s="139">
        <f t="shared" si="2"/>
        <v>1318693.3884595542</v>
      </c>
      <c r="BM8" s="139">
        <f t="shared" si="2"/>
        <v>1773364.6485745318</v>
      </c>
      <c r="BN8" s="139">
        <f t="shared" si="2"/>
        <v>2055019.445862626</v>
      </c>
      <c r="BO8" s="139">
        <f t="shared" si="2"/>
        <v>5577080.0249884697</v>
      </c>
      <c r="BP8" s="139">
        <f t="shared" si="2"/>
        <v>12853615.894169956</v>
      </c>
      <c r="BQ8" s="139">
        <f t="shared" si="2"/>
        <v>4118936.9253967712</v>
      </c>
      <c r="BR8" s="139">
        <f t="shared" si="2"/>
        <v>1363689.3534981648</v>
      </c>
      <c r="BS8" s="139">
        <f t="shared" si="2"/>
        <v>3231404.0354031255</v>
      </c>
      <c r="BT8" s="139">
        <f t="shared" si="2"/>
        <v>4854112.511571629</v>
      </c>
      <c r="BU8" s="139">
        <f t="shared" si="2"/>
        <v>4442203.1085752416</v>
      </c>
      <c r="BV8" s="139">
        <f t="shared" si="2"/>
        <v>5696186.9787692893</v>
      </c>
      <c r="BW8" s="139">
        <f t="shared" si="2"/>
        <v>0</v>
      </c>
      <c r="BX8" s="139">
        <f t="shared" si="2"/>
        <v>26219.358826992968</v>
      </c>
      <c r="BY8" s="139">
        <f t="shared" si="2"/>
        <v>38010.931144597351</v>
      </c>
      <c r="BZ8" s="139">
        <f t="shared" si="2"/>
        <v>49372.814193170576</v>
      </c>
      <c r="CA8" s="87">
        <f t="shared" si="2"/>
        <v>64275967.987449996</v>
      </c>
      <c r="CB8" s="220"/>
      <c r="CC8" s="221"/>
      <c r="CF8" s="17" t="s">
        <v>28</v>
      </c>
      <c r="CG8" s="139">
        <f t="shared" ref="CG8:DA8" si="3">SUM(CG9:CG29)</f>
        <v>65054.545846199238</v>
      </c>
      <c r="CH8" s="139">
        <f t="shared" si="3"/>
        <v>690365.37555717316</v>
      </c>
      <c r="CI8" s="139">
        <f t="shared" si="3"/>
        <v>368417.71103899588</v>
      </c>
      <c r="CJ8" s="139">
        <f t="shared" si="3"/>
        <v>327879.15166575438</v>
      </c>
      <c r="CK8" s="139">
        <f t="shared" si="3"/>
        <v>4573185.2699956652</v>
      </c>
      <c r="CL8" s="139">
        <f t="shared" si="3"/>
        <v>500507.82382915594</v>
      </c>
      <c r="CM8" s="139">
        <f t="shared" si="3"/>
        <v>628322.31566956278</v>
      </c>
      <c r="CN8" s="139">
        <f t="shared" si="3"/>
        <v>197510.78187566885</v>
      </c>
      <c r="CO8" s="139">
        <f t="shared" si="3"/>
        <v>1348101.9061023276</v>
      </c>
      <c r="CP8" s="139">
        <f t="shared" si="3"/>
        <v>1674852.7517563724</v>
      </c>
      <c r="CQ8" s="139">
        <f t="shared" si="3"/>
        <v>1170364.8898305832</v>
      </c>
      <c r="CR8" s="139">
        <f t="shared" si="3"/>
        <v>430148.89361928828</v>
      </c>
      <c r="CS8" s="139">
        <f t="shared" si="3"/>
        <v>708996.35086680565</v>
      </c>
      <c r="CT8" s="139">
        <f t="shared" si="3"/>
        <v>1358626.5817871164</v>
      </c>
      <c r="CU8" s="139">
        <f t="shared" si="3"/>
        <v>866170.0568886511</v>
      </c>
      <c r="CV8" s="139">
        <f t="shared" si="3"/>
        <v>1954245.4590023013</v>
      </c>
      <c r="CW8" s="139">
        <f t="shared" si="3"/>
        <v>0</v>
      </c>
      <c r="CX8" s="139">
        <f t="shared" si="3"/>
        <v>5549.5944055043365</v>
      </c>
      <c r="CY8" s="139">
        <f t="shared" si="3"/>
        <v>15511.268234374034</v>
      </c>
      <c r="CZ8" s="139">
        <f t="shared" si="3"/>
        <v>10783.653478499666</v>
      </c>
      <c r="DA8" s="87">
        <f t="shared" si="3"/>
        <v>16894594.381449997</v>
      </c>
      <c r="DB8" s="220"/>
      <c r="DC8" s="221"/>
      <c r="DF8" s="17" t="s">
        <v>28</v>
      </c>
      <c r="DG8" s="139">
        <f t="shared" ref="DG8:EA8" si="4">SUM(DG9:DG29)</f>
        <v>163039.17868362757</v>
      </c>
      <c r="DH8" s="139">
        <f t="shared" si="4"/>
        <v>1921513.2930044415</v>
      </c>
      <c r="DI8" s="139">
        <f t="shared" si="4"/>
        <v>821282.27065799979</v>
      </c>
      <c r="DJ8" s="139">
        <f t="shared" si="4"/>
        <v>716361.29628202226</v>
      </c>
      <c r="DK8" s="139">
        <f t="shared" si="4"/>
        <v>3192845.6955328211</v>
      </c>
      <c r="DL8" s="139">
        <f t="shared" si="4"/>
        <v>645980.73182664136</v>
      </c>
      <c r="DM8" s="139">
        <f t="shared" si="4"/>
        <v>824571.88667561428</v>
      </c>
      <c r="DN8" s="139">
        <f t="shared" si="4"/>
        <v>799975.55620841403</v>
      </c>
      <c r="DO8" s="139">
        <f t="shared" si="4"/>
        <v>2500088.247572748</v>
      </c>
      <c r="DP8" s="139">
        <f t="shared" si="4"/>
        <v>5175501.258050872</v>
      </c>
      <c r="DQ8" s="139">
        <f t="shared" si="4"/>
        <v>1965122.3653978226</v>
      </c>
      <c r="DR8" s="139">
        <f t="shared" si="4"/>
        <v>606000.48229202081</v>
      </c>
      <c r="DS8" s="139">
        <f t="shared" si="4"/>
        <v>1430300.0259540852</v>
      </c>
      <c r="DT8" s="139">
        <f t="shared" si="4"/>
        <v>2288780.3247600114</v>
      </c>
      <c r="DU8" s="139">
        <f t="shared" si="4"/>
        <v>2327002.3316998426</v>
      </c>
      <c r="DV8" s="139">
        <f t="shared" si="4"/>
        <v>2437855.7957208464</v>
      </c>
      <c r="DW8" s="139">
        <f t="shared" si="4"/>
        <v>0</v>
      </c>
      <c r="DX8" s="139">
        <f t="shared" si="4"/>
        <v>11761.401904547571</v>
      </c>
      <c r="DY8" s="139">
        <f t="shared" si="4"/>
        <v>16165.493394184974</v>
      </c>
      <c r="DZ8" s="139">
        <f t="shared" si="4"/>
        <v>22121.564381436219</v>
      </c>
      <c r="EA8" s="87">
        <f t="shared" si="4"/>
        <v>27866269.199999996</v>
      </c>
      <c r="EB8" s="220"/>
      <c r="EC8" s="221"/>
      <c r="EF8" s="17" t="s">
        <v>28</v>
      </c>
      <c r="EG8" s="139">
        <f t="shared" ref="EG8:FA8" si="5">SUM(EG9:EG29)</f>
        <v>129795.67579643949</v>
      </c>
      <c r="EH8" s="139">
        <f t="shared" si="5"/>
        <v>1390806.9718126501</v>
      </c>
      <c r="EI8" s="139">
        <f t="shared" si="5"/>
        <v>567571.89013725251</v>
      </c>
      <c r="EJ8" s="139">
        <f t="shared" si="5"/>
        <v>467271.77203660348</v>
      </c>
      <c r="EK8" s="139">
        <f t="shared" si="5"/>
        <v>1434702.7592294833</v>
      </c>
      <c r="EL8" s="139">
        <f t="shared" si="5"/>
        <v>295652.30146265036</v>
      </c>
      <c r="EM8" s="139">
        <f t="shared" si="5"/>
        <v>320470.44622935535</v>
      </c>
      <c r="EN8" s="139">
        <f t="shared" si="5"/>
        <v>1036842.4608353697</v>
      </c>
      <c r="EO8" s="139">
        <f t="shared" si="5"/>
        <v>1731949.3551200149</v>
      </c>
      <c r="EP8" s="139">
        <f t="shared" si="5"/>
        <v>5948849.4354926981</v>
      </c>
      <c r="EQ8" s="139">
        <f t="shared" si="5"/>
        <v>940567.0907355129</v>
      </c>
      <c r="ER8" s="139">
        <f t="shared" si="5"/>
        <v>326103.97240074252</v>
      </c>
      <c r="ES8" s="139">
        <f t="shared" si="5"/>
        <v>1096828.1622123725</v>
      </c>
      <c r="ET8" s="139">
        <f t="shared" si="5"/>
        <v>1239607.1200964495</v>
      </c>
      <c r="EU8" s="139">
        <f t="shared" si="5"/>
        <v>1211944.8074984513</v>
      </c>
      <c r="EV8" s="139">
        <f t="shared" si="5"/>
        <v>1307237.4453108667</v>
      </c>
      <c r="EW8" s="139">
        <f t="shared" si="5"/>
        <v>0</v>
      </c>
      <c r="EX8" s="139">
        <f t="shared" si="5"/>
        <v>8616.3832438152676</v>
      </c>
      <c r="EY8" s="139">
        <f t="shared" si="5"/>
        <v>6334.1695160383497</v>
      </c>
      <c r="EZ8" s="139">
        <f t="shared" si="5"/>
        <v>16467.596333234687</v>
      </c>
      <c r="FA8" s="87">
        <f t="shared" si="5"/>
        <v>19477619.815500002</v>
      </c>
      <c r="FB8" s="220"/>
      <c r="FC8" s="221"/>
      <c r="FF8" s="17" t="s">
        <v>28</v>
      </c>
      <c r="FG8" s="139">
        <f t="shared" ref="FG8:GA8" si="6">SUM(FG9:FG29)</f>
        <v>36123.562175972475</v>
      </c>
      <c r="FH8" s="139">
        <f t="shared" si="6"/>
        <v>15842.640832491399</v>
      </c>
      <c r="FI8" s="139">
        <f t="shared" si="6"/>
        <v>12442.075445634029</v>
      </c>
      <c r="FJ8" s="139">
        <f t="shared" si="6"/>
        <v>18241.057859594061</v>
      </c>
      <c r="FK8" s="139">
        <f t="shared" si="6"/>
        <v>805.05979060428194</v>
      </c>
      <c r="FL8" s="139">
        <f t="shared" si="6"/>
        <v>154.79565434015944</v>
      </c>
      <c r="FM8" s="139">
        <f t="shared" si="6"/>
        <v>0</v>
      </c>
      <c r="FN8" s="139">
        <f t="shared" si="6"/>
        <v>20690.646943173437</v>
      </c>
      <c r="FO8" s="139">
        <f t="shared" si="6"/>
        <v>24666.850166849472</v>
      </c>
      <c r="FP8" s="139">
        <f t="shared" si="6"/>
        <v>63414.708589701208</v>
      </c>
      <c r="FQ8" s="139">
        <f t="shared" si="6"/>
        <v>42882.579432853017</v>
      </c>
      <c r="FR8" s="139">
        <f t="shared" si="6"/>
        <v>1436.005186113463</v>
      </c>
      <c r="FS8" s="139">
        <f t="shared" si="6"/>
        <v>1991.5840313788647</v>
      </c>
      <c r="FT8" s="139">
        <f t="shared" si="6"/>
        <v>6800.5421298712272</v>
      </c>
      <c r="FU8" s="139">
        <f t="shared" si="6"/>
        <v>37085.912488297101</v>
      </c>
      <c r="FV8" s="139">
        <f t="shared" si="6"/>
        <v>0</v>
      </c>
      <c r="FW8" s="139">
        <f t="shared" si="6"/>
        <v>0</v>
      </c>
      <c r="FX8" s="139">
        <f t="shared" si="6"/>
        <v>291.979273125796</v>
      </c>
      <c r="FY8" s="139">
        <f t="shared" si="6"/>
        <v>0</v>
      </c>
      <c r="FZ8" s="139">
        <f t="shared" si="6"/>
        <v>0</v>
      </c>
      <c r="GA8" s="87">
        <f t="shared" si="6"/>
        <v>282870</v>
      </c>
      <c r="GB8" s="220"/>
      <c r="GC8" s="221"/>
    </row>
    <row r="9" spans="1:186" ht="15.75" x14ac:dyDescent="0.25">
      <c r="B9" s="141"/>
      <c r="D9" s="18" t="s">
        <v>24</v>
      </c>
      <c r="E9" s="19">
        <f t="shared" ref="E9:N18" si="7">SUMIFS(E$36:E$177,$C$36:$C$177,$D9&amp;"*")</f>
        <v>5706.5</v>
      </c>
      <c r="F9" s="19">
        <f t="shared" si="7"/>
        <v>0</v>
      </c>
      <c r="G9" s="19">
        <f t="shared" si="7"/>
        <v>0</v>
      </c>
      <c r="H9" s="19">
        <f t="shared" si="7"/>
        <v>0</v>
      </c>
      <c r="I9" s="19">
        <f t="shared" si="7"/>
        <v>0</v>
      </c>
      <c r="J9" s="19">
        <f t="shared" si="7"/>
        <v>0</v>
      </c>
      <c r="K9" s="19">
        <f t="shared" si="7"/>
        <v>0</v>
      </c>
      <c r="L9" s="19">
        <f t="shared" si="7"/>
        <v>0</v>
      </c>
      <c r="M9" s="19">
        <f t="shared" si="7"/>
        <v>75</v>
      </c>
      <c r="N9" s="19">
        <f t="shared" si="7"/>
        <v>30</v>
      </c>
      <c r="O9" s="19">
        <f t="shared" ref="O9:X18" si="8">SUMIFS(O$36:O$177,$C$36:$C$177,$D9&amp;"*")</f>
        <v>0</v>
      </c>
      <c r="P9" s="19">
        <f t="shared" si="8"/>
        <v>0</v>
      </c>
      <c r="Q9" s="19">
        <f t="shared" si="8"/>
        <v>0</v>
      </c>
      <c r="R9" s="19">
        <f t="shared" si="8"/>
        <v>113</v>
      </c>
      <c r="S9" s="19">
        <f t="shared" si="8"/>
        <v>0</v>
      </c>
      <c r="T9" s="19">
        <f t="shared" si="8"/>
        <v>0</v>
      </c>
      <c r="U9" s="31">
        <f t="shared" si="8"/>
        <v>30</v>
      </c>
      <c r="V9" s="19">
        <f t="shared" si="8"/>
        <v>15</v>
      </c>
      <c r="W9" s="19">
        <f t="shared" si="8"/>
        <v>0</v>
      </c>
      <c r="X9" s="19">
        <f t="shared" si="8"/>
        <v>0</v>
      </c>
      <c r="Y9" s="24">
        <f t="shared" ref="Y9:Y29" si="9">SUM(E9:T9,V9:X9)</f>
        <v>5939.5</v>
      </c>
      <c r="Z9" s="143">
        <f t="shared" ref="Z9:Z29" si="10">IFERROR(INDEX(E9:X9,MATCH(D9,$E$7:$X$7,0))/Y9,0)</f>
        <v>0.9607711086791817</v>
      </c>
      <c r="AB9" s="140"/>
      <c r="AG9" s="18" t="str">
        <f t="shared" ref="AG9:AG29" si="11">D9</f>
        <v>БсФ</v>
      </c>
      <c r="AH9" s="158">
        <f t="shared" ref="AH9:AH29" si="12">IFERROR(E9/$Y9,0)</f>
        <v>0.9607711086791817</v>
      </c>
      <c r="AI9" s="158">
        <f t="shared" ref="AI9:AI29" si="13">IFERROR(F9/$Y9,0)</f>
        <v>0</v>
      </c>
      <c r="AJ9" s="158">
        <f t="shared" ref="AJ9:AJ29" si="14">IFERROR(G9/$Y9,0)</f>
        <v>0</v>
      </c>
      <c r="AK9" s="158">
        <f t="shared" ref="AK9:AK29" si="15">IFERROR(H9/$Y9,0)</f>
        <v>0</v>
      </c>
      <c r="AL9" s="158">
        <f t="shared" ref="AL9:AL29" si="16">IFERROR(I9/$Y9,0)</f>
        <v>0</v>
      </c>
      <c r="AM9" s="158">
        <f t="shared" ref="AM9:AM29" si="17">IFERROR(J9/$Y9,0)</f>
        <v>0</v>
      </c>
      <c r="AN9" s="158">
        <f t="shared" ref="AN9:AN29" si="18">IFERROR(K9/$Y9,0)</f>
        <v>0</v>
      </c>
      <c r="AO9" s="158">
        <f t="shared" ref="AO9:AO29" si="19">IFERROR(L9/$Y9,0)</f>
        <v>0</v>
      </c>
      <c r="AP9" s="158">
        <f t="shared" ref="AP9:AP29" si="20">IFERROR(M9/$Y9,0)</f>
        <v>1.2627325532452226E-2</v>
      </c>
      <c r="AQ9" s="158">
        <f t="shared" ref="AQ9:AQ29" si="21">IFERROR(N9/$Y9,0)</f>
        <v>5.0509302129808902E-3</v>
      </c>
      <c r="AR9" s="158">
        <f t="shared" ref="AR9:AR29" si="22">IFERROR(O9/$Y9,0)</f>
        <v>0</v>
      </c>
      <c r="AS9" s="158">
        <f t="shared" ref="AS9:AS29" si="23">IFERROR(P9/$Y9,0)</f>
        <v>0</v>
      </c>
      <c r="AT9" s="158">
        <f t="shared" ref="AT9:AT29" si="24">IFERROR(Q9/$Y9,0)</f>
        <v>0</v>
      </c>
      <c r="AU9" s="158">
        <f t="shared" ref="AU9:AU29" si="25">IFERROR(R9/$Y9,0)</f>
        <v>1.9025170468894688E-2</v>
      </c>
      <c r="AV9" s="158">
        <f t="shared" ref="AV9:AV29" si="26">IFERROR(S9/$Y9,0)</f>
        <v>0</v>
      </c>
      <c r="AW9" s="158">
        <f t="shared" ref="AW9:AW29" si="27">IFERROR(T9/$Y9,0)</f>
        <v>0</v>
      </c>
      <c r="AX9" s="159">
        <f t="shared" ref="AX9:AX29" si="28">IFERROR(U9/$Y9,0)</f>
        <v>5.0509302129808902E-3</v>
      </c>
      <c r="AY9" s="158">
        <f t="shared" ref="AY9:AY29" si="29">IFERROR(V9/$Y9,0)</f>
        <v>2.5254651064904451E-3</v>
      </c>
      <c r="AZ9" s="158">
        <f t="shared" ref="AZ9:AZ29" si="30">IFERROR(W9/$Y9,0)</f>
        <v>0</v>
      </c>
      <c r="BA9" s="158">
        <f t="shared" ref="BA9:BA29" si="31">IFERROR(X9/$Y9,0)</f>
        <v>0</v>
      </c>
      <c r="BB9" s="142">
        <f t="shared" ref="BB9:BB29" si="32">SUM(AH9:AW9,AY9:BA9)</f>
        <v>1</v>
      </c>
      <c r="BC9" s="173">
        <f t="shared" ref="BC9:BC29" si="33">IFERROR(INDEX(AH9:BA9,MATCH(AG9,$AH$7:$BA$7,0)),0)</f>
        <v>0.9607711086791817</v>
      </c>
      <c r="BF9" s="18" t="s">
        <v>24</v>
      </c>
      <c r="BG9" s="19">
        <f t="shared" ref="BG9:BV24" si="34">SUMIFS(BG$36:BG$177,$C$36:$C$177,$D9&amp;"*")</f>
        <v>387519.68723955419</v>
      </c>
      <c r="BH9" s="19">
        <f t="shared" si="34"/>
        <v>0</v>
      </c>
      <c r="BI9" s="19">
        <f t="shared" si="34"/>
        <v>0</v>
      </c>
      <c r="BJ9" s="19">
        <f t="shared" si="34"/>
        <v>0</v>
      </c>
      <c r="BK9" s="19">
        <f t="shared" si="34"/>
        <v>0</v>
      </c>
      <c r="BL9" s="19">
        <f t="shared" si="34"/>
        <v>0</v>
      </c>
      <c r="BM9" s="19">
        <f t="shared" si="34"/>
        <v>0</v>
      </c>
      <c r="BN9" s="19">
        <f t="shared" si="34"/>
        <v>0</v>
      </c>
      <c r="BO9" s="19">
        <f t="shared" si="34"/>
        <v>5045.6097200197109</v>
      </c>
      <c r="BP9" s="19">
        <f t="shared" si="34"/>
        <v>2620.0377072391875</v>
      </c>
      <c r="BQ9" s="19">
        <f t="shared" si="34"/>
        <v>0</v>
      </c>
      <c r="BR9" s="19">
        <f t="shared" si="34"/>
        <v>0</v>
      </c>
      <c r="BS9" s="19">
        <f t="shared" si="34"/>
        <v>0</v>
      </c>
      <c r="BT9" s="19">
        <f t="shared" si="34"/>
        <v>2980.3664795673194</v>
      </c>
      <c r="BU9" s="19">
        <f t="shared" si="34"/>
        <v>0</v>
      </c>
      <c r="BV9" s="19">
        <f t="shared" si="34"/>
        <v>0</v>
      </c>
      <c r="BW9" s="31">
        <f t="shared" ref="BQ9:BZ24" si="35">SUMIFS(BW$36:BW$177,$C$36:$C$177,$D9&amp;"*")</f>
        <v>0</v>
      </c>
      <c r="BX9" s="19">
        <f t="shared" si="35"/>
        <v>1310.0188536195938</v>
      </c>
      <c r="BY9" s="19">
        <f t="shared" si="35"/>
        <v>0</v>
      </c>
      <c r="BZ9" s="19">
        <f t="shared" si="35"/>
        <v>0</v>
      </c>
      <c r="CA9" s="24">
        <f>SUM(BG9:BV9,BW9:BZ9)</f>
        <v>399475.72</v>
      </c>
      <c r="CB9" s="222">
        <f>BG9</f>
        <v>387519.68723955419</v>
      </c>
      <c r="CC9" s="223">
        <f>CA9-CB9</f>
        <v>11956.032760445785</v>
      </c>
      <c r="CF9" s="18" t="s">
        <v>24</v>
      </c>
      <c r="CG9" s="19">
        <f t="shared" ref="CG9:CV24" si="36">SUMIFS(CG$36:CG$177,$C$36:$C$177,$D9&amp;"*")</f>
        <v>63711.754278948807</v>
      </c>
      <c r="CH9" s="19">
        <f t="shared" si="36"/>
        <v>0</v>
      </c>
      <c r="CI9" s="19">
        <f t="shared" si="36"/>
        <v>0</v>
      </c>
      <c r="CJ9" s="19">
        <f t="shared" si="36"/>
        <v>0</v>
      </c>
      <c r="CK9" s="19">
        <f t="shared" si="36"/>
        <v>0</v>
      </c>
      <c r="CL9" s="19">
        <f t="shared" si="36"/>
        <v>0</v>
      </c>
      <c r="CM9" s="19">
        <f t="shared" si="36"/>
        <v>0</v>
      </c>
      <c r="CN9" s="19">
        <f t="shared" si="36"/>
        <v>0</v>
      </c>
      <c r="CO9" s="19">
        <f t="shared" si="36"/>
        <v>829.13308875563257</v>
      </c>
      <c r="CP9" s="19">
        <f t="shared" si="36"/>
        <v>435.79727463522892</v>
      </c>
      <c r="CQ9" s="19">
        <f t="shared" si="36"/>
        <v>0</v>
      </c>
      <c r="CR9" s="19">
        <f t="shared" si="36"/>
        <v>0</v>
      </c>
      <c r="CS9" s="19">
        <f t="shared" si="36"/>
        <v>0</v>
      </c>
      <c r="CT9" s="19">
        <f t="shared" si="36"/>
        <v>449.41672034270874</v>
      </c>
      <c r="CU9" s="19">
        <f t="shared" si="36"/>
        <v>0</v>
      </c>
      <c r="CV9" s="19">
        <f t="shared" si="36"/>
        <v>0</v>
      </c>
      <c r="CW9" s="31">
        <f t="shared" ref="CQ9:CZ24" si="37">SUMIFS(CW$36:CW$177,$C$36:$C$177,$D9&amp;"*")</f>
        <v>0</v>
      </c>
      <c r="CX9" s="19">
        <f t="shared" si="37"/>
        <v>217.89863731761446</v>
      </c>
      <c r="CY9" s="19">
        <f t="shared" si="37"/>
        <v>0</v>
      </c>
      <c r="CZ9" s="19">
        <f t="shared" si="37"/>
        <v>0</v>
      </c>
      <c r="DA9" s="24">
        <f>SUM(CG9:CV9,CW9:CZ9)</f>
        <v>65643.999999999985</v>
      </c>
      <c r="DB9" s="222">
        <f>CG9</f>
        <v>63711.754278948807</v>
      </c>
      <c r="DC9" s="223">
        <f>DA9-DB9</f>
        <v>1932.2457210511784</v>
      </c>
      <c r="DD9" s="289">
        <f>-DC9</f>
        <v>-1932.2457210511784</v>
      </c>
      <c r="DF9" s="18" t="s">
        <v>24</v>
      </c>
      <c r="DG9" s="19">
        <f t="shared" ref="DG9:DV24" si="38">SUMIFS(DG$36:DG$177,$C$36:$C$177,$D9&amp;"*")</f>
        <v>159891.50339949902</v>
      </c>
      <c r="DH9" s="19">
        <f t="shared" si="38"/>
        <v>0</v>
      </c>
      <c r="DI9" s="19">
        <f t="shared" si="38"/>
        <v>0</v>
      </c>
      <c r="DJ9" s="19">
        <f t="shared" si="38"/>
        <v>0</v>
      </c>
      <c r="DK9" s="19">
        <f t="shared" si="38"/>
        <v>0</v>
      </c>
      <c r="DL9" s="19">
        <f t="shared" si="38"/>
        <v>0</v>
      </c>
      <c r="DM9" s="19">
        <f t="shared" si="38"/>
        <v>0</v>
      </c>
      <c r="DN9" s="19">
        <f t="shared" si="38"/>
        <v>0</v>
      </c>
      <c r="DO9" s="19">
        <f t="shared" si="38"/>
        <v>2081.4712585384682</v>
      </c>
      <c r="DP9" s="19">
        <f t="shared" si="38"/>
        <v>1085.4330056334916</v>
      </c>
      <c r="DQ9" s="19">
        <f t="shared" si="38"/>
        <v>0</v>
      </c>
      <c r="DR9" s="19">
        <f t="shared" si="38"/>
        <v>0</v>
      </c>
      <c r="DS9" s="19">
        <f t="shared" si="38"/>
        <v>0</v>
      </c>
      <c r="DT9" s="19">
        <f t="shared" si="38"/>
        <v>1194.2758335122535</v>
      </c>
      <c r="DU9" s="19">
        <f t="shared" si="38"/>
        <v>0</v>
      </c>
      <c r="DV9" s="19">
        <f t="shared" si="38"/>
        <v>0</v>
      </c>
      <c r="DW9" s="31">
        <f t="shared" ref="DQ9:DZ24" si="39">SUMIFS(DW$36:DW$177,$C$36:$C$177,$D9&amp;"*")</f>
        <v>0</v>
      </c>
      <c r="DX9" s="19">
        <f t="shared" si="39"/>
        <v>542.71650281674579</v>
      </c>
      <c r="DY9" s="19">
        <f t="shared" si="39"/>
        <v>0</v>
      </c>
      <c r="DZ9" s="19">
        <f t="shared" si="39"/>
        <v>0</v>
      </c>
      <c r="EA9" s="24">
        <f>SUM(DG9:DV9,DW9:DZ9)</f>
        <v>164795.39999999997</v>
      </c>
      <c r="EB9" s="222">
        <f>DG9</f>
        <v>159891.50339949902</v>
      </c>
      <c r="EC9" s="223">
        <f>EA9-EB9</f>
        <v>4903.8966005009424</v>
      </c>
      <c r="ED9" s="289">
        <f>-EC9</f>
        <v>-4903.8966005009424</v>
      </c>
      <c r="EF9" s="18" t="s">
        <v>24</v>
      </c>
      <c r="EG9" s="19">
        <f t="shared" ref="EG9:EV24" si="40">SUMIFS(EG$36:EG$177,$C$36:$C$177,$D9&amp;"*")</f>
        <v>127913.20271959926</v>
      </c>
      <c r="EH9" s="19">
        <f t="shared" si="40"/>
        <v>0</v>
      </c>
      <c r="EI9" s="19">
        <f t="shared" si="40"/>
        <v>0</v>
      </c>
      <c r="EJ9" s="19">
        <f t="shared" si="40"/>
        <v>0</v>
      </c>
      <c r="EK9" s="19">
        <f t="shared" si="40"/>
        <v>0</v>
      </c>
      <c r="EL9" s="19">
        <f t="shared" si="40"/>
        <v>0</v>
      </c>
      <c r="EM9" s="19">
        <f t="shared" si="40"/>
        <v>0</v>
      </c>
      <c r="EN9" s="19">
        <f t="shared" si="40"/>
        <v>0</v>
      </c>
      <c r="EO9" s="19">
        <f t="shared" si="40"/>
        <v>1665.1770068307746</v>
      </c>
      <c r="EP9" s="19">
        <f t="shared" si="40"/>
        <v>868.34640450679353</v>
      </c>
      <c r="EQ9" s="19">
        <f t="shared" si="40"/>
        <v>0</v>
      </c>
      <c r="ER9" s="19">
        <f t="shared" si="40"/>
        <v>0</v>
      </c>
      <c r="ES9" s="19">
        <f t="shared" si="40"/>
        <v>0</v>
      </c>
      <c r="ET9" s="19">
        <f t="shared" si="40"/>
        <v>955.42066680980281</v>
      </c>
      <c r="EU9" s="19">
        <f t="shared" si="40"/>
        <v>0</v>
      </c>
      <c r="EV9" s="19">
        <f t="shared" si="40"/>
        <v>0</v>
      </c>
      <c r="EW9" s="31">
        <f t="shared" ref="EQ9:EZ24" si="41">SUMIFS(EW$36:EW$177,$C$36:$C$177,$D9&amp;"*")</f>
        <v>0</v>
      </c>
      <c r="EX9" s="19">
        <f t="shared" si="41"/>
        <v>434.17320225339677</v>
      </c>
      <c r="EY9" s="19">
        <f t="shared" si="41"/>
        <v>0</v>
      </c>
      <c r="EZ9" s="19">
        <f t="shared" si="41"/>
        <v>0</v>
      </c>
      <c r="FA9" s="24">
        <f>SUM(EG9:EV9,EW9:EZ9)</f>
        <v>131836.32</v>
      </c>
      <c r="FB9" s="222">
        <f>EG9</f>
        <v>127913.20271959926</v>
      </c>
      <c r="FC9" s="223">
        <f>FA9-FB9</f>
        <v>3923.117280400751</v>
      </c>
      <c r="FD9" s="289">
        <f>-FC9</f>
        <v>-3923.117280400751</v>
      </c>
      <c r="FF9" s="18" t="s">
        <v>24</v>
      </c>
      <c r="FG9" s="19">
        <f t="shared" ref="FG9:FV24" si="42">SUMIFS(FG$36:FG$177,$C$36:$C$177,$D9&amp;"*")</f>
        <v>36003.226841507101</v>
      </c>
      <c r="FH9" s="19">
        <f t="shared" si="42"/>
        <v>0</v>
      </c>
      <c r="FI9" s="19">
        <f t="shared" si="42"/>
        <v>0</v>
      </c>
      <c r="FJ9" s="19">
        <f t="shared" si="42"/>
        <v>0</v>
      </c>
      <c r="FK9" s="19">
        <f t="shared" si="42"/>
        <v>0</v>
      </c>
      <c r="FL9" s="19">
        <f t="shared" si="42"/>
        <v>0</v>
      </c>
      <c r="FM9" s="19">
        <f t="shared" si="42"/>
        <v>0</v>
      </c>
      <c r="FN9" s="19">
        <f t="shared" si="42"/>
        <v>0</v>
      </c>
      <c r="FO9" s="19">
        <f t="shared" si="42"/>
        <v>469.82836589483583</v>
      </c>
      <c r="FP9" s="19">
        <f t="shared" si="42"/>
        <v>230.46102246367352</v>
      </c>
      <c r="FQ9" s="19">
        <f t="shared" si="42"/>
        <v>0</v>
      </c>
      <c r="FR9" s="19">
        <f t="shared" si="42"/>
        <v>0</v>
      </c>
      <c r="FS9" s="19">
        <f t="shared" si="42"/>
        <v>0</v>
      </c>
      <c r="FT9" s="19">
        <f t="shared" si="42"/>
        <v>381.25325890255493</v>
      </c>
      <c r="FU9" s="19">
        <f t="shared" si="42"/>
        <v>0</v>
      </c>
      <c r="FV9" s="19">
        <f t="shared" si="42"/>
        <v>0</v>
      </c>
      <c r="FW9" s="31">
        <f t="shared" ref="FQ9:FZ24" si="43">SUMIFS(FW$36:FW$177,$C$36:$C$177,$D9&amp;"*")</f>
        <v>0</v>
      </c>
      <c r="FX9" s="19">
        <f t="shared" si="43"/>
        <v>115.23051123183676</v>
      </c>
      <c r="FY9" s="19">
        <f t="shared" si="43"/>
        <v>0</v>
      </c>
      <c r="FZ9" s="19">
        <f t="shared" si="43"/>
        <v>0</v>
      </c>
      <c r="GA9" s="24">
        <f>SUM(FG9:FV9,FW9:FZ9)</f>
        <v>37200</v>
      </c>
      <c r="GB9" s="222">
        <f>FG9</f>
        <v>36003.226841507101</v>
      </c>
      <c r="GC9" s="223">
        <f>GA9-GB9</f>
        <v>1196.7731584928988</v>
      </c>
      <c r="GD9" s="289">
        <f>-GC9</f>
        <v>-1196.7731584928988</v>
      </c>
    </row>
    <row r="10" spans="1:186" ht="15.75" x14ac:dyDescent="0.25">
      <c r="B10" s="141"/>
      <c r="D10" s="18" t="s">
        <v>8</v>
      </c>
      <c r="E10" s="19">
        <f t="shared" si="7"/>
        <v>0</v>
      </c>
      <c r="F10" s="19">
        <f t="shared" si="7"/>
        <v>38389.310100000002</v>
      </c>
      <c r="G10" s="19">
        <f t="shared" si="7"/>
        <v>1636.5</v>
      </c>
      <c r="H10" s="19">
        <f t="shared" si="7"/>
        <v>0</v>
      </c>
      <c r="I10" s="19">
        <f t="shared" si="7"/>
        <v>45</v>
      </c>
      <c r="J10" s="19">
        <f t="shared" si="7"/>
        <v>285</v>
      </c>
      <c r="K10" s="19">
        <f t="shared" si="7"/>
        <v>0</v>
      </c>
      <c r="L10" s="19">
        <f t="shared" si="7"/>
        <v>1246.4000000000001</v>
      </c>
      <c r="M10" s="19">
        <f t="shared" si="7"/>
        <v>858.74999999999989</v>
      </c>
      <c r="N10" s="19">
        <f t="shared" si="7"/>
        <v>2072</v>
      </c>
      <c r="O10" s="19">
        <f t="shared" si="8"/>
        <v>0</v>
      </c>
      <c r="P10" s="19">
        <f t="shared" si="8"/>
        <v>90</v>
      </c>
      <c r="Q10" s="19">
        <f t="shared" si="8"/>
        <v>336</v>
      </c>
      <c r="R10" s="19">
        <f t="shared" si="8"/>
        <v>105</v>
      </c>
      <c r="S10" s="19">
        <f t="shared" si="8"/>
        <v>6670</v>
      </c>
      <c r="T10" s="19">
        <f t="shared" si="8"/>
        <v>0</v>
      </c>
      <c r="U10" s="31">
        <f t="shared" si="8"/>
        <v>0</v>
      </c>
      <c r="V10" s="19">
        <f t="shared" si="8"/>
        <v>0</v>
      </c>
      <c r="W10" s="19">
        <f t="shared" si="8"/>
        <v>0</v>
      </c>
      <c r="X10" s="19">
        <f t="shared" si="8"/>
        <v>0</v>
      </c>
      <c r="Y10" s="24">
        <f t="shared" si="9"/>
        <v>51733.960100000004</v>
      </c>
      <c r="Z10" s="143">
        <f t="shared" si="10"/>
        <v>0.74205241635851493</v>
      </c>
      <c r="AB10" s="140"/>
      <c r="AG10" s="18" t="str">
        <f t="shared" si="11"/>
        <v>БФ</v>
      </c>
      <c r="AH10" s="158">
        <f t="shared" si="12"/>
        <v>0</v>
      </c>
      <c r="AI10" s="158">
        <f t="shared" si="13"/>
        <v>0.74205241635851493</v>
      </c>
      <c r="AJ10" s="158">
        <f t="shared" si="14"/>
        <v>3.1632993044350376E-2</v>
      </c>
      <c r="AK10" s="158">
        <f t="shared" si="15"/>
        <v>0</v>
      </c>
      <c r="AL10" s="158">
        <f t="shared" si="16"/>
        <v>8.6983482248442832E-4</v>
      </c>
      <c r="AM10" s="158">
        <f t="shared" si="17"/>
        <v>5.5089538757347126E-3</v>
      </c>
      <c r="AN10" s="158">
        <f t="shared" si="18"/>
        <v>0</v>
      </c>
      <c r="AO10" s="158">
        <f t="shared" si="19"/>
        <v>2.4092491616546478E-2</v>
      </c>
      <c r="AP10" s="158">
        <f t="shared" si="20"/>
        <v>1.6599347862411171E-2</v>
      </c>
      <c r="AQ10" s="158">
        <f t="shared" si="21"/>
        <v>4.0051061159727452E-2</v>
      </c>
      <c r="AR10" s="158">
        <f t="shared" si="22"/>
        <v>0</v>
      </c>
      <c r="AS10" s="158">
        <f t="shared" si="23"/>
        <v>1.7396696449688566E-3</v>
      </c>
      <c r="AT10" s="158">
        <f t="shared" si="24"/>
        <v>6.4947666745503981E-3</v>
      </c>
      <c r="AU10" s="158">
        <f t="shared" si="25"/>
        <v>2.0296145857969993E-3</v>
      </c>
      <c r="AV10" s="158">
        <f t="shared" si="26"/>
        <v>0.12892885035491414</v>
      </c>
      <c r="AW10" s="158">
        <f t="shared" si="27"/>
        <v>0</v>
      </c>
      <c r="AX10" s="159">
        <f t="shared" si="28"/>
        <v>0</v>
      </c>
      <c r="AY10" s="158">
        <f t="shared" si="29"/>
        <v>0</v>
      </c>
      <c r="AZ10" s="158">
        <f t="shared" si="30"/>
        <v>0</v>
      </c>
      <c r="BA10" s="158">
        <f t="shared" si="31"/>
        <v>0</v>
      </c>
      <c r="BB10" s="142">
        <f t="shared" si="32"/>
        <v>1</v>
      </c>
      <c r="BC10" s="173">
        <f t="shared" si="33"/>
        <v>0.74205241635851493</v>
      </c>
      <c r="BF10" s="18" t="s">
        <v>8</v>
      </c>
      <c r="BG10" s="19">
        <f t="shared" si="34"/>
        <v>0</v>
      </c>
      <c r="BH10" s="19">
        <f t="shared" si="34"/>
        <v>3404196.5636244197</v>
      </c>
      <c r="BI10" s="19">
        <f t="shared" si="34"/>
        <v>92150.327511724725</v>
      </c>
      <c r="BJ10" s="19">
        <f t="shared" si="34"/>
        <v>0</v>
      </c>
      <c r="BK10" s="19">
        <f t="shared" si="34"/>
        <v>4541.7220721020121</v>
      </c>
      <c r="BL10" s="19">
        <f t="shared" si="34"/>
        <v>25500.54126695689</v>
      </c>
      <c r="BM10" s="19">
        <f t="shared" si="34"/>
        <v>0</v>
      </c>
      <c r="BN10" s="19">
        <f t="shared" si="34"/>
        <v>120783.83045162297</v>
      </c>
      <c r="BO10" s="19">
        <f t="shared" si="34"/>
        <v>42451.651345542436</v>
      </c>
      <c r="BP10" s="19">
        <f t="shared" si="34"/>
        <v>207051.82971581345</v>
      </c>
      <c r="BQ10" s="19">
        <f t="shared" si="35"/>
        <v>0</v>
      </c>
      <c r="BR10" s="19">
        <f t="shared" si="35"/>
        <v>3591.0998733452739</v>
      </c>
      <c r="BS10" s="19">
        <f t="shared" si="35"/>
        <v>31752.384792096087</v>
      </c>
      <c r="BT10" s="19">
        <f t="shared" si="35"/>
        <v>4189.6162373920952</v>
      </c>
      <c r="BU10" s="19">
        <f t="shared" si="35"/>
        <v>566943.88210898289</v>
      </c>
      <c r="BV10" s="19">
        <f t="shared" si="35"/>
        <v>0</v>
      </c>
      <c r="BW10" s="31">
        <f t="shared" si="35"/>
        <v>0</v>
      </c>
      <c r="BX10" s="19">
        <f t="shared" si="35"/>
        <v>0</v>
      </c>
      <c r="BY10" s="19">
        <f t="shared" si="35"/>
        <v>0</v>
      </c>
      <c r="BZ10" s="19">
        <f t="shared" si="35"/>
        <v>0</v>
      </c>
      <c r="CA10" s="24">
        <f t="shared" ref="CA10:CA29" si="44">SUM(BG10:BV10,BW10:BZ10)</f>
        <v>4503153.4489999991</v>
      </c>
      <c r="CB10" s="222">
        <f>BH10</f>
        <v>3404196.5636244197</v>
      </c>
      <c r="CC10" s="223">
        <f t="shared" ref="CC10:CC29" si="45">CA10-CB10</f>
        <v>1098956.8853755794</v>
      </c>
      <c r="CF10" s="18" t="s">
        <v>8</v>
      </c>
      <c r="CG10" s="19">
        <f t="shared" si="36"/>
        <v>0</v>
      </c>
      <c r="CH10" s="19">
        <f t="shared" si="36"/>
        <v>560403.61295373272</v>
      </c>
      <c r="CI10" s="19">
        <f t="shared" si="36"/>
        <v>13527.80535087799</v>
      </c>
      <c r="CJ10" s="19">
        <f t="shared" si="36"/>
        <v>0</v>
      </c>
      <c r="CK10" s="19">
        <f t="shared" si="36"/>
        <v>733.11885122067076</v>
      </c>
      <c r="CL10" s="19">
        <f t="shared" si="36"/>
        <v>4133.641405617137</v>
      </c>
      <c r="CM10" s="19">
        <f t="shared" si="36"/>
        <v>0</v>
      </c>
      <c r="CN10" s="19">
        <f t="shared" si="36"/>
        <v>20124.932476041933</v>
      </c>
      <c r="CO10" s="19">
        <f t="shared" si="36"/>
        <v>5489.0730979590144</v>
      </c>
      <c r="CP10" s="19">
        <f t="shared" si="36"/>
        <v>34837.559949821298</v>
      </c>
      <c r="CQ10" s="19">
        <f t="shared" si="37"/>
        <v>0</v>
      </c>
      <c r="CR10" s="19">
        <f t="shared" si="37"/>
        <v>449.61659769504547</v>
      </c>
      <c r="CS10" s="19">
        <f t="shared" si="37"/>
        <v>5220.6777731820348</v>
      </c>
      <c r="CT10" s="19">
        <f t="shared" si="37"/>
        <v>524.55269432056468</v>
      </c>
      <c r="CU10" s="19">
        <f t="shared" si="37"/>
        <v>93984.388849531533</v>
      </c>
      <c r="CV10" s="19">
        <f t="shared" si="37"/>
        <v>0</v>
      </c>
      <c r="CW10" s="31">
        <f t="shared" si="37"/>
        <v>0</v>
      </c>
      <c r="CX10" s="19">
        <f t="shared" si="37"/>
        <v>0</v>
      </c>
      <c r="CY10" s="19">
        <f t="shared" si="37"/>
        <v>0</v>
      </c>
      <c r="CZ10" s="19">
        <f t="shared" si="37"/>
        <v>0</v>
      </c>
      <c r="DA10" s="24">
        <f t="shared" ref="DA10:DA29" si="46">SUM(CG10:CV10,CW10:CZ10)</f>
        <v>739428.9800000001</v>
      </c>
      <c r="DB10" s="222">
        <f>CH10</f>
        <v>560403.61295373272</v>
      </c>
      <c r="DC10" s="223">
        <f t="shared" ref="DC10:DC29" si="47">DA10-DB10</f>
        <v>179025.36704626738</v>
      </c>
      <c r="DD10" s="289">
        <f t="shared" ref="DD10:DD29" si="48">-DC10</f>
        <v>-179025.36704626738</v>
      </c>
      <c r="DF10" s="18" t="s">
        <v>8</v>
      </c>
      <c r="DG10" s="19">
        <f t="shared" si="38"/>
        <v>0</v>
      </c>
      <c r="DH10" s="19">
        <f t="shared" si="38"/>
        <v>1576509.1130181069</v>
      </c>
      <c r="DI10" s="19">
        <f t="shared" si="38"/>
        <v>44536.573793904914</v>
      </c>
      <c r="DJ10" s="19">
        <f t="shared" si="38"/>
        <v>0</v>
      </c>
      <c r="DK10" s="19">
        <f t="shared" si="38"/>
        <v>2115.8906782674126</v>
      </c>
      <c r="DL10" s="19">
        <f t="shared" si="38"/>
        <v>11870.499922966528</v>
      </c>
      <c r="DM10" s="19">
        <f t="shared" si="38"/>
        <v>0</v>
      </c>
      <c r="DN10" s="19">
        <f t="shared" si="38"/>
        <v>55700.437516907637</v>
      </c>
      <c r="DO10" s="19">
        <f t="shared" si="38"/>
        <v>20595.518088978042</v>
      </c>
      <c r="DP10" s="19">
        <f t="shared" si="38"/>
        <v>95090.79699783423</v>
      </c>
      <c r="DQ10" s="19">
        <f t="shared" si="39"/>
        <v>0</v>
      </c>
      <c r="DR10" s="19">
        <f t="shared" si="39"/>
        <v>1781.649387673051</v>
      </c>
      <c r="DS10" s="19">
        <f t="shared" si="39"/>
        <v>14703.149928469109</v>
      </c>
      <c r="DT10" s="19">
        <f t="shared" si="39"/>
        <v>2078.5907778522965</v>
      </c>
      <c r="DU10" s="19">
        <f t="shared" si="39"/>
        <v>262264.47988903988</v>
      </c>
      <c r="DV10" s="19">
        <f t="shared" si="39"/>
        <v>0</v>
      </c>
      <c r="DW10" s="31">
        <f t="shared" si="39"/>
        <v>0</v>
      </c>
      <c r="DX10" s="19">
        <f t="shared" si="39"/>
        <v>0</v>
      </c>
      <c r="DY10" s="19">
        <f t="shared" si="39"/>
        <v>0</v>
      </c>
      <c r="DZ10" s="19">
        <f t="shared" si="39"/>
        <v>0</v>
      </c>
      <c r="EA10" s="24">
        <f t="shared" ref="EA10:EA29" si="49">SUM(DG10:DV10,DW10:DZ10)</f>
        <v>2087246.7000000002</v>
      </c>
      <c r="EB10" s="222">
        <f>DH10</f>
        <v>1576509.1130181069</v>
      </c>
      <c r="EC10" s="223">
        <f t="shared" ref="EC10:EC29" si="50">EA10-EB10</f>
        <v>510737.58698189328</v>
      </c>
      <c r="ED10" s="289">
        <f t="shared" ref="ED10:ED29" si="51">-EC10</f>
        <v>-510737.58698189328</v>
      </c>
      <c r="EF10" s="18" t="s">
        <v>8</v>
      </c>
      <c r="EG10" s="19">
        <f t="shared" si="40"/>
        <v>0</v>
      </c>
      <c r="EH10" s="19">
        <f t="shared" si="40"/>
        <v>1254477.0161508741</v>
      </c>
      <c r="EI10" s="19">
        <f t="shared" si="40"/>
        <v>32005.303244362614</v>
      </c>
      <c r="EJ10" s="19">
        <f t="shared" si="40"/>
        <v>0</v>
      </c>
      <c r="EK10" s="19">
        <f t="shared" si="40"/>
        <v>1692.7125426139307</v>
      </c>
      <c r="EL10" s="19">
        <f t="shared" si="40"/>
        <v>9496.3999383732244</v>
      </c>
      <c r="EM10" s="19">
        <f t="shared" si="40"/>
        <v>0</v>
      </c>
      <c r="EN10" s="19">
        <f t="shared" si="40"/>
        <v>44895.615094632332</v>
      </c>
      <c r="EO10" s="19">
        <f t="shared" si="40"/>
        <v>13975.711095448996</v>
      </c>
      <c r="EP10" s="19">
        <f t="shared" si="40"/>
        <v>77123.472768158026</v>
      </c>
      <c r="EQ10" s="19">
        <f t="shared" si="41"/>
        <v>0</v>
      </c>
      <c r="ER10" s="19">
        <f t="shared" si="41"/>
        <v>1122.4391142340221</v>
      </c>
      <c r="ES10" s="19">
        <f t="shared" si="41"/>
        <v>11815.98801763673</v>
      </c>
      <c r="ET10" s="19">
        <f t="shared" si="41"/>
        <v>1309.5121900469469</v>
      </c>
      <c r="EU10" s="19">
        <f t="shared" si="41"/>
        <v>207893.5988436194</v>
      </c>
      <c r="EV10" s="19">
        <f t="shared" si="41"/>
        <v>0</v>
      </c>
      <c r="EW10" s="31">
        <f t="shared" si="41"/>
        <v>0</v>
      </c>
      <c r="EX10" s="19">
        <f t="shared" si="41"/>
        <v>0</v>
      </c>
      <c r="EY10" s="19">
        <f t="shared" si="41"/>
        <v>0</v>
      </c>
      <c r="EZ10" s="19">
        <f t="shared" si="41"/>
        <v>0</v>
      </c>
      <c r="FA10" s="24">
        <f t="shared" ref="FA10:FA29" si="52">SUM(EG10:EV10,EW10:EZ10)</f>
        <v>1655807.7690000003</v>
      </c>
      <c r="FB10" s="222">
        <f>EH10</f>
        <v>1254477.0161508741</v>
      </c>
      <c r="FC10" s="223">
        <f t="shared" ref="FC10:FC29" si="53">FA10-FB10</f>
        <v>401330.75284912623</v>
      </c>
      <c r="FD10" s="289">
        <f t="shared" ref="FD10:FD29" si="54">-FC10</f>
        <v>-401330.75284912623</v>
      </c>
      <c r="FF10" s="18" t="s">
        <v>8</v>
      </c>
      <c r="FG10" s="19">
        <f t="shared" si="42"/>
        <v>0</v>
      </c>
      <c r="FH10" s="19">
        <f t="shared" si="42"/>
        <v>12806.821501707404</v>
      </c>
      <c r="FI10" s="19">
        <f t="shared" si="42"/>
        <v>2080.6451225792102</v>
      </c>
      <c r="FJ10" s="19">
        <f t="shared" si="42"/>
        <v>0</v>
      </c>
      <c r="FK10" s="19">
        <f t="shared" si="42"/>
        <v>0</v>
      </c>
      <c r="FL10" s="19">
        <f t="shared" si="42"/>
        <v>0</v>
      </c>
      <c r="FM10" s="19">
        <f t="shared" si="42"/>
        <v>0</v>
      </c>
      <c r="FN10" s="19">
        <f t="shared" si="42"/>
        <v>62.845364041103601</v>
      </c>
      <c r="FO10" s="19">
        <f t="shared" si="42"/>
        <v>2391.3490631563864</v>
      </c>
      <c r="FP10" s="19">
        <f t="shared" si="42"/>
        <v>0</v>
      </c>
      <c r="FQ10" s="19">
        <f t="shared" si="43"/>
        <v>0</v>
      </c>
      <c r="FR10" s="19">
        <f t="shared" si="43"/>
        <v>237.39477374315518</v>
      </c>
      <c r="FS10" s="19">
        <f t="shared" si="43"/>
        <v>12.569072808220721</v>
      </c>
      <c r="FT10" s="19">
        <f t="shared" si="43"/>
        <v>276.96057517228718</v>
      </c>
      <c r="FU10" s="19">
        <f t="shared" si="43"/>
        <v>2801.4145267922322</v>
      </c>
      <c r="FV10" s="19">
        <f t="shared" si="43"/>
        <v>0</v>
      </c>
      <c r="FW10" s="31">
        <f t="shared" si="43"/>
        <v>0</v>
      </c>
      <c r="FX10" s="19">
        <f t="shared" si="43"/>
        <v>0</v>
      </c>
      <c r="FY10" s="19">
        <f t="shared" si="43"/>
        <v>0</v>
      </c>
      <c r="FZ10" s="19">
        <f t="shared" si="43"/>
        <v>0</v>
      </c>
      <c r="GA10" s="24">
        <f t="shared" ref="GA10:GA29" si="55">SUM(FG10:FV10,FW10:FZ10)</f>
        <v>20670</v>
      </c>
      <c r="GB10" s="222">
        <f>FH10</f>
        <v>12806.821501707404</v>
      </c>
      <c r="GC10" s="223">
        <f t="shared" ref="GC10:GC29" si="56">GA10-GB10</f>
        <v>7863.1784982925965</v>
      </c>
      <c r="GD10" s="289">
        <f t="shared" ref="GD10:GD29" si="57">-GC10</f>
        <v>-7863.1784982925965</v>
      </c>
    </row>
    <row r="11" spans="1:186" ht="15.75" x14ac:dyDescent="0.25">
      <c r="B11" s="141"/>
      <c r="D11" s="18" t="s">
        <v>9</v>
      </c>
      <c r="E11" s="19">
        <f t="shared" si="7"/>
        <v>0</v>
      </c>
      <c r="F11" s="19">
        <f t="shared" si="7"/>
        <v>0</v>
      </c>
      <c r="G11" s="19">
        <f t="shared" si="7"/>
        <v>19564.5</v>
      </c>
      <c r="H11" s="19">
        <f t="shared" si="7"/>
        <v>45</v>
      </c>
      <c r="I11" s="19">
        <f t="shared" si="7"/>
        <v>60</v>
      </c>
      <c r="J11" s="19">
        <f t="shared" si="7"/>
        <v>120</v>
      </c>
      <c r="K11" s="19">
        <f t="shared" si="7"/>
        <v>0</v>
      </c>
      <c r="L11" s="19">
        <f t="shared" si="7"/>
        <v>195</v>
      </c>
      <c r="M11" s="19">
        <f t="shared" si="7"/>
        <v>3504</v>
      </c>
      <c r="N11" s="19">
        <f t="shared" si="7"/>
        <v>600</v>
      </c>
      <c r="O11" s="19">
        <f t="shared" si="8"/>
        <v>0</v>
      </c>
      <c r="P11" s="19">
        <f t="shared" si="8"/>
        <v>150</v>
      </c>
      <c r="Q11" s="19">
        <f t="shared" si="8"/>
        <v>816</v>
      </c>
      <c r="R11" s="19">
        <f t="shared" si="8"/>
        <v>696</v>
      </c>
      <c r="S11" s="19">
        <f t="shared" si="8"/>
        <v>0</v>
      </c>
      <c r="T11" s="19">
        <f t="shared" si="8"/>
        <v>390</v>
      </c>
      <c r="U11" s="31">
        <f t="shared" si="8"/>
        <v>309</v>
      </c>
      <c r="V11" s="19">
        <f t="shared" si="8"/>
        <v>0</v>
      </c>
      <c r="W11" s="19">
        <f t="shared" si="8"/>
        <v>0</v>
      </c>
      <c r="X11" s="19">
        <f t="shared" si="8"/>
        <v>0</v>
      </c>
      <c r="Y11" s="24">
        <f t="shared" si="9"/>
        <v>26140.5</v>
      </c>
      <c r="Z11" s="143">
        <f t="shared" si="10"/>
        <v>0.74843633442359558</v>
      </c>
      <c r="AB11" s="140"/>
      <c r="AG11" s="18" t="str">
        <f t="shared" si="11"/>
        <v>ГГФ</v>
      </c>
      <c r="AH11" s="158">
        <f t="shared" si="12"/>
        <v>0</v>
      </c>
      <c r="AI11" s="158">
        <f t="shared" si="13"/>
        <v>0</v>
      </c>
      <c r="AJ11" s="158">
        <f t="shared" si="14"/>
        <v>0.74843633442359558</v>
      </c>
      <c r="AK11" s="158">
        <f t="shared" si="15"/>
        <v>1.721466689619556E-3</v>
      </c>
      <c r="AL11" s="158">
        <f t="shared" si="16"/>
        <v>2.295288919492741E-3</v>
      </c>
      <c r="AM11" s="158">
        <f t="shared" si="17"/>
        <v>4.590577838985482E-3</v>
      </c>
      <c r="AN11" s="158">
        <f t="shared" si="18"/>
        <v>0</v>
      </c>
      <c r="AO11" s="158">
        <f t="shared" si="19"/>
        <v>7.4596889883514084E-3</v>
      </c>
      <c r="AP11" s="158">
        <f t="shared" si="20"/>
        <v>0.13404487289837608</v>
      </c>
      <c r="AQ11" s="158">
        <f t="shared" si="21"/>
        <v>2.2952889194927412E-2</v>
      </c>
      <c r="AR11" s="158">
        <f t="shared" si="22"/>
        <v>0</v>
      </c>
      <c r="AS11" s="158">
        <f t="shared" si="23"/>
        <v>5.7382222987318529E-3</v>
      </c>
      <c r="AT11" s="158">
        <f t="shared" si="24"/>
        <v>3.1215929305101281E-2</v>
      </c>
      <c r="AU11" s="158">
        <f t="shared" si="25"/>
        <v>2.6625351466115797E-2</v>
      </c>
      <c r="AV11" s="158">
        <f t="shared" si="26"/>
        <v>0</v>
      </c>
      <c r="AW11" s="158">
        <f t="shared" si="27"/>
        <v>1.4919377976702817E-2</v>
      </c>
      <c r="AX11" s="159">
        <f t="shared" si="28"/>
        <v>1.1820737935387618E-2</v>
      </c>
      <c r="AY11" s="158">
        <f t="shared" si="29"/>
        <v>0</v>
      </c>
      <c r="AZ11" s="158">
        <f t="shared" si="30"/>
        <v>0</v>
      </c>
      <c r="BA11" s="158">
        <f t="shared" si="31"/>
        <v>0</v>
      </c>
      <c r="BB11" s="142">
        <f t="shared" si="32"/>
        <v>1</v>
      </c>
      <c r="BC11" s="173">
        <f t="shared" si="33"/>
        <v>0.74843633442359558</v>
      </c>
      <c r="BF11" s="18" t="s">
        <v>9</v>
      </c>
      <c r="BG11" s="19">
        <f t="shared" si="34"/>
        <v>0</v>
      </c>
      <c r="BH11" s="19">
        <f t="shared" si="34"/>
        <v>0</v>
      </c>
      <c r="BI11" s="19">
        <f t="shared" si="34"/>
        <v>1567331.9506085173</v>
      </c>
      <c r="BJ11" s="19">
        <f t="shared" si="34"/>
        <v>2065.1118705179288</v>
      </c>
      <c r="BK11" s="19">
        <f t="shared" si="34"/>
        <v>3572.1570608495981</v>
      </c>
      <c r="BL11" s="19">
        <f t="shared" si="34"/>
        <v>5506.96498804781</v>
      </c>
      <c r="BM11" s="19">
        <f t="shared" si="34"/>
        <v>0</v>
      </c>
      <c r="BN11" s="19">
        <f t="shared" si="34"/>
        <v>11609.510447761195</v>
      </c>
      <c r="BO11" s="19">
        <f t="shared" si="34"/>
        <v>179727.15908946961</v>
      </c>
      <c r="BP11" s="19">
        <f t="shared" si="34"/>
        <v>62906.408479534919</v>
      </c>
      <c r="BQ11" s="19">
        <f t="shared" si="35"/>
        <v>0</v>
      </c>
      <c r="BR11" s="19">
        <f t="shared" si="35"/>
        <v>14326.709991750206</v>
      </c>
      <c r="BS11" s="19">
        <f t="shared" si="35"/>
        <v>37434.152544944605</v>
      </c>
      <c r="BT11" s="19">
        <f t="shared" si="35"/>
        <v>46852.905754338652</v>
      </c>
      <c r="BU11" s="19">
        <f t="shared" si="35"/>
        <v>0</v>
      </c>
      <c r="BV11" s="19">
        <f t="shared" si="35"/>
        <v>21671.863164268529</v>
      </c>
      <c r="BW11" s="31">
        <f t="shared" si="35"/>
        <v>0</v>
      </c>
      <c r="BX11" s="19">
        <f t="shared" si="35"/>
        <v>0</v>
      </c>
      <c r="BY11" s="19">
        <f t="shared" si="35"/>
        <v>0</v>
      </c>
      <c r="BZ11" s="19">
        <f t="shared" si="35"/>
        <v>0</v>
      </c>
      <c r="CA11" s="24">
        <f t="shared" si="44"/>
        <v>1953004.8940000006</v>
      </c>
      <c r="CB11" s="222">
        <f>BI11</f>
        <v>1567331.9506085173</v>
      </c>
      <c r="CC11" s="223">
        <f t="shared" si="45"/>
        <v>385672.94339148328</v>
      </c>
      <c r="CF11" s="18" t="s">
        <v>9</v>
      </c>
      <c r="CG11" s="19">
        <f t="shared" si="36"/>
        <v>0</v>
      </c>
      <c r="CH11" s="19">
        <f t="shared" si="36"/>
        <v>0</v>
      </c>
      <c r="CI11" s="19">
        <f t="shared" si="36"/>
        <v>342409.2321895007</v>
      </c>
      <c r="CJ11" s="19">
        <f t="shared" si="36"/>
        <v>817.4012629482072</v>
      </c>
      <c r="CK11" s="19">
        <f t="shared" si="36"/>
        <v>642.93915040183697</v>
      </c>
      <c r="CL11" s="19">
        <f t="shared" si="36"/>
        <v>2179.7367011952192</v>
      </c>
      <c r="CM11" s="19">
        <f t="shared" si="36"/>
        <v>0</v>
      </c>
      <c r="CN11" s="19">
        <f t="shared" si="36"/>
        <v>2089.5522388059703</v>
      </c>
      <c r="CO11" s="19">
        <f t="shared" si="36"/>
        <v>55764.60571878554</v>
      </c>
      <c r="CP11" s="19">
        <f t="shared" si="36"/>
        <v>14237.381243065476</v>
      </c>
      <c r="CQ11" s="19">
        <f t="shared" si="37"/>
        <v>0</v>
      </c>
      <c r="CR11" s="19">
        <f t="shared" si="37"/>
        <v>2343.5613391168945</v>
      </c>
      <c r="CS11" s="19">
        <f t="shared" si="37"/>
        <v>14807.009551284338</v>
      </c>
      <c r="CT11" s="19">
        <f t="shared" si="37"/>
        <v>11740.950653630707</v>
      </c>
      <c r="CU11" s="19">
        <f t="shared" si="37"/>
        <v>0</v>
      </c>
      <c r="CV11" s="19">
        <f t="shared" si="37"/>
        <v>6930.3469512650981</v>
      </c>
      <c r="CW11" s="31">
        <f t="shared" si="37"/>
        <v>0</v>
      </c>
      <c r="CX11" s="19">
        <f t="shared" si="37"/>
        <v>0</v>
      </c>
      <c r="CY11" s="19">
        <f t="shared" si="37"/>
        <v>0</v>
      </c>
      <c r="CZ11" s="19">
        <f t="shared" si="37"/>
        <v>0</v>
      </c>
      <c r="DA11" s="24">
        <f t="shared" si="46"/>
        <v>453962.71700000006</v>
      </c>
      <c r="DB11" s="222">
        <f>CI11</f>
        <v>342409.2321895007</v>
      </c>
      <c r="DC11" s="223">
        <f t="shared" si="47"/>
        <v>111553.48481049936</v>
      </c>
      <c r="DD11" s="289">
        <f t="shared" si="48"/>
        <v>-111553.48481049936</v>
      </c>
      <c r="DF11" s="18" t="s">
        <v>9</v>
      </c>
      <c r="DG11" s="19">
        <f t="shared" si="38"/>
        <v>0</v>
      </c>
      <c r="DH11" s="19">
        <f t="shared" si="38"/>
        <v>0</v>
      </c>
      <c r="DI11" s="19">
        <f t="shared" si="38"/>
        <v>741746.43117898901</v>
      </c>
      <c r="DJ11" s="19">
        <f t="shared" si="38"/>
        <v>1133.0964143426293</v>
      </c>
      <c r="DK11" s="19">
        <f t="shared" si="38"/>
        <v>1627.3432835820895</v>
      </c>
      <c r="DL11" s="19">
        <f t="shared" si="38"/>
        <v>3021.5904382470112</v>
      </c>
      <c r="DM11" s="19">
        <f t="shared" si="38"/>
        <v>0</v>
      </c>
      <c r="DN11" s="19">
        <f t="shared" si="38"/>
        <v>5288.8656716417909</v>
      </c>
      <c r="DO11" s="19">
        <f t="shared" si="38"/>
        <v>94072.604938587698</v>
      </c>
      <c r="DP11" s="19">
        <f t="shared" si="38"/>
        <v>28684.997802143094</v>
      </c>
      <c r="DQ11" s="19">
        <f t="shared" si="39"/>
        <v>0</v>
      </c>
      <c r="DR11" s="19">
        <f t="shared" si="39"/>
        <v>6641.0869652260963</v>
      </c>
      <c r="DS11" s="19">
        <f t="shared" si="39"/>
        <v>20536.616284803378</v>
      </c>
      <c r="DT11" s="19">
        <f t="shared" si="39"/>
        <v>23020.482084975501</v>
      </c>
      <c r="DU11" s="19">
        <f t="shared" si="39"/>
        <v>0</v>
      </c>
      <c r="DV11" s="19">
        <f t="shared" si="39"/>
        <v>11082.034937461591</v>
      </c>
      <c r="DW11" s="31">
        <f t="shared" si="39"/>
        <v>0</v>
      </c>
      <c r="DX11" s="19">
        <f t="shared" si="39"/>
        <v>0</v>
      </c>
      <c r="DY11" s="19">
        <f t="shared" si="39"/>
        <v>0</v>
      </c>
      <c r="DZ11" s="19">
        <f t="shared" si="39"/>
        <v>0</v>
      </c>
      <c r="EA11" s="24">
        <f t="shared" si="49"/>
        <v>936855.14999999979</v>
      </c>
      <c r="EB11" s="222">
        <f>DI11</f>
        <v>741746.43117898901</v>
      </c>
      <c r="EC11" s="223">
        <f t="shared" si="50"/>
        <v>195108.71882101079</v>
      </c>
      <c r="ED11" s="289">
        <f t="shared" si="51"/>
        <v>-195108.71882101079</v>
      </c>
      <c r="EF11" s="18" t="s">
        <v>9</v>
      </c>
      <c r="EG11" s="19">
        <f t="shared" si="40"/>
        <v>0</v>
      </c>
      <c r="EH11" s="19">
        <f t="shared" si="40"/>
        <v>0</v>
      </c>
      <c r="EI11" s="19">
        <f t="shared" si="40"/>
        <v>512254.43515791779</v>
      </c>
      <c r="EJ11" s="19">
        <f t="shared" si="40"/>
        <v>339.92892430278874</v>
      </c>
      <c r="EK11" s="19">
        <f t="shared" si="40"/>
        <v>1301.8746268656716</v>
      </c>
      <c r="EL11" s="19">
        <f t="shared" si="40"/>
        <v>906.47713147410343</v>
      </c>
      <c r="EM11" s="19">
        <f t="shared" si="40"/>
        <v>0</v>
      </c>
      <c r="EN11" s="19">
        <f t="shared" si="40"/>
        <v>4231.0925373134323</v>
      </c>
      <c r="EO11" s="19">
        <f t="shared" si="40"/>
        <v>39381.669007735014</v>
      </c>
      <c r="EP11" s="19">
        <f t="shared" si="40"/>
        <v>20887.767798710374</v>
      </c>
      <c r="EQ11" s="19">
        <f t="shared" si="41"/>
        <v>0</v>
      </c>
      <c r="ER11" s="19">
        <f t="shared" si="41"/>
        <v>5010.5390536623581</v>
      </c>
      <c r="ES11" s="19">
        <f t="shared" si="41"/>
        <v>6176.4817763709789</v>
      </c>
      <c r="ET11" s="19">
        <f t="shared" si="41"/>
        <v>13718.876651513379</v>
      </c>
      <c r="EU11" s="19">
        <f t="shared" si="41"/>
        <v>0</v>
      </c>
      <c r="EV11" s="19">
        <f t="shared" si="41"/>
        <v>5397.4318341341068</v>
      </c>
      <c r="EW11" s="31">
        <f t="shared" si="41"/>
        <v>0</v>
      </c>
      <c r="EX11" s="19">
        <f t="shared" si="41"/>
        <v>0</v>
      </c>
      <c r="EY11" s="19">
        <f t="shared" si="41"/>
        <v>0</v>
      </c>
      <c r="EZ11" s="19">
        <f t="shared" si="41"/>
        <v>0</v>
      </c>
      <c r="FA11" s="24">
        <f t="shared" si="52"/>
        <v>609606.5745000001</v>
      </c>
      <c r="FB11" s="222">
        <f>EI11</f>
        <v>512254.43515791779</v>
      </c>
      <c r="FC11" s="223">
        <f t="shared" si="53"/>
        <v>97352.139342082315</v>
      </c>
      <c r="FD11" s="289">
        <f t="shared" si="54"/>
        <v>-97352.139342082315</v>
      </c>
      <c r="FF11" s="18" t="s">
        <v>9</v>
      </c>
      <c r="FG11" s="19">
        <f t="shared" si="42"/>
        <v>0</v>
      </c>
      <c r="FH11" s="19">
        <f t="shared" si="42"/>
        <v>0</v>
      </c>
      <c r="FI11" s="19">
        <f t="shared" si="42"/>
        <v>5843.0864197530864</v>
      </c>
      <c r="FJ11" s="19">
        <f t="shared" si="42"/>
        <v>0</v>
      </c>
      <c r="FK11" s="19">
        <f t="shared" si="42"/>
        <v>0</v>
      </c>
      <c r="FL11" s="19">
        <f t="shared" si="42"/>
        <v>0</v>
      </c>
      <c r="FM11" s="19">
        <f t="shared" si="42"/>
        <v>0</v>
      </c>
      <c r="FN11" s="19">
        <f t="shared" si="42"/>
        <v>0</v>
      </c>
      <c r="FO11" s="19">
        <f t="shared" si="42"/>
        <v>3563.8683127572017</v>
      </c>
      <c r="FP11" s="19">
        <f t="shared" si="42"/>
        <v>0</v>
      </c>
      <c r="FQ11" s="19">
        <f t="shared" si="43"/>
        <v>0</v>
      </c>
      <c r="FR11" s="19">
        <f t="shared" si="43"/>
        <v>331.52263374485602</v>
      </c>
      <c r="FS11" s="19">
        <f t="shared" si="43"/>
        <v>0</v>
      </c>
      <c r="FT11" s="19">
        <f t="shared" si="43"/>
        <v>331.52263374485602</v>
      </c>
      <c r="FU11" s="19">
        <f t="shared" si="43"/>
        <v>0</v>
      </c>
      <c r="FV11" s="19">
        <f t="shared" si="43"/>
        <v>0</v>
      </c>
      <c r="FW11" s="31">
        <f t="shared" si="43"/>
        <v>0</v>
      </c>
      <c r="FX11" s="19">
        <f t="shared" si="43"/>
        <v>0</v>
      </c>
      <c r="FY11" s="19">
        <f t="shared" si="43"/>
        <v>0</v>
      </c>
      <c r="FZ11" s="19">
        <f t="shared" si="43"/>
        <v>0</v>
      </c>
      <c r="GA11" s="24">
        <f t="shared" si="55"/>
        <v>10070.000000000002</v>
      </c>
      <c r="GB11" s="222">
        <f>FI11</f>
        <v>5843.0864197530864</v>
      </c>
      <c r="GC11" s="223">
        <f t="shared" si="56"/>
        <v>4226.9135802469154</v>
      </c>
      <c r="GD11" s="289">
        <f t="shared" si="57"/>
        <v>-4226.9135802469154</v>
      </c>
    </row>
    <row r="12" spans="1:186" ht="15.75" x14ac:dyDescent="0.25">
      <c r="B12" s="141"/>
      <c r="D12" s="18" t="s">
        <v>10</v>
      </c>
      <c r="E12" s="19">
        <f t="shared" si="7"/>
        <v>135</v>
      </c>
      <c r="F12" s="19">
        <f t="shared" si="7"/>
        <v>0</v>
      </c>
      <c r="G12" s="19">
        <f t="shared" si="7"/>
        <v>1065</v>
      </c>
      <c r="H12" s="19">
        <f t="shared" si="7"/>
        <v>24442.5</v>
      </c>
      <c r="I12" s="19">
        <f t="shared" si="7"/>
        <v>0</v>
      </c>
      <c r="J12" s="19">
        <f t="shared" si="7"/>
        <v>108</v>
      </c>
      <c r="K12" s="19">
        <f t="shared" si="7"/>
        <v>0</v>
      </c>
      <c r="L12" s="19">
        <f t="shared" si="7"/>
        <v>75</v>
      </c>
      <c r="M12" s="19">
        <f t="shared" si="7"/>
        <v>1314.0000000000002</v>
      </c>
      <c r="N12" s="19">
        <f t="shared" si="7"/>
        <v>0</v>
      </c>
      <c r="O12" s="19">
        <f t="shared" si="8"/>
        <v>0</v>
      </c>
      <c r="P12" s="19">
        <f t="shared" si="8"/>
        <v>60</v>
      </c>
      <c r="Q12" s="19">
        <f t="shared" si="8"/>
        <v>701</v>
      </c>
      <c r="R12" s="19">
        <f t="shared" si="8"/>
        <v>2181</v>
      </c>
      <c r="S12" s="19">
        <f t="shared" si="8"/>
        <v>0</v>
      </c>
      <c r="T12" s="19">
        <f t="shared" si="8"/>
        <v>90</v>
      </c>
      <c r="U12" s="31">
        <f t="shared" si="8"/>
        <v>0</v>
      </c>
      <c r="V12" s="19">
        <f t="shared" si="8"/>
        <v>225</v>
      </c>
      <c r="W12" s="19">
        <f t="shared" si="8"/>
        <v>0</v>
      </c>
      <c r="X12" s="19">
        <f t="shared" si="8"/>
        <v>390</v>
      </c>
      <c r="Y12" s="24">
        <f t="shared" si="9"/>
        <v>30786.5</v>
      </c>
      <c r="Z12" s="143">
        <f t="shared" si="10"/>
        <v>0.79393565361440888</v>
      </c>
      <c r="AB12" s="140"/>
      <c r="AG12" s="18" t="str">
        <f t="shared" si="11"/>
        <v>ИФ</v>
      </c>
      <c r="AH12" s="158">
        <f t="shared" si="12"/>
        <v>4.385038896919104E-3</v>
      </c>
      <c r="AI12" s="158">
        <f t="shared" si="13"/>
        <v>0</v>
      </c>
      <c r="AJ12" s="158">
        <f t="shared" si="14"/>
        <v>3.4593084631250708E-2</v>
      </c>
      <c r="AK12" s="158">
        <f t="shared" si="15"/>
        <v>0.79393565361440888</v>
      </c>
      <c r="AL12" s="158">
        <f t="shared" si="16"/>
        <v>0</v>
      </c>
      <c r="AM12" s="158">
        <f t="shared" si="17"/>
        <v>3.5080311175352832E-3</v>
      </c>
      <c r="AN12" s="158">
        <f t="shared" si="18"/>
        <v>0</v>
      </c>
      <c r="AO12" s="158">
        <f t="shared" si="19"/>
        <v>2.4361327205106136E-3</v>
      </c>
      <c r="AP12" s="158">
        <f t="shared" si="20"/>
        <v>4.2681045263345957E-2</v>
      </c>
      <c r="AQ12" s="158">
        <f t="shared" si="21"/>
        <v>0</v>
      </c>
      <c r="AR12" s="158">
        <f t="shared" si="22"/>
        <v>0</v>
      </c>
      <c r="AS12" s="158">
        <f t="shared" si="23"/>
        <v>1.9489061764084907E-3</v>
      </c>
      <c r="AT12" s="158">
        <f t="shared" si="24"/>
        <v>2.2769720494372533E-2</v>
      </c>
      <c r="AU12" s="158">
        <f t="shared" si="25"/>
        <v>7.0842739512448641E-2</v>
      </c>
      <c r="AV12" s="158">
        <f t="shared" si="26"/>
        <v>0</v>
      </c>
      <c r="AW12" s="158">
        <f t="shared" si="27"/>
        <v>2.9233592646127362E-3</v>
      </c>
      <c r="AX12" s="159">
        <f t="shared" si="28"/>
        <v>0</v>
      </c>
      <c r="AY12" s="158">
        <f t="shared" si="29"/>
        <v>7.3083981615318407E-3</v>
      </c>
      <c r="AZ12" s="158">
        <f t="shared" si="30"/>
        <v>0</v>
      </c>
      <c r="BA12" s="158">
        <f t="shared" si="31"/>
        <v>1.2667890146655189E-2</v>
      </c>
      <c r="BB12" s="142">
        <f t="shared" si="32"/>
        <v>0.99999999999999989</v>
      </c>
      <c r="BC12" s="173">
        <f t="shared" si="33"/>
        <v>0.79393565361440888</v>
      </c>
      <c r="BF12" s="18" t="s">
        <v>10</v>
      </c>
      <c r="BG12" s="19">
        <f t="shared" si="34"/>
        <v>4360.1226267806715</v>
      </c>
      <c r="BH12" s="19">
        <f t="shared" si="34"/>
        <v>0</v>
      </c>
      <c r="BI12" s="19">
        <f t="shared" si="34"/>
        <v>60921.688691024152</v>
      </c>
      <c r="BJ12" s="19">
        <f t="shared" si="34"/>
        <v>1424021.8049683657</v>
      </c>
      <c r="BK12" s="19">
        <f t="shared" si="34"/>
        <v>0</v>
      </c>
      <c r="BL12" s="19">
        <f t="shared" si="34"/>
        <v>2273.940089048147</v>
      </c>
      <c r="BM12" s="19">
        <f t="shared" si="34"/>
        <v>0</v>
      </c>
      <c r="BN12" s="19">
        <f t="shared" si="34"/>
        <v>4290.2597669735314</v>
      </c>
      <c r="BO12" s="19">
        <f t="shared" si="34"/>
        <v>55093.534974591756</v>
      </c>
      <c r="BP12" s="19">
        <f t="shared" si="34"/>
        <v>0</v>
      </c>
      <c r="BQ12" s="19">
        <f t="shared" si="35"/>
        <v>0</v>
      </c>
      <c r="BR12" s="19">
        <f t="shared" si="35"/>
        <v>4664.5202142190292</v>
      </c>
      <c r="BS12" s="19">
        <f t="shared" si="35"/>
        <v>42198.157903957406</v>
      </c>
      <c r="BT12" s="19">
        <f t="shared" si="35"/>
        <v>122778.52061040551</v>
      </c>
      <c r="BU12" s="19">
        <f t="shared" si="35"/>
        <v>0</v>
      </c>
      <c r="BV12" s="19">
        <f t="shared" si="35"/>
        <v>5049.4373376623371</v>
      </c>
      <c r="BW12" s="31">
        <f t="shared" si="35"/>
        <v>0</v>
      </c>
      <c r="BX12" s="19">
        <f t="shared" si="35"/>
        <v>15607.346563991538</v>
      </c>
      <c r="BY12" s="19">
        <f t="shared" si="35"/>
        <v>0</v>
      </c>
      <c r="BZ12" s="19">
        <f t="shared" si="35"/>
        <v>27073.809752980014</v>
      </c>
      <c r="CA12" s="24">
        <f t="shared" si="44"/>
        <v>1768333.1435</v>
      </c>
      <c r="CB12" s="222">
        <f>BJ12</f>
        <v>1424021.8049683657</v>
      </c>
      <c r="CC12" s="223">
        <f t="shared" si="45"/>
        <v>344311.3385316343</v>
      </c>
      <c r="CF12" s="18" t="s">
        <v>10</v>
      </c>
      <c r="CG12" s="19">
        <f t="shared" si="36"/>
        <v>833.54556851465134</v>
      </c>
      <c r="CH12" s="19">
        <f t="shared" si="36"/>
        <v>0</v>
      </c>
      <c r="CI12" s="19">
        <f t="shared" si="36"/>
        <v>8115.5696202531644</v>
      </c>
      <c r="CJ12" s="19">
        <f t="shared" si="36"/>
        <v>288106.51991426165</v>
      </c>
      <c r="CK12" s="19">
        <f t="shared" si="36"/>
        <v>0</v>
      </c>
      <c r="CL12" s="19">
        <f t="shared" si="36"/>
        <v>344.6403979088393</v>
      </c>
      <c r="CM12" s="19">
        <f t="shared" si="36"/>
        <v>0</v>
      </c>
      <c r="CN12" s="19">
        <f t="shared" si="36"/>
        <v>571.51898734177212</v>
      </c>
      <c r="CO12" s="19">
        <f t="shared" si="36"/>
        <v>8740.6716395246549</v>
      </c>
      <c r="CP12" s="19">
        <f t="shared" si="36"/>
        <v>0</v>
      </c>
      <c r="CQ12" s="19">
        <f t="shared" si="37"/>
        <v>0</v>
      </c>
      <c r="CR12" s="19">
        <f t="shared" si="37"/>
        <v>1043.3919835833119</v>
      </c>
      <c r="CS12" s="19">
        <f t="shared" si="37"/>
        <v>8404.7013893336807</v>
      </c>
      <c r="CT12" s="19">
        <f t="shared" si="37"/>
        <v>22218.576128857032</v>
      </c>
      <c r="CU12" s="19">
        <f t="shared" si="37"/>
        <v>0</v>
      </c>
      <c r="CV12" s="19">
        <f t="shared" si="37"/>
        <v>1197.6623376623377</v>
      </c>
      <c r="CW12" s="31">
        <f t="shared" si="37"/>
        <v>0</v>
      </c>
      <c r="CX12" s="19">
        <f t="shared" si="37"/>
        <v>3235.5302023216964</v>
      </c>
      <c r="CY12" s="19">
        <f t="shared" si="37"/>
        <v>0</v>
      </c>
      <c r="CZ12" s="19">
        <f t="shared" si="37"/>
        <v>6169.6718304371434</v>
      </c>
      <c r="DA12" s="24">
        <f t="shared" si="46"/>
        <v>348982.00000000006</v>
      </c>
      <c r="DB12" s="222">
        <f>CJ12</f>
        <v>288106.51991426165</v>
      </c>
      <c r="DC12" s="223">
        <f t="shared" si="47"/>
        <v>60875.480085738411</v>
      </c>
      <c r="DD12" s="289">
        <f t="shared" si="48"/>
        <v>-60875.480085738411</v>
      </c>
      <c r="DF12" s="18" t="s">
        <v>10</v>
      </c>
      <c r="DG12" s="19">
        <f t="shared" si="38"/>
        <v>2245.5049301462332</v>
      </c>
      <c r="DH12" s="19">
        <f t="shared" si="38"/>
        <v>0</v>
      </c>
      <c r="DI12" s="19">
        <f t="shared" si="38"/>
        <v>29739.787974683546</v>
      </c>
      <c r="DJ12" s="19">
        <f t="shared" si="38"/>
        <v>671445.66431158164</v>
      </c>
      <c r="DK12" s="19">
        <f t="shared" si="38"/>
        <v>0</v>
      </c>
      <c r="DL12" s="19">
        <f t="shared" si="38"/>
        <v>1222.53239026086</v>
      </c>
      <c r="DM12" s="19">
        <f t="shared" si="38"/>
        <v>0</v>
      </c>
      <c r="DN12" s="19">
        <f t="shared" si="38"/>
        <v>2094.3512658227851</v>
      </c>
      <c r="DO12" s="19">
        <f t="shared" si="38"/>
        <v>25906.655793713599</v>
      </c>
      <c r="DP12" s="19">
        <f t="shared" si="38"/>
        <v>0</v>
      </c>
      <c r="DQ12" s="19">
        <f t="shared" si="39"/>
        <v>0</v>
      </c>
      <c r="DR12" s="19">
        <f t="shared" si="39"/>
        <v>2130.0754297857156</v>
      </c>
      <c r="DS12" s="19">
        <f t="shared" si="39"/>
        <v>19838.610060170831</v>
      </c>
      <c r="DT12" s="19">
        <f t="shared" si="39"/>
        <v>58017.26841380386</v>
      </c>
      <c r="DU12" s="19">
        <f t="shared" si="39"/>
        <v>0</v>
      </c>
      <c r="DV12" s="19">
        <f t="shared" si="39"/>
        <v>2265.75</v>
      </c>
      <c r="DW12" s="31">
        <f t="shared" si="39"/>
        <v>0</v>
      </c>
      <c r="DX12" s="19">
        <f t="shared" si="39"/>
        <v>7215.447710888152</v>
      </c>
      <c r="DY12" s="19">
        <f t="shared" si="39"/>
        <v>0</v>
      </c>
      <c r="DZ12" s="19">
        <f t="shared" si="39"/>
        <v>12296.551719142863</v>
      </c>
      <c r="EA12" s="24">
        <f t="shared" si="49"/>
        <v>834418.20000000007</v>
      </c>
      <c r="EB12" s="222">
        <f>DJ12</f>
        <v>671445.66431158164</v>
      </c>
      <c r="EC12" s="223">
        <f t="shared" si="50"/>
        <v>162972.53568841843</v>
      </c>
      <c r="ED12" s="289">
        <f t="shared" si="51"/>
        <v>-162972.53568841843</v>
      </c>
      <c r="EF12" s="18" t="s">
        <v>10</v>
      </c>
      <c r="EG12" s="19">
        <f t="shared" si="40"/>
        <v>1160.7367936544101</v>
      </c>
      <c r="EH12" s="19">
        <f t="shared" si="40"/>
        <v>0</v>
      </c>
      <c r="EI12" s="19">
        <f t="shared" si="40"/>
        <v>18736.06642405063</v>
      </c>
      <c r="EJ12" s="19">
        <f t="shared" si="40"/>
        <v>446432.86830708146</v>
      </c>
      <c r="EK12" s="19">
        <f t="shared" si="40"/>
        <v>0</v>
      </c>
      <c r="EL12" s="19">
        <f t="shared" si="40"/>
        <v>562.36489951999567</v>
      </c>
      <c r="EM12" s="19">
        <f t="shared" si="40"/>
        <v>0</v>
      </c>
      <c r="EN12" s="19">
        <f t="shared" si="40"/>
        <v>1319.4412974683542</v>
      </c>
      <c r="EO12" s="19">
        <f t="shared" si="40"/>
        <v>17302.493286139819</v>
      </c>
      <c r="EP12" s="19">
        <f t="shared" si="40"/>
        <v>0</v>
      </c>
      <c r="EQ12" s="19">
        <f t="shared" si="41"/>
        <v>0</v>
      </c>
      <c r="ER12" s="19">
        <f t="shared" si="41"/>
        <v>1491.0528008500009</v>
      </c>
      <c r="ES12" s="19">
        <f t="shared" si="41"/>
        <v>13223.314520058388</v>
      </c>
      <c r="ET12" s="19">
        <f t="shared" si="41"/>
        <v>38441.374078889086</v>
      </c>
      <c r="EU12" s="19">
        <f t="shared" si="41"/>
        <v>0</v>
      </c>
      <c r="EV12" s="19">
        <f t="shared" si="41"/>
        <v>1586.0249999999999</v>
      </c>
      <c r="EW12" s="31">
        <f t="shared" si="41"/>
        <v>0</v>
      </c>
      <c r="EX12" s="19">
        <f t="shared" si="41"/>
        <v>4979.6198888877298</v>
      </c>
      <c r="EY12" s="19">
        <f t="shared" si="41"/>
        <v>0</v>
      </c>
      <c r="EZ12" s="19">
        <f t="shared" si="41"/>
        <v>8607.5862034000038</v>
      </c>
      <c r="FA12" s="24">
        <f t="shared" si="52"/>
        <v>553842.94349999994</v>
      </c>
      <c r="FB12" s="222">
        <f>EJ12</f>
        <v>446432.86830708146</v>
      </c>
      <c r="FC12" s="223">
        <f t="shared" si="53"/>
        <v>107410.07519291848</v>
      </c>
      <c r="FD12" s="289">
        <f t="shared" si="54"/>
        <v>-107410.07519291848</v>
      </c>
      <c r="FF12" s="18" t="s">
        <v>10</v>
      </c>
      <c r="FG12" s="19">
        <f t="shared" si="42"/>
        <v>120.33533446537685</v>
      </c>
      <c r="FH12" s="19">
        <f t="shared" si="42"/>
        <v>0</v>
      </c>
      <c r="FI12" s="19">
        <f t="shared" si="42"/>
        <v>4330.2646720368239</v>
      </c>
      <c r="FJ12" s="19">
        <f t="shared" si="42"/>
        <v>18036.752435441049</v>
      </c>
      <c r="FK12" s="19">
        <f t="shared" si="42"/>
        <v>0</v>
      </c>
      <c r="FL12" s="19">
        <f t="shared" si="42"/>
        <v>144.40240135845221</v>
      </c>
      <c r="FM12" s="19">
        <f t="shared" si="42"/>
        <v>0</v>
      </c>
      <c r="FN12" s="19">
        <f t="shared" si="42"/>
        <v>304.9482163406214</v>
      </c>
      <c r="FO12" s="19">
        <f t="shared" si="42"/>
        <v>3143.7142552136647</v>
      </c>
      <c r="FP12" s="19">
        <f t="shared" si="42"/>
        <v>0</v>
      </c>
      <c r="FQ12" s="19">
        <f t="shared" si="43"/>
        <v>0</v>
      </c>
      <c r="FR12" s="19">
        <f t="shared" si="43"/>
        <v>0</v>
      </c>
      <c r="FS12" s="19">
        <f t="shared" si="43"/>
        <v>731.53193439450422</v>
      </c>
      <c r="FT12" s="19">
        <f t="shared" si="43"/>
        <v>4101.3019888555491</v>
      </c>
      <c r="FU12" s="19">
        <f t="shared" si="43"/>
        <v>0</v>
      </c>
      <c r="FV12" s="19">
        <f t="shared" si="43"/>
        <v>0</v>
      </c>
      <c r="FW12" s="31">
        <f t="shared" si="43"/>
        <v>0</v>
      </c>
      <c r="FX12" s="19">
        <f t="shared" si="43"/>
        <v>176.74876189395923</v>
      </c>
      <c r="FY12" s="19">
        <f t="shared" si="43"/>
        <v>0</v>
      </c>
      <c r="FZ12" s="19">
        <f t="shared" si="43"/>
        <v>0</v>
      </c>
      <c r="GA12" s="24">
        <f t="shared" si="55"/>
        <v>31090.000000000004</v>
      </c>
      <c r="GB12" s="222">
        <f>FJ12</f>
        <v>18036.752435441049</v>
      </c>
      <c r="GC12" s="223">
        <f t="shared" si="56"/>
        <v>13053.247564558955</v>
      </c>
      <c r="GD12" s="289">
        <f t="shared" si="57"/>
        <v>-13053.247564558955</v>
      </c>
    </row>
    <row r="13" spans="1:186" ht="15.75" x14ac:dyDescent="0.25">
      <c r="B13" s="141"/>
      <c r="D13" s="18" t="s">
        <v>11</v>
      </c>
      <c r="E13" s="19">
        <f t="shared" si="7"/>
        <v>0</v>
      </c>
      <c r="F13" s="19">
        <f t="shared" si="7"/>
        <v>0</v>
      </c>
      <c r="G13" s="19">
        <f t="shared" si="7"/>
        <v>0</v>
      </c>
      <c r="H13" s="19">
        <f t="shared" si="7"/>
        <v>0</v>
      </c>
      <c r="I13" s="19">
        <f t="shared" si="7"/>
        <v>70807.5</v>
      </c>
      <c r="J13" s="19">
        <f t="shared" si="7"/>
        <v>0</v>
      </c>
      <c r="K13" s="19">
        <f t="shared" si="7"/>
        <v>0</v>
      </c>
      <c r="L13" s="19">
        <f t="shared" si="7"/>
        <v>0</v>
      </c>
      <c r="M13" s="19">
        <f t="shared" si="7"/>
        <v>72</v>
      </c>
      <c r="N13" s="19">
        <f t="shared" si="7"/>
        <v>270</v>
      </c>
      <c r="O13" s="19">
        <f t="shared" si="8"/>
        <v>0</v>
      </c>
      <c r="P13" s="19">
        <f t="shared" si="8"/>
        <v>0</v>
      </c>
      <c r="Q13" s="19">
        <f t="shared" si="8"/>
        <v>37.5</v>
      </c>
      <c r="R13" s="19">
        <f t="shared" si="8"/>
        <v>420</v>
      </c>
      <c r="S13" s="19">
        <f t="shared" si="8"/>
        <v>0</v>
      </c>
      <c r="T13" s="19">
        <f t="shared" si="8"/>
        <v>45</v>
      </c>
      <c r="U13" s="31">
        <f t="shared" si="8"/>
        <v>1380</v>
      </c>
      <c r="V13" s="19">
        <f t="shared" si="8"/>
        <v>0</v>
      </c>
      <c r="W13" s="19">
        <f t="shared" si="8"/>
        <v>540</v>
      </c>
      <c r="X13" s="19">
        <f t="shared" si="8"/>
        <v>0</v>
      </c>
      <c r="Y13" s="24">
        <f t="shared" si="9"/>
        <v>72192</v>
      </c>
      <c r="Z13" s="143">
        <f t="shared" si="10"/>
        <v>0.98082197473404253</v>
      </c>
      <c r="AB13" s="140"/>
      <c r="AG13" s="18" t="str">
        <f t="shared" si="11"/>
        <v>МФ</v>
      </c>
      <c r="AH13" s="158">
        <f t="shared" si="12"/>
        <v>0</v>
      </c>
      <c r="AI13" s="158">
        <f t="shared" si="13"/>
        <v>0</v>
      </c>
      <c r="AJ13" s="158">
        <f t="shared" si="14"/>
        <v>0</v>
      </c>
      <c r="AK13" s="158">
        <f t="shared" si="15"/>
        <v>0</v>
      </c>
      <c r="AL13" s="158">
        <f t="shared" si="16"/>
        <v>0.98082197473404253</v>
      </c>
      <c r="AM13" s="158">
        <f t="shared" si="17"/>
        <v>0</v>
      </c>
      <c r="AN13" s="158">
        <f t="shared" si="18"/>
        <v>0</v>
      </c>
      <c r="AO13" s="158">
        <f t="shared" si="19"/>
        <v>0</v>
      </c>
      <c r="AP13" s="158">
        <f t="shared" si="20"/>
        <v>9.9734042553191482E-4</v>
      </c>
      <c r="AQ13" s="158">
        <f t="shared" si="21"/>
        <v>3.740026595744681E-3</v>
      </c>
      <c r="AR13" s="158">
        <f t="shared" si="22"/>
        <v>0</v>
      </c>
      <c r="AS13" s="158">
        <f t="shared" si="23"/>
        <v>0</v>
      </c>
      <c r="AT13" s="158">
        <f t="shared" si="24"/>
        <v>5.1944813829787233E-4</v>
      </c>
      <c r="AU13" s="158">
        <f t="shared" si="25"/>
        <v>5.8178191489361699E-3</v>
      </c>
      <c r="AV13" s="158">
        <f t="shared" si="26"/>
        <v>0</v>
      </c>
      <c r="AW13" s="158">
        <f t="shared" si="27"/>
        <v>6.2333776595744684E-4</v>
      </c>
      <c r="AX13" s="159">
        <f t="shared" si="28"/>
        <v>1.9115691489361701E-2</v>
      </c>
      <c r="AY13" s="158">
        <f t="shared" si="29"/>
        <v>0</v>
      </c>
      <c r="AZ13" s="158">
        <f t="shared" si="30"/>
        <v>7.4800531914893621E-3</v>
      </c>
      <c r="BA13" s="158">
        <f t="shared" si="31"/>
        <v>0</v>
      </c>
      <c r="BB13" s="142">
        <f t="shared" si="32"/>
        <v>1</v>
      </c>
      <c r="BC13" s="173">
        <f t="shared" si="33"/>
        <v>0.98082197473404253</v>
      </c>
      <c r="BF13" s="18" t="s">
        <v>11</v>
      </c>
      <c r="BG13" s="19">
        <f t="shared" si="34"/>
        <v>0</v>
      </c>
      <c r="BH13" s="19">
        <f t="shared" si="34"/>
        <v>0</v>
      </c>
      <c r="BI13" s="19">
        <f t="shared" si="34"/>
        <v>0</v>
      </c>
      <c r="BJ13" s="19">
        <f t="shared" si="34"/>
        <v>0</v>
      </c>
      <c r="BK13" s="19">
        <f t="shared" si="34"/>
        <v>9132208.0419481415</v>
      </c>
      <c r="BL13" s="19">
        <f t="shared" si="34"/>
        <v>0</v>
      </c>
      <c r="BM13" s="19">
        <f t="shared" si="34"/>
        <v>0</v>
      </c>
      <c r="BN13" s="19">
        <f t="shared" si="34"/>
        <v>0</v>
      </c>
      <c r="BO13" s="19">
        <f t="shared" si="34"/>
        <v>12288.74545411802</v>
      </c>
      <c r="BP13" s="19">
        <f t="shared" si="34"/>
        <v>28161.708332353795</v>
      </c>
      <c r="BQ13" s="19">
        <f t="shared" si="35"/>
        <v>0</v>
      </c>
      <c r="BR13" s="19">
        <f t="shared" si="35"/>
        <v>0</v>
      </c>
      <c r="BS13" s="19">
        <f t="shared" si="35"/>
        <v>6400.3882573531355</v>
      </c>
      <c r="BT13" s="19">
        <f t="shared" si="35"/>
        <v>40683.254736293005</v>
      </c>
      <c r="BU13" s="19">
        <f t="shared" si="35"/>
        <v>0</v>
      </c>
      <c r="BV13" s="19">
        <f t="shared" si="35"/>
        <v>4887.4565217391309</v>
      </c>
      <c r="BW13" s="31">
        <f t="shared" si="35"/>
        <v>0</v>
      </c>
      <c r="BX13" s="19">
        <f t="shared" si="35"/>
        <v>0</v>
      </c>
      <c r="BY13" s="19">
        <f t="shared" si="35"/>
        <v>0</v>
      </c>
      <c r="BZ13" s="19">
        <f t="shared" si="35"/>
        <v>0</v>
      </c>
      <c r="CA13" s="24">
        <f t="shared" si="44"/>
        <v>9224629.5952499975</v>
      </c>
      <c r="CB13" s="222">
        <f>BK13</f>
        <v>9132208.0419481415</v>
      </c>
      <c r="CC13" s="223">
        <f t="shared" si="45"/>
        <v>92421.553301855922</v>
      </c>
      <c r="CF13" s="18" t="s">
        <v>11</v>
      </c>
      <c r="CG13" s="19">
        <f t="shared" si="36"/>
        <v>0</v>
      </c>
      <c r="CH13" s="19">
        <f t="shared" si="36"/>
        <v>0</v>
      </c>
      <c r="CI13" s="19">
        <f t="shared" si="36"/>
        <v>0</v>
      </c>
      <c r="CJ13" s="19">
        <f t="shared" si="36"/>
        <v>0</v>
      </c>
      <c r="CK13" s="19">
        <f t="shared" si="36"/>
        <v>4557169.4503011908</v>
      </c>
      <c r="CL13" s="19">
        <f t="shared" si="36"/>
        <v>0</v>
      </c>
      <c r="CM13" s="19">
        <f t="shared" si="36"/>
        <v>0</v>
      </c>
      <c r="CN13" s="19">
        <f t="shared" si="36"/>
        <v>0</v>
      </c>
      <c r="CO13" s="19">
        <f t="shared" si="36"/>
        <v>6262.9662286596531</v>
      </c>
      <c r="CP13" s="19">
        <f t="shared" si="36"/>
        <v>14352.630940678373</v>
      </c>
      <c r="CQ13" s="19">
        <f t="shared" si="37"/>
        <v>0</v>
      </c>
      <c r="CR13" s="19">
        <f t="shared" si="37"/>
        <v>0</v>
      </c>
      <c r="CS13" s="19">
        <f t="shared" si="37"/>
        <v>3261.9615774269027</v>
      </c>
      <c r="CT13" s="19">
        <f t="shared" si="37"/>
        <v>13638.921332478571</v>
      </c>
      <c r="CU13" s="19">
        <f t="shared" si="37"/>
        <v>0</v>
      </c>
      <c r="CV13" s="19">
        <f t="shared" si="37"/>
        <v>684.26086956521738</v>
      </c>
      <c r="CW13" s="31">
        <f t="shared" si="37"/>
        <v>0</v>
      </c>
      <c r="CX13" s="19">
        <f t="shared" si="37"/>
        <v>0</v>
      </c>
      <c r="CY13" s="19">
        <f t="shared" si="37"/>
        <v>0</v>
      </c>
      <c r="CZ13" s="19">
        <f t="shared" si="37"/>
        <v>0</v>
      </c>
      <c r="DA13" s="24">
        <f t="shared" si="46"/>
        <v>4595370.1912499992</v>
      </c>
      <c r="DB13" s="222">
        <f>CK13</f>
        <v>4557169.4503011908</v>
      </c>
      <c r="DC13" s="223">
        <f t="shared" si="47"/>
        <v>38200.740948808379</v>
      </c>
      <c r="DD13" s="289">
        <f t="shared" si="48"/>
        <v>-38200.740948808379</v>
      </c>
      <c r="DF13" s="18" t="s">
        <v>11</v>
      </c>
      <c r="DG13" s="19">
        <f t="shared" si="38"/>
        <v>0</v>
      </c>
      <c r="DH13" s="19">
        <f t="shared" si="38"/>
        <v>0</v>
      </c>
      <c r="DI13" s="19">
        <f t="shared" si="38"/>
        <v>0</v>
      </c>
      <c r="DJ13" s="19">
        <f t="shared" si="38"/>
        <v>0</v>
      </c>
      <c r="DK13" s="19">
        <f t="shared" si="38"/>
        <v>3160557.1005498241</v>
      </c>
      <c r="DL13" s="19">
        <f t="shared" si="38"/>
        <v>0</v>
      </c>
      <c r="DM13" s="19">
        <f t="shared" si="38"/>
        <v>0</v>
      </c>
      <c r="DN13" s="19">
        <f t="shared" si="38"/>
        <v>0</v>
      </c>
      <c r="DO13" s="19">
        <f t="shared" si="38"/>
        <v>4099.1695411281407</v>
      </c>
      <c r="DP13" s="19">
        <f t="shared" si="38"/>
        <v>9393.930198418655</v>
      </c>
      <c r="DQ13" s="19">
        <f t="shared" si="39"/>
        <v>0</v>
      </c>
      <c r="DR13" s="19">
        <f t="shared" si="39"/>
        <v>0</v>
      </c>
      <c r="DS13" s="19">
        <f t="shared" si="39"/>
        <v>2134.9841360042396</v>
      </c>
      <c r="DT13" s="19">
        <f t="shared" si="39"/>
        <v>20560.541661581028</v>
      </c>
      <c r="DU13" s="19">
        <f t="shared" si="39"/>
        <v>0</v>
      </c>
      <c r="DV13" s="19">
        <f t="shared" si="39"/>
        <v>3389.673913043478</v>
      </c>
      <c r="DW13" s="31">
        <f t="shared" si="39"/>
        <v>0</v>
      </c>
      <c r="DX13" s="19">
        <f t="shared" si="39"/>
        <v>0</v>
      </c>
      <c r="DY13" s="19">
        <f t="shared" si="39"/>
        <v>0</v>
      </c>
      <c r="DZ13" s="19">
        <f t="shared" si="39"/>
        <v>0</v>
      </c>
      <c r="EA13" s="24">
        <f t="shared" si="49"/>
        <v>3200135.3999999994</v>
      </c>
      <c r="EB13" s="222">
        <f>DK13</f>
        <v>3160557.1005498241</v>
      </c>
      <c r="EC13" s="223">
        <f t="shared" si="50"/>
        <v>39578.299450175371</v>
      </c>
      <c r="ED13" s="289">
        <f t="shared" si="51"/>
        <v>-39578.299450175371</v>
      </c>
      <c r="EF13" s="18" t="s">
        <v>11</v>
      </c>
      <c r="EG13" s="19">
        <f t="shared" si="40"/>
        <v>0</v>
      </c>
      <c r="EH13" s="19">
        <f t="shared" si="40"/>
        <v>0</v>
      </c>
      <c r="EI13" s="19">
        <f t="shared" si="40"/>
        <v>0</v>
      </c>
      <c r="EJ13" s="19">
        <f t="shared" si="40"/>
        <v>0</v>
      </c>
      <c r="EK13" s="19">
        <f t="shared" si="40"/>
        <v>1414481.4910971266</v>
      </c>
      <c r="EL13" s="19">
        <f t="shared" si="40"/>
        <v>0</v>
      </c>
      <c r="EM13" s="19">
        <f t="shared" si="40"/>
        <v>0</v>
      </c>
      <c r="EN13" s="19">
        <f t="shared" si="40"/>
        <v>0</v>
      </c>
      <c r="EO13" s="19">
        <f t="shared" si="40"/>
        <v>1926.6096843302253</v>
      </c>
      <c r="EP13" s="19">
        <f t="shared" si="40"/>
        <v>4415.1471932567665</v>
      </c>
      <c r="EQ13" s="19">
        <f t="shared" si="41"/>
        <v>0</v>
      </c>
      <c r="ER13" s="19">
        <f t="shared" si="41"/>
        <v>0</v>
      </c>
      <c r="ES13" s="19">
        <f t="shared" si="41"/>
        <v>1003.4425439219923</v>
      </c>
      <c r="ET13" s="19">
        <f t="shared" si="41"/>
        <v>6483.7917422334049</v>
      </c>
      <c r="EU13" s="19">
        <f t="shared" si="41"/>
        <v>0</v>
      </c>
      <c r="EV13" s="19">
        <f t="shared" si="41"/>
        <v>813.52173913043475</v>
      </c>
      <c r="EW13" s="31">
        <f t="shared" si="41"/>
        <v>0</v>
      </c>
      <c r="EX13" s="19">
        <f t="shared" si="41"/>
        <v>0</v>
      </c>
      <c r="EY13" s="19">
        <f t="shared" si="41"/>
        <v>0</v>
      </c>
      <c r="EZ13" s="19">
        <f t="shared" si="41"/>
        <v>0</v>
      </c>
      <c r="FA13" s="24">
        <f t="shared" si="52"/>
        <v>1429124.0039999993</v>
      </c>
      <c r="FB13" s="222">
        <f>EK13</f>
        <v>1414481.4910971266</v>
      </c>
      <c r="FC13" s="223">
        <f t="shared" si="53"/>
        <v>14642.512902872637</v>
      </c>
      <c r="FD13" s="289">
        <f t="shared" si="54"/>
        <v>-14642.512902872637</v>
      </c>
      <c r="FF13" s="18" t="s">
        <v>11</v>
      </c>
      <c r="FG13" s="19">
        <f t="shared" si="42"/>
        <v>0</v>
      </c>
      <c r="FH13" s="19">
        <f t="shared" si="42"/>
        <v>0</v>
      </c>
      <c r="FI13" s="19">
        <f t="shared" si="42"/>
        <v>0</v>
      </c>
      <c r="FJ13" s="19">
        <f t="shared" si="42"/>
        <v>0</v>
      </c>
      <c r="FK13" s="19">
        <f t="shared" si="42"/>
        <v>0</v>
      </c>
      <c r="FL13" s="19">
        <f t="shared" si="42"/>
        <v>0</v>
      </c>
      <c r="FM13" s="19">
        <f t="shared" si="42"/>
        <v>0</v>
      </c>
      <c r="FN13" s="19">
        <f t="shared" si="42"/>
        <v>0</v>
      </c>
      <c r="FO13" s="19">
        <f t="shared" si="42"/>
        <v>0</v>
      </c>
      <c r="FP13" s="19">
        <f t="shared" si="42"/>
        <v>0</v>
      </c>
      <c r="FQ13" s="19">
        <f t="shared" si="43"/>
        <v>0</v>
      </c>
      <c r="FR13" s="19">
        <f t="shared" si="43"/>
        <v>0</v>
      </c>
      <c r="FS13" s="19">
        <f t="shared" si="43"/>
        <v>0</v>
      </c>
      <c r="FT13" s="19">
        <f t="shared" si="43"/>
        <v>0</v>
      </c>
      <c r="FU13" s="19">
        <f t="shared" si="43"/>
        <v>0</v>
      </c>
      <c r="FV13" s="19">
        <f t="shared" si="43"/>
        <v>0</v>
      </c>
      <c r="FW13" s="31">
        <f t="shared" si="43"/>
        <v>0</v>
      </c>
      <c r="FX13" s="19">
        <f t="shared" si="43"/>
        <v>0</v>
      </c>
      <c r="FY13" s="19">
        <f t="shared" si="43"/>
        <v>0</v>
      </c>
      <c r="FZ13" s="19">
        <f t="shared" si="43"/>
        <v>0</v>
      </c>
      <c r="GA13" s="24">
        <f t="shared" si="55"/>
        <v>0</v>
      </c>
      <c r="GB13" s="222">
        <f>FK13</f>
        <v>0</v>
      </c>
      <c r="GC13" s="223">
        <f t="shared" si="56"/>
        <v>0</v>
      </c>
      <c r="GD13" s="289">
        <f t="shared" si="57"/>
        <v>0</v>
      </c>
    </row>
    <row r="14" spans="1:186" ht="15.75" x14ac:dyDescent="0.25">
      <c r="B14" s="141"/>
      <c r="D14" s="18" t="s">
        <v>25</v>
      </c>
      <c r="E14" s="19">
        <f t="shared" si="7"/>
        <v>0</v>
      </c>
      <c r="F14" s="19">
        <f t="shared" si="7"/>
        <v>0</v>
      </c>
      <c r="G14" s="19">
        <f t="shared" si="7"/>
        <v>0</v>
      </c>
      <c r="H14" s="19">
        <f t="shared" si="7"/>
        <v>0</v>
      </c>
      <c r="I14" s="19">
        <f t="shared" si="7"/>
        <v>0</v>
      </c>
      <c r="J14" s="19">
        <f t="shared" si="7"/>
        <v>11987.090099999999</v>
      </c>
      <c r="K14" s="19">
        <f t="shared" si="7"/>
        <v>0</v>
      </c>
      <c r="L14" s="19">
        <f t="shared" si="7"/>
        <v>0</v>
      </c>
      <c r="M14" s="19">
        <f t="shared" si="7"/>
        <v>1412.9999000000003</v>
      </c>
      <c r="N14" s="19">
        <f t="shared" si="7"/>
        <v>870</v>
      </c>
      <c r="O14" s="19">
        <f t="shared" si="8"/>
        <v>0</v>
      </c>
      <c r="P14" s="19">
        <f t="shared" si="8"/>
        <v>0</v>
      </c>
      <c r="Q14" s="19">
        <f t="shared" si="8"/>
        <v>255</v>
      </c>
      <c r="R14" s="19">
        <f t="shared" si="8"/>
        <v>60</v>
      </c>
      <c r="S14" s="19">
        <f t="shared" si="8"/>
        <v>0</v>
      </c>
      <c r="T14" s="19">
        <f t="shared" si="8"/>
        <v>150</v>
      </c>
      <c r="U14" s="31">
        <f t="shared" si="8"/>
        <v>120</v>
      </c>
      <c r="V14" s="19">
        <f t="shared" si="8"/>
        <v>0</v>
      </c>
      <c r="W14" s="19">
        <f t="shared" si="8"/>
        <v>0</v>
      </c>
      <c r="X14" s="19">
        <f t="shared" si="8"/>
        <v>0</v>
      </c>
      <c r="Y14" s="24">
        <f t="shared" si="9"/>
        <v>14735.09</v>
      </c>
      <c r="Z14" s="143">
        <f t="shared" si="10"/>
        <v>0.81350640545799169</v>
      </c>
      <c r="AB14" s="140"/>
      <c r="AG14" s="18" t="str">
        <f t="shared" si="11"/>
        <v>СтФ</v>
      </c>
      <c r="AH14" s="158">
        <f t="shared" si="12"/>
        <v>0</v>
      </c>
      <c r="AI14" s="158">
        <f t="shared" si="13"/>
        <v>0</v>
      </c>
      <c r="AJ14" s="158">
        <f t="shared" si="14"/>
        <v>0</v>
      </c>
      <c r="AK14" s="158">
        <f t="shared" si="15"/>
        <v>0</v>
      </c>
      <c r="AL14" s="158">
        <f t="shared" si="16"/>
        <v>0</v>
      </c>
      <c r="AM14" s="158">
        <f t="shared" si="17"/>
        <v>0.81350640545799169</v>
      </c>
      <c r="AN14" s="158">
        <f t="shared" si="18"/>
        <v>0</v>
      </c>
      <c r="AO14" s="158">
        <f t="shared" si="19"/>
        <v>0</v>
      </c>
      <c r="AP14" s="158">
        <f t="shared" si="20"/>
        <v>9.5893537128039275E-2</v>
      </c>
      <c r="AQ14" s="158">
        <f t="shared" si="21"/>
        <v>5.9042734045058429E-2</v>
      </c>
      <c r="AR14" s="158">
        <f t="shared" si="22"/>
        <v>0</v>
      </c>
      <c r="AS14" s="158">
        <f t="shared" si="23"/>
        <v>0</v>
      </c>
      <c r="AT14" s="158">
        <f t="shared" si="24"/>
        <v>1.7305628944241265E-2</v>
      </c>
      <c r="AU14" s="158">
        <f t="shared" si="25"/>
        <v>4.0719126927626498E-3</v>
      </c>
      <c r="AV14" s="158">
        <f t="shared" si="26"/>
        <v>0</v>
      </c>
      <c r="AW14" s="158">
        <f t="shared" si="27"/>
        <v>1.0179781731906626E-2</v>
      </c>
      <c r="AX14" s="159">
        <f t="shared" si="28"/>
        <v>8.1438253855252996E-3</v>
      </c>
      <c r="AY14" s="158">
        <f t="shared" si="29"/>
        <v>0</v>
      </c>
      <c r="AZ14" s="158">
        <f t="shared" si="30"/>
        <v>0</v>
      </c>
      <c r="BA14" s="158">
        <f t="shared" si="31"/>
        <v>0</v>
      </c>
      <c r="BB14" s="142">
        <f t="shared" si="32"/>
        <v>0.99999999999999989</v>
      </c>
      <c r="BC14" s="173">
        <f t="shared" si="33"/>
        <v>0.81350640545799169</v>
      </c>
      <c r="BF14" s="18" t="s">
        <v>25</v>
      </c>
      <c r="BG14" s="19">
        <f t="shared" si="34"/>
        <v>0</v>
      </c>
      <c r="BH14" s="19">
        <f t="shared" si="34"/>
        <v>0</v>
      </c>
      <c r="BI14" s="19">
        <f t="shared" si="34"/>
        <v>0</v>
      </c>
      <c r="BJ14" s="19">
        <f t="shared" si="34"/>
        <v>0</v>
      </c>
      <c r="BK14" s="19">
        <f t="shared" si="34"/>
        <v>0</v>
      </c>
      <c r="BL14" s="19">
        <f t="shared" si="34"/>
        <v>1014771.3029980821</v>
      </c>
      <c r="BM14" s="19">
        <f t="shared" si="34"/>
        <v>0</v>
      </c>
      <c r="BN14" s="19">
        <f t="shared" si="34"/>
        <v>0</v>
      </c>
      <c r="BO14" s="19">
        <f t="shared" si="34"/>
        <v>119717.39208657198</v>
      </c>
      <c r="BP14" s="19">
        <f t="shared" si="34"/>
        <v>75560.775752122703</v>
      </c>
      <c r="BQ14" s="19">
        <f t="shared" si="35"/>
        <v>0</v>
      </c>
      <c r="BR14" s="19">
        <f t="shared" si="35"/>
        <v>0</v>
      </c>
      <c r="BS14" s="19">
        <f t="shared" si="35"/>
        <v>21539.002072187093</v>
      </c>
      <c r="BT14" s="19">
        <f t="shared" si="35"/>
        <v>4742.9954993270403</v>
      </c>
      <c r="BU14" s="19">
        <f t="shared" si="35"/>
        <v>0</v>
      </c>
      <c r="BV14" s="19">
        <f t="shared" si="35"/>
        <v>15010.562591708898</v>
      </c>
      <c r="BW14" s="31">
        <f t="shared" si="35"/>
        <v>0</v>
      </c>
      <c r="BX14" s="19">
        <f t="shared" si="35"/>
        <v>0</v>
      </c>
      <c r="BY14" s="19">
        <f t="shared" si="35"/>
        <v>0</v>
      </c>
      <c r="BZ14" s="19">
        <f t="shared" si="35"/>
        <v>0</v>
      </c>
      <c r="CA14" s="24">
        <f t="shared" si="44"/>
        <v>1251342.031</v>
      </c>
      <c r="CB14" s="224">
        <f>BL14</f>
        <v>1014771.3029980821</v>
      </c>
      <c r="CC14" s="224">
        <f t="shared" si="45"/>
        <v>236570.72800191783</v>
      </c>
      <c r="CF14" s="18" t="s">
        <v>25</v>
      </c>
      <c r="CG14" s="19">
        <f t="shared" si="36"/>
        <v>0</v>
      </c>
      <c r="CH14" s="19">
        <f t="shared" si="36"/>
        <v>0</v>
      </c>
      <c r="CI14" s="19">
        <f t="shared" si="36"/>
        <v>0</v>
      </c>
      <c r="CJ14" s="19">
        <f t="shared" si="36"/>
        <v>0</v>
      </c>
      <c r="CK14" s="19">
        <f t="shared" si="36"/>
        <v>0</v>
      </c>
      <c r="CL14" s="19">
        <f t="shared" si="36"/>
        <v>399523.59714752296</v>
      </c>
      <c r="CM14" s="19">
        <f t="shared" si="36"/>
        <v>0</v>
      </c>
      <c r="CN14" s="19">
        <f t="shared" si="36"/>
        <v>0</v>
      </c>
      <c r="CO14" s="19">
        <f t="shared" si="36"/>
        <v>46846.992654483402</v>
      </c>
      <c r="CP14" s="19">
        <f t="shared" si="36"/>
        <v>31066.157447574755</v>
      </c>
      <c r="CQ14" s="19">
        <f t="shared" si="37"/>
        <v>0</v>
      </c>
      <c r="CR14" s="19">
        <f t="shared" si="37"/>
        <v>0</v>
      </c>
      <c r="CS14" s="19">
        <f t="shared" si="37"/>
        <v>8482.0849337417803</v>
      </c>
      <c r="CT14" s="19">
        <f t="shared" si="37"/>
        <v>1746.4192172322355</v>
      </c>
      <c r="CU14" s="19">
        <f t="shared" si="37"/>
        <v>0</v>
      </c>
      <c r="CV14" s="19">
        <f t="shared" si="37"/>
        <v>7417.6605994448419</v>
      </c>
      <c r="CW14" s="31">
        <f t="shared" si="37"/>
        <v>0</v>
      </c>
      <c r="CX14" s="19">
        <f t="shared" si="37"/>
        <v>0</v>
      </c>
      <c r="CY14" s="19">
        <f t="shared" si="37"/>
        <v>0</v>
      </c>
      <c r="CZ14" s="19">
        <f t="shared" si="37"/>
        <v>0</v>
      </c>
      <c r="DA14" s="24">
        <f t="shared" si="46"/>
        <v>495082.91199999995</v>
      </c>
      <c r="DB14" s="224">
        <f>CL14</f>
        <v>399523.59714752296</v>
      </c>
      <c r="DC14" s="224">
        <f t="shared" si="47"/>
        <v>95559.314852476993</v>
      </c>
      <c r="DD14" s="289">
        <f t="shared" si="48"/>
        <v>-95559.314852476993</v>
      </c>
      <c r="DF14" s="18" t="s">
        <v>25</v>
      </c>
      <c r="DG14" s="19">
        <f t="shared" si="38"/>
        <v>0</v>
      </c>
      <c r="DH14" s="19">
        <f t="shared" si="38"/>
        <v>0</v>
      </c>
      <c r="DI14" s="19">
        <f t="shared" si="38"/>
        <v>0</v>
      </c>
      <c r="DJ14" s="19">
        <f t="shared" si="38"/>
        <v>0</v>
      </c>
      <c r="DK14" s="19">
        <f t="shared" si="38"/>
        <v>0</v>
      </c>
      <c r="DL14" s="19">
        <f t="shared" si="38"/>
        <v>507790.20478667726</v>
      </c>
      <c r="DM14" s="19">
        <f t="shared" si="38"/>
        <v>0</v>
      </c>
      <c r="DN14" s="19">
        <f t="shared" si="38"/>
        <v>0</v>
      </c>
      <c r="DO14" s="19">
        <f t="shared" si="38"/>
        <v>60178.793822353298</v>
      </c>
      <c r="DP14" s="19">
        <f t="shared" si="38"/>
        <v>36199.427192424671</v>
      </c>
      <c r="DQ14" s="19">
        <f t="shared" si="39"/>
        <v>0</v>
      </c>
      <c r="DR14" s="19">
        <f t="shared" si="39"/>
        <v>0</v>
      </c>
      <c r="DS14" s="19">
        <f t="shared" si="39"/>
        <v>10783.385133357551</v>
      </c>
      <c r="DT14" s="19">
        <f t="shared" si="39"/>
        <v>2545.7470422364054</v>
      </c>
      <c r="DU14" s="19">
        <f t="shared" si="39"/>
        <v>0</v>
      </c>
      <c r="DV14" s="19">
        <f t="shared" si="39"/>
        <v>5648.0420229506963</v>
      </c>
      <c r="DW14" s="31">
        <f t="shared" si="39"/>
        <v>0</v>
      </c>
      <c r="DX14" s="19">
        <f t="shared" si="39"/>
        <v>0</v>
      </c>
      <c r="DY14" s="19">
        <f t="shared" si="39"/>
        <v>0</v>
      </c>
      <c r="DZ14" s="19">
        <f t="shared" si="39"/>
        <v>0</v>
      </c>
      <c r="EA14" s="24">
        <f t="shared" si="49"/>
        <v>623145.6</v>
      </c>
      <c r="EB14" s="224">
        <f>DL14</f>
        <v>507790.20478667726</v>
      </c>
      <c r="EC14" s="224">
        <f t="shared" si="50"/>
        <v>115355.39521332271</v>
      </c>
      <c r="ED14" s="289">
        <f t="shared" si="51"/>
        <v>-115355.39521332271</v>
      </c>
      <c r="EF14" s="18" t="s">
        <v>25</v>
      </c>
      <c r="EG14" s="19">
        <f t="shared" si="40"/>
        <v>0</v>
      </c>
      <c r="EH14" s="19">
        <f t="shared" si="40"/>
        <v>0</v>
      </c>
      <c r="EI14" s="19">
        <f t="shared" si="40"/>
        <v>0</v>
      </c>
      <c r="EJ14" s="19">
        <f t="shared" si="40"/>
        <v>0</v>
      </c>
      <c r="EK14" s="19">
        <f t="shared" si="40"/>
        <v>0</v>
      </c>
      <c r="EL14" s="19">
        <f t="shared" si="40"/>
        <v>229090.38090692702</v>
      </c>
      <c r="EM14" s="19">
        <f t="shared" si="40"/>
        <v>0</v>
      </c>
      <c r="EN14" s="19">
        <f t="shared" si="40"/>
        <v>0</v>
      </c>
      <c r="EO14" s="19">
        <f t="shared" si="40"/>
        <v>27362.350694810531</v>
      </c>
      <c r="EP14" s="19">
        <f t="shared" si="40"/>
        <v>16393.712467426689</v>
      </c>
      <c r="EQ14" s="19">
        <f t="shared" si="41"/>
        <v>0</v>
      </c>
      <c r="ER14" s="19">
        <f t="shared" si="41"/>
        <v>0</v>
      </c>
      <c r="ES14" s="19">
        <f t="shared" si="41"/>
        <v>4842.641882951727</v>
      </c>
      <c r="ET14" s="19">
        <f t="shared" si="41"/>
        <v>1072.17196610062</v>
      </c>
      <c r="EU14" s="19">
        <f t="shared" si="41"/>
        <v>0</v>
      </c>
      <c r="EV14" s="19">
        <f t="shared" si="41"/>
        <v>2674.3580817833267</v>
      </c>
      <c r="EW14" s="31">
        <f t="shared" si="41"/>
        <v>0</v>
      </c>
      <c r="EX14" s="19">
        <f t="shared" si="41"/>
        <v>0</v>
      </c>
      <c r="EY14" s="19">
        <f t="shared" si="41"/>
        <v>0</v>
      </c>
      <c r="EZ14" s="19">
        <f t="shared" si="41"/>
        <v>0</v>
      </c>
      <c r="FA14" s="24">
        <f t="shared" si="52"/>
        <v>281435.61599999992</v>
      </c>
      <c r="FB14" s="224">
        <f>EL14</f>
        <v>229090.38090692702</v>
      </c>
      <c r="FC14" s="224">
        <f t="shared" si="53"/>
        <v>52345.235093072901</v>
      </c>
      <c r="FD14" s="289">
        <f t="shared" si="54"/>
        <v>-52345.235093072901</v>
      </c>
      <c r="FF14" s="18" t="s">
        <v>25</v>
      </c>
      <c r="FG14" s="19">
        <f t="shared" si="42"/>
        <v>0</v>
      </c>
      <c r="FH14" s="19">
        <f t="shared" si="42"/>
        <v>0</v>
      </c>
      <c r="FI14" s="19">
        <f t="shared" si="42"/>
        <v>0</v>
      </c>
      <c r="FJ14" s="19">
        <f t="shared" si="42"/>
        <v>0</v>
      </c>
      <c r="FK14" s="19">
        <f t="shared" si="42"/>
        <v>0</v>
      </c>
      <c r="FL14" s="19">
        <f t="shared" si="42"/>
        <v>0</v>
      </c>
      <c r="FM14" s="19">
        <f t="shared" si="42"/>
        <v>0</v>
      </c>
      <c r="FN14" s="19">
        <f t="shared" si="42"/>
        <v>0</v>
      </c>
      <c r="FO14" s="19">
        <f t="shared" si="42"/>
        <v>0</v>
      </c>
      <c r="FP14" s="19">
        <f t="shared" si="42"/>
        <v>0</v>
      </c>
      <c r="FQ14" s="19">
        <f t="shared" si="43"/>
        <v>0</v>
      </c>
      <c r="FR14" s="19">
        <f t="shared" si="43"/>
        <v>0</v>
      </c>
      <c r="FS14" s="19">
        <f t="shared" si="43"/>
        <v>0</v>
      </c>
      <c r="FT14" s="19">
        <f t="shared" si="43"/>
        <v>0</v>
      </c>
      <c r="FU14" s="19">
        <f t="shared" si="43"/>
        <v>0</v>
      </c>
      <c r="FV14" s="19">
        <f t="shared" si="43"/>
        <v>0</v>
      </c>
      <c r="FW14" s="31">
        <f t="shared" si="43"/>
        <v>0</v>
      </c>
      <c r="FX14" s="19">
        <f t="shared" si="43"/>
        <v>0</v>
      </c>
      <c r="FY14" s="19">
        <f t="shared" si="43"/>
        <v>0</v>
      </c>
      <c r="FZ14" s="19">
        <f t="shared" si="43"/>
        <v>0</v>
      </c>
      <c r="GA14" s="24">
        <f t="shared" si="55"/>
        <v>0</v>
      </c>
      <c r="GB14" s="224">
        <f>FL14</f>
        <v>0</v>
      </c>
      <c r="GC14" s="224">
        <f t="shared" si="56"/>
        <v>0</v>
      </c>
      <c r="GD14" s="289">
        <f t="shared" si="57"/>
        <v>0</v>
      </c>
    </row>
    <row r="15" spans="1:186" ht="15.75" x14ac:dyDescent="0.25">
      <c r="B15" s="141"/>
      <c r="D15" s="18" t="s">
        <v>12</v>
      </c>
      <c r="E15" s="19">
        <f t="shared" si="7"/>
        <v>0</v>
      </c>
      <c r="F15" s="19">
        <f t="shared" si="7"/>
        <v>0</v>
      </c>
      <c r="G15" s="19">
        <f t="shared" si="7"/>
        <v>0</v>
      </c>
      <c r="H15" s="19">
        <f t="shared" si="7"/>
        <v>68</v>
      </c>
      <c r="I15" s="19">
        <f t="shared" si="7"/>
        <v>0</v>
      </c>
      <c r="J15" s="19">
        <f t="shared" si="7"/>
        <v>329</v>
      </c>
      <c r="K15" s="19">
        <f t="shared" si="7"/>
        <v>15890</v>
      </c>
      <c r="L15" s="19">
        <f t="shared" si="7"/>
        <v>22</v>
      </c>
      <c r="M15" s="19">
        <f t="shared" si="7"/>
        <v>3487.4996999999994</v>
      </c>
      <c r="N15" s="19">
        <f t="shared" si="7"/>
        <v>120</v>
      </c>
      <c r="O15" s="19">
        <f t="shared" si="8"/>
        <v>45</v>
      </c>
      <c r="P15" s="19">
        <f t="shared" si="8"/>
        <v>0</v>
      </c>
      <c r="Q15" s="19">
        <f t="shared" si="8"/>
        <v>772.99</v>
      </c>
      <c r="R15" s="19">
        <f t="shared" si="8"/>
        <v>489</v>
      </c>
      <c r="S15" s="19">
        <f t="shared" si="8"/>
        <v>0</v>
      </c>
      <c r="T15" s="19">
        <f t="shared" si="8"/>
        <v>300</v>
      </c>
      <c r="U15" s="31">
        <f t="shared" si="8"/>
        <v>195.0001</v>
      </c>
      <c r="V15" s="19">
        <f t="shared" si="8"/>
        <v>0</v>
      </c>
      <c r="W15" s="19">
        <f t="shared" si="8"/>
        <v>239.99</v>
      </c>
      <c r="X15" s="19">
        <f t="shared" si="8"/>
        <v>0</v>
      </c>
      <c r="Y15" s="24">
        <f t="shared" si="9"/>
        <v>21763.479700000004</v>
      </c>
      <c r="Z15" s="143">
        <f t="shared" si="10"/>
        <v>0.73012221478534967</v>
      </c>
      <c r="AB15" s="140"/>
      <c r="AG15" s="18" t="str">
        <f t="shared" si="11"/>
        <v>ФЖМК</v>
      </c>
      <c r="AH15" s="158">
        <f t="shared" si="12"/>
        <v>0</v>
      </c>
      <c r="AI15" s="158">
        <f t="shared" si="13"/>
        <v>0</v>
      </c>
      <c r="AJ15" s="158">
        <f t="shared" si="14"/>
        <v>0</v>
      </c>
      <c r="AK15" s="158">
        <f t="shared" si="15"/>
        <v>3.1245003527629817E-3</v>
      </c>
      <c r="AL15" s="158">
        <f t="shared" si="16"/>
        <v>0</v>
      </c>
      <c r="AM15" s="158">
        <f t="shared" si="17"/>
        <v>1.5117067883220897E-2</v>
      </c>
      <c r="AN15" s="158">
        <f t="shared" si="18"/>
        <v>0.73012221478534967</v>
      </c>
      <c r="AO15" s="158">
        <f t="shared" si="19"/>
        <v>1.0108677611880236E-3</v>
      </c>
      <c r="AP15" s="158">
        <f t="shared" si="20"/>
        <v>0.16024550063104104</v>
      </c>
      <c r="AQ15" s="158">
        <f t="shared" si="21"/>
        <v>5.5138241519346737E-3</v>
      </c>
      <c r="AR15" s="158">
        <f t="shared" si="22"/>
        <v>2.0676840569755026E-3</v>
      </c>
      <c r="AS15" s="158">
        <f t="shared" si="23"/>
        <v>0</v>
      </c>
      <c r="AT15" s="158">
        <f t="shared" si="24"/>
        <v>3.5517757760033193E-2</v>
      </c>
      <c r="AU15" s="158">
        <f t="shared" si="25"/>
        <v>2.2468833419133794E-2</v>
      </c>
      <c r="AV15" s="158">
        <f t="shared" si="26"/>
        <v>0</v>
      </c>
      <c r="AW15" s="158">
        <f t="shared" si="27"/>
        <v>1.3784560379836684E-2</v>
      </c>
      <c r="AX15" s="159">
        <f t="shared" si="28"/>
        <v>8.9599688417473042E-3</v>
      </c>
      <c r="AY15" s="158">
        <f t="shared" si="29"/>
        <v>0</v>
      </c>
      <c r="AZ15" s="158">
        <f t="shared" si="30"/>
        <v>1.1027188818523354E-2</v>
      </c>
      <c r="BA15" s="158">
        <f t="shared" si="31"/>
        <v>0</v>
      </c>
      <c r="BB15" s="142">
        <f t="shared" si="32"/>
        <v>0.99999999999999978</v>
      </c>
      <c r="BC15" s="173">
        <f t="shared" si="33"/>
        <v>0.73012221478534967</v>
      </c>
      <c r="BF15" s="18" t="s">
        <v>12</v>
      </c>
      <c r="BG15" s="19">
        <f t="shared" si="34"/>
        <v>0</v>
      </c>
      <c r="BH15" s="19">
        <f t="shared" si="34"/>
        <v>0</v>
      </c>
      <c r="BI15" s="19">
        <f t="shared" si="34"/>
        <v>0</v>
      </c>
      <c r="BJ15" s="19">
        <f t="shared" si="34"/>
        <v>10729.951933902523</v>
      </c>
      <c r="BK15" s="19">
        <f t="shared" si="34"/>
        <v>0</v>
      </c>
      <c r="BL15" s="19">
        <f t="shared" si="34"/>
        <v>36589.800729176699</v>
      </c>
      <c r="BM15" s="19">
        <f t="shared" si="34"/>
        <v>1720564.8991265502</v>
      </c>
      <c r="BN15" s="19">
        <f t="shared" si="34"/>
        <v>3471.455037439051</v>
      </c>
      <c r="BO15" s="19">
        <f t="shared" si="34"/>
        <v>411398.5562910047</v>
      </c>
      <c r="BP15" s="19">
        <f t="shared" si="34"/>
        <v>13726.193244111888</v>
      </c>
      <c r="BQ15" s="19">
        <f t="shared" si="35"/>
        <v>5147.3224665419584</v>
      </c>
      <c r="BR15" s="19">
        <f t="shared" si="35"/>
        <v>0</v>
      </c>
      <c r="BS15" s="19">
        <f t="shared" si="35"/>
        <v>84076.347886007221</v>
      </c>
      <c r="BT15" s="19">
        <f t="shared" si="35"/>
        <v>57549.035788930058</v>
      </c>
      <c r="BU15" s="19">
        <f t="shared" si="35"/>
        <v>0</v>
      </c>
      <c r="BV15" s="19">
        <f t="shared" si="35"/>
        <v>36641.342915815199</v>
      </c>
      <c r="BW15" s="31">
        <f t="shared" si="35"/>
        <v>0</v>
      </c>
      <c r="BX15" s="19">
        <f t="shared" si="35"/>
        <v>0</v>
      </c>
      <c r="BY15" s="19">
        <f t="shared" si="35"/>
        <v>27676.7090805197</v>
      </c>
      <c r="BZ15" s="19">
        <f t="shared" si="35"/>
        <v>0</v>
      </c>
      <c r="CA15" s="24">
        <f t="shared" si="44"/>
        <v>2407571.6144999992</v>
      </c>
      <c r="CB15" s="222">
        <f>BM15</f>
        <v>1720564.8991265502</v>
      </c>
      <c r="CC15" s="223">
        <f t="shared" si="45"/>
        <v>687006.71537344903</v>
      </c>
      <c r="CF15" s="18" t="s">
        <v>12</v>
      </c>
      <c r="CG15" s="19">
        <f t="shared" si="36"/>
        <v>0</v>
      </c>
      <c r="CH15" s="19">
        <f t="shared" si="36"/>
        <v>0</v>
      </c>
      <c r="CI15" s="19">
        <f t="shared" si="36"/>
        <v>0</v>
      </c>
      <c r="CJ15" s="19">
        <f t="shared" si="36"/>
        <v>3819.659629839035</v>
      </c>
      <c r="CK15" s="19">
        <f t="shared" si="36"/>
        <v>0</v>
      </c>
      <c r="CL15" s="19">
        <f t="shared" si="36"/>
        <v>14403.356303199322</v>
      </c>
      <c r="CM15" s="19">
        <f t="shared" si="36"/>
        <v>610007.91488684225</v>
      </c>
      <c r="CN15" s="19">
        <f t="shared" si="36"/>
        <v>1235.7722331832172</v>
      </c>
      <c r="CO15" s="19">
        <f t="shared" si="36"/>
        <v>144280.59732736778</v>
      </c>
      <c r="CP15" s="19">
        <f t="shared" si="36"/>
        <v>6425.33060805882</v>
      </c>
      <c r="CQ15" s="19">
        <f t="shared" si="37"/>
        <v>2409.4989780220576</v>
      </c>
      <c r="CR15" s="19">
        <f t="shared" si="37"/>
        <v>0</v>
      </c>
      <c r="CS15" s="19">
        <f t="shared" si="37"/>
        <v>32057.780678419473</v>
      </c>
      <c r="CT15" s="19">
        <f t="shared" si="37"/>
        <v>20037.120739226757</v>
      </c>
      <c r="CU15" s="19">
        <f t="shared" si="37"/>
        <v>0</v>
      </c>
      <c r="CV15" s="19">
        <f t="shared" si="37"/>
        <v>13684.368522675366</v>
      </c>
      <c r="CW15" s="31">
        <f t="shared" si="37"/>
        <v>0</v>
      </c>
      <c r="CX15" s="19">
        <f t="shared" si="37"/>
        <v>0</v>
      </c>
      <c r="CY15" s="19">
        <f t="shared" si="37"/>
        <v>9324.8390931660488</v>
      </c>
      <c r="CZ15" s="19">
        <f t="shared" si="37"/>
        <v>0</v>
      </c>
      <c r="DA15" s="24">
        <f t="shared" si="46"/>
        <v>857686.23900000018</v>
      </c>
      <c r="DB15" s="222">
        <f>CM15</f>
        <v>610007.91488684225</v>
      </c>
      <c r="DC15" s="223">
        <f t="shared" si="47"/>
        <v>247678.32411315793</v>
      </c>
      <c r="DD15" s="289">
        <f t="shared" si="48"/>
        <v>-247678.32411315793</v>
      </c>
      <c r="DF15" s="18" t="s">
        <v>12</v>
      </c>
      <c r="DG15" s="19">
        <f t="shared" si="38"/>
        <v>0</v>
      </c>
      <c r="DH15" s="19">
        <f t="shared" si="38"/>
        <v>0</v>
      </c>
      <c r="DI15" s="19">
        <f t="shared" si="38"/>
        <v>0</v>
      </c>
      <c r="DJ15" s="19">
        <f t="shared" si="38"/>
        <v>4971.4333122758926</v>
      </c>
      <c r="DK15" s="19">
        <f t="shared" si="38"/>
        <v>0</v>
      </c>
      <c r="DL15" s="19">
        <f t="shared" si="38"/>
        <v>15961.470810055675</v>
      </c>
      <c r="DM15" s="19">
        <f t="shared" si="38"/>
        <v>798961.85916525789</v>
      </c>
      <c r="DN15" s="19">
        <f t="shared" si="38"/>
        <v>1608.4048951480827</v>
      </c>
      <c r="DO15" s="19">
        <f t="shared" si="38"/>
        <v>192171.19349901949</v>
      </c>
      <c r="DP15" s="19">
        <f t="shared" si="38"/>
        <v>5252.4191626281081</v>
      </c>
      <c r="DQ15" s="19">
        <f t="shared" si="39"/>
        <v>1969.6571859855408</v>
      </c>
      <c r="DR15" s="19">
        <f t="shared" si="39"/>
        <v>0</v>
      </c>
      <c r="DS15" s="19">
        <f t="shared" si="39"/>
        <v>37423.42964574659</v>
      </c>
      <c r="DT15" s="19">
        <f t="shared" si="39"/>
        <v>26986.989244390876</v>
      </c>
      <c r="DU15" s="19">
        <f t="shared" si="39"/>
        <v>0</v>
      </c>
      <c r="DV15" s="19">
        <f t="shared" si="39"/>
        <v>16515.808915927944</v>
      </c>
      <c r="DW15" s="31">
        <f t="shared" si="39"/>
        <v>0</v>
      </c>
      <c r="DX15" s="19">
        <f t="shared" si="39"/>
        <v>0</v>
      </c>
      <c r="DY15" s="19">
        <f t="shared" si="39"/>
        <v>13202.784163563783</v>
      </c>
      <c r="DZ15" s="19">
        <f t="shared" si="39"/>
        <v>0</v>
      </c>
      <c r="EA15" s="24">
        <f t="shared" si="49"/>
        <v>1115025.45</v>
      </c>
      <c r="EB15" s="222">
        <f>DM15</f>
        <v>798961.85916525789</v>
      </c>
      <c r="EC15" s="223">
        <f t="shared" si="50"/>
        <v>316063.59083474206</v>
      </c>
      <c r="ED15" s="289">
        <f t="shared" si="51"/>
        <v>-316063.59083474206</v>
      </c>
      <c r="EF15" s="18" t="s">
        <v>12</v>
      </c>
      <c r="EG15" s="19">
        <f t="shared" si="40"/>
        <v>0</v>
      </c>
      <c r="EH15" s="19">
        <f t="shared" si="40"/>
        <v>0</v>
      </c>
      <c r="EI15" s="19">
        <f t="shared" si="40"/>
        <v>0</v>
      </c>
      <c r="EJ15" s="19">
        <f t="shared" si="40"/>
        <v>1938.8589917875975</v>
      </c>
      <c r="EK15" s="19">
        <f t="shared" si="40"/>
        <v>0</v>
      </c>
      <c r="EL15" s="19">
        <f t="shared" si="40"/>
        <v>6224.9736159217109</v>
      </c>
      <c r="EM15" s="19">
        <f t="shared" si="40"/>
        <v>311595.12507445051</v>
      </c>
      <c r="EN15" s="19">
        <f t="shared" si="40"/>
        <v>627.27790910775207</v>
      </c>
      <c r="EO15" s="19">
        <f t="shared" si="40"/>
        <v>74946.76546461758</v>
      </c>
      <c r="EP15" s="19">
        <f t="shared" si="40"/>
        <v>2048.4434734249617</v>
      </c>
      <c r="EQ15" s="19">
        <f t="shared" si="41"/>
        <v>768.16630253436074</v>
      </c>
      <c r="ER15" s="19">
        <f t="shared" si="41"/>
        <v>0</v>
      </c>
      <c r="ES15" s="19">
        <f t="shared" si="41"/>
        <v>14595.137561841168</v>
      </c>
      <c r="ET15" s="19">
        <f t="shared" si="41"/>
        <v>10524.925805312436</v>
      </c>
      <c r="EU15" s="19">
        <f t="shared" si="41"/>
        <v>0</v>
      </c>
      <c r="EV15" s="19">
        <f t="shared" si="41"/>
        <v>6441.1654772118964</v>
      </c>
      <c r="EW15" s="31">
        <f t="shared" si="41"/>
        <v>0</v>
      </c>
      <c r="EX15" s="19">
        <f t="shared" si="41"/>
        <v>0</v>
      </c>
      <c r="EY15" s="19">
        <f t="shared" si="41"/>
        <v>5149.0858237898738</v>
      </c>
      <c r="EZ15" s="19">
        <f t="shared" si="41"/>
        <v>0</v>
      </c>
      <c r="FA15" s="24">
        <f t="shared" si="52"/>
        <v>434859.92549999978</v>
      </c>
      <c r="FB15" s="222">
        <f>EM15</f>
        <v>311595.12507445051</v>
      </c>
      <c r="FC15" s="223">
        <f t="shared" si="53"/>
        <v>123264.80042554927</v>
      </c>
      <c r="FD15" s="289">
        <f t="shared" si="54"/>
        <v>-123264.80042554927</v>
      </c>
      <c r="FF15" s="18" t="s">
        <v>12</v>
      </c>
      <c r="FG15" s="19">
        <f t="shared" si="42"/>
        <v>0</v>
      </c>
      <c r="FH15" s="19">
        <f t="shared" si="42"/>
        <v>0</v>
      </c>
      <c r="FI15" s="19">
        <f t="shared" si="42"/>
        <v>0</v>
      </c>
      <c r="FJ15" s="19">
        <f t="shared" si="42"/>
        <v>0</v>
      </c>
      <c r="FK15" s="19">
        <f t="shared" si="42"/>
        <v>0</v>
      </c>
      <c r="FL15" s="19">
        <f t="shared" si="42"/>
        <v>0</v>
      </c>
      <c r="FM15" s="19">
        <f t="shared" si="42"/>
        <v>0</v>
      </c>
      <c r="FN15" s="19">
        <f t="shared" si="42"/>
        <v>0</v>
      </c>
      <c r="FO15" s="19">
        <f t="shared" si="42"/>
        <v>0</v>
      </c>
      <c r="FP15" s="19">
        <f t="shared" si="42"/>
        <v>0</v>
      </c>
      <c r="FQ15" s="19">
        <f t="shared" si="43"/>
        <v>0</v>
      </c>
      <c r="FR15" s="19">
        <f t="shared" si="43"/>
        <v>0</v>
      </c>
      <c r="FS15" s="19">
        <f t="shared" si="43"/>
        <v>0</v>
      </c>
      <c r="FT15" s="19">
        <f t="shared" si="43"/>
        <v>0</v>
      </c>
      <c r="FU15" s="19">
        <f t="shared" si="43"/>
        <v>0</v>
      </c>
      <c r="FV15" s="19">
        <f t="shared" si="43"/>
        <v>0</v>
      </c>
      <c r="FW15" s="31">
        <f t="shared" si="43"/>
        <v>0</v>
      </c>
      <c r="FX15" s="19">
        <f t="shared" si="43"/>
        <v>0</v>
      </c>
      <c r="FY15" s="19">
        <f t="shared" si="43"/>
        <v>0</v>
      </c>
      <c r="FZ15" s="19">
        <f t="shared" si="43"/>
        <v>0</v>
      </c>
      <c r="GA15" s="24">
        <f t="shared" si="55"/>
        <v>0</v>
      </c>
      <c r="GB15" s="222">
        <f>FM15</f>
        <v>0</v>
      </c>
      <c r="GC15" s="223">
        <f t="shared" si="56"/>
        <v>0</v>
      </c>
      <c r="GD15" s="289">
        <f t="shared" si="57"/>
        <v>0</v>
      </c>
    </row>
    <row r="16" spans="1:186" ht="15.75" x14ac:dyDescent="0.25">
      <c r="B16" s="141"/>
      <c r="D16" s="18" t="s">
        <v>13</v>
      </c>
      <c r="E16" s="19">
        <f t="shared" si="7"/>
        <v>0</v>
      </c>
      <c r="F16" s="19">
        <f t="shared" si="7"/>
        <v>883</v>
      </c>
      <c r="G16" s="19">
        <f t="shared" si="7"/>
        <v>15</v>
      </c>
      <c r="H16" s="19">
        <f t="shared" si="7"/>
        <v>15</v>
      </c>
      <c r="I16" s="19">
        <f t="shared" si="7"/>
        <v>115</v>
      </c>
      <c r="J16" s="19">
        <f t="shared" si="7"/>
        <v>45</v>
      </c>
      <c r="K16" s="19">
        <f t="shared" si="7"/>
        <v>0</v>
      </c>
      <c r="L16" s="19">
        <f t="shared" si="7"/>
        <v>30345.509899999997</v>
      </c>
      <c r="M16" s="19">
        <f t="shared" si="7"/>
        <v>0</v>
      </c>
      <c r="N16" s="19">
        <f t="shared" si="7"/>
        <v>2249.1363999999999</v>
      </c>
      <c r="O16" s="19">
        <f t="shared" si="8"/>
        <v>0</v>
      </c>
      <c r="P16" s="19">
        <f t="shared" si="8"/>
        <v>151</v>
      </c>
      <c r="Q16" s="19">
        <f t="shared" si="8"/>
        <v>0</v>
      </c>
      <c r="R16" s="19">
        <f t="shared" si="8"/>
        <v>143</v>
      </c>
      <c r="S16" s="19">
        <f t="shared" si="8"/>
        <v>538</v>
      </c>
      <c r="T16" s="19">
        <f t="shared" si="8"/>
        <v>0</v>
      </c>
      <c r="U16" s="31">
        <f t="shared" si="8"/>
        <v>1140</v>
      </c>
      <c r="V16" s="19">
        <f t="shared" si="8"/>
        <v>0</v>
      </c>
      <c r="W16" s="19">
        <f t="shared" si="8"/>
        <v>0</v>
      </c>
      <c r="X16" s="19">
        <f t="shared" si="8"/>
        <v>0</v>
      </c>
      <c r="Y16" s="24">
        <f t="shared" si="9"/>
        <v>34499.6463</v>
      </c>
      <c r="Z16" s="143">
        <f t="shared" si="10"/>
        <v>0.87958901480100093</v>
      </c>
      <c r="AB16" s="140"/>
      <c r="AG16" s="18" t="str">
        <f t="shared" si="11"/>
        <v>ФзФ</v>
      </c>
      <c r="AH16" s="158">
        <f t="shared" si="12"/>
        <v>0</v>
      </c>
      <c r="AI16" s="158">
        <f t="shared" si="13"/>
        <v>2.5594465297460164E-2</v>
      </c>
      <c r="AJ16" s="158">
        <f t="shared" si="14"/>
        <v>4.347870662082701E-4</v>
      </c>
      <c r="AK16" s="158">
        <f t="shared" si="15"/>
        <v>4.347870662082701E-4</v>
      </c>
      <c r="AL16" s="158">
        <f t="shared" si="16"/>
        <v>3.3333675075967375E-3</v>
      </c>
      <c r="AM16" s="158">
        <f t="shared" si="17"/>
        <v>1.3043611986248102E-3</v>
      </c>
      <c r="AN16" s="158">
        <f t="shared" si="18"/>
        <v>0</v>
      </c>
      <c r="AO16" s="158">
        <f t="shared" si="19"/>
        <v>0.87958901480100093</v>
      </c>
      <c r="AP16" s="158">
        <f t="shared" si="20"/>
        <v>0</v>
      </c>
      <c r="AQ16" s="158">
        <f t="shared" si="21"/>
        <v>6.5193027790548683E-2</v>
      </c>
      <c r="AR16" s="158">
        <f t="shared" si="22"/>
        <v>0</v>
      </c>
      <c r="AS16" s="158">
        <f t="shared" si="23"/>
        <v>4.3768564664965854E-3</v>
      </c>
      <c r="AT16" s="158">
        <f t="shared" si="24"/>
        <v>0</v>
      </c>
      <c r="AU16" s="158">
        <f t="shared" si="25"/>
        <v>4.1449700311855077E-3</v>
      </c>
      <c r="AV16" s="158">
        <f t="shared" si="26"/>
        <v>1.5594362774669954E-2</v>
      </c>
      <c r="AW16" s="158">
        <f t="shared" si="27"/>
        <v>0</v>
      </c>
      <c r="AX16" s="159">
        <f t="shared" si="28"/>
        <v>3.3043817031828529E-2</v>
      </c>
      <c r="AY16" s="158">
        <f t="shared" si="29"/>
        <v>0</v>
      </c>
      <c r="AZ16" s="158">
        <f t="shared" si="30"/>
        <v>0</v>
      </c>
      <c r="BA16" s="158">
        <f t="shared" si="31"/>
        <v>0</v>
      </c>
      <c r="BB16" s="142">
        <f t="shared" si="32"/>
        <v>0.99999999999999989</v>
      </c>
      <c r="BC16" s="173">
        <f t="shared" si="33"/>
        <v>0.87958901480100093</v>
      </c>
      <c r="BF16" s="18" t="s">
        <v>13</v>
      </c>
      <c r="BG16" s="19">
        <f t="shared" si="34"/>
        <v>0</v>
      </c>
      <c r="BH16" s="19">
        <f t="shared" si="34"/>
        <v>51701.303510400452</v>
      </c>
      <c r="BI16" s="19">
        <f t="shared" si="34"/>
        <v>869.02693635768992</v>
      </c>
      <c r="BJ16" s="19">
        <f t="shared" si="34"/>
        <v>85.779480237935644</v>
      </c>
      <c r="BK16" s="19">
        <f t="shared" si="34"/>
        <v>9489.4410810389727</v>
      </c>
      <c r="BL16" s="19">
        <f t="shared" si="34"/>
        <v>2638.4225621414912</v>
      </c>
      <c r="BM16" s="19">
        <f t="shared" si="34"/>
        <v>0</v>
      </c>
      <c r="BN16" s="19">
        <f t="shared" si="34"/>
        <v>1717389.1372741084</v>
      </c>
      <c r="BO16" s="19">
        <f t="shared" si="34"/>
        <v>0</v>
      </c>
      <c r="BP16" s="19">
        <f t="shared" si="34"/>
        <v>107820.04325927803</v>
      </c>
      <c r="BQ16" s="19">
        <f t="shared" si="35"/>
        <v>0</v>
      </c>
      <c r="BR16" s="19">
        <f t="shared" si="35"/>
        <v>2000.9950100580465</v>
      </c>
      <c r="BS16" s="19">
        <f t="shared" si="35"/>
        <v>0</v>
      </c>
      <c r="BT16" s="19">
        <f t="shared" si="35"/>
        <v>6459.7342166719009</v>
      </c>
      <c r="BU16" s="19">
        <f t="shared" si="35"/>
        <v>32662.903669707179</v>
      </c>
      <c r="BV16" s="19">
        <f t="shared" si="35"/>
        <v>0</v>
      </c>
      <c r="BW16" s="31">
        <f t="shared" si="35"/>
        <v>0</v>
      </c>
      <c r="BX16" s="19">
        <f t="shared" si="35"/>
        <v>0</v>
      </c>
      <c r="BY16" s="19">
        <f t="shared" si="35"/>
        <v>0</v>
      </c>
      <c r="BZ16" s="19">
        <f t="shared" si="35"/>
        <v>0</v>
      </c>
      <c r="CA16" s="24">
        <f t="shared" si="44"/>
        <v>1931116.7870000002</v>
      </c>
      <c r="CB16" s="222">
        <f>BN16</f>
        <v>1717389.1372741084</v>
      </c>
      <c r="CC16" s="223">
        <f t="shared" si="45"/>
        <v>213727.64972589188</v>
      </c>
      <c r="CF16" s="18" t="s">
        <v>13</v>
      </c>
      <c r="CG16" s="19">
        <f t="shared" si="36"/>
        <v>0</v>
      </c>
      <c r="CH16" s="19">
        <f t="shared" si="36"/>
        <v>3336.6482550656583</v>
      </c>
      <c r="CI16" s="19">
        <f t="shared" si="36"/>
        <v>54.398980766446286</v>
      </c>
      <c r="CJ16" s="19">
        <f t="shared" si="36"/>
        <v>13.050440387110864</v>
      </c>
      <c r="CK16" s="19">
        <f t="shared" si="36"/>
        <v>769.13512581596979</v>
      </c>
      <c r="CL16" s="19">
        <f t="shared" si="36"/>
        <v>815.53537284894833</v>
      </c>
      <c r="CM16" s="19">
        <f t="shared" si="36"/>
        <v>0</v>
      </c>
      <c r="CN16" s="19">
        <f t="shared" si="36"/>
        <v>144548.51788589772</v>
      </c>
      <c r="CO16" s="19">
        <f t="shared" si="36"/>
        <v>0</v>
      </c>
      <c r="CP16" s="19">
        <f t="shared" si="36"/>
        <v>13150.809891052884</v>
      </c>
      <c r="CQ16" s="19">
        <f t="shared" si="37"/>
        <v>0</v>
      </c>
      <c r="CR16" s="19">
        <f t="shared" si="37"/>
        <v>91.568783228215665</v>
      </c>
      <c r="CS16" s="19">
        <f t="shared" si="37"/>
        <v>0</v>
      </c>
      <c r="CT16" s="19">
        <f t="shared" si="37"/>
        <v>437.31334383565246</v>
      </c>
      <c r="CU16" s="19">
        <f t="shared" si="37"/>
        <v>2209.4999211013828</v>
      </c>
      <c r="CV16" s="19">
        <f t="shared" si="37"/>
        <v>0</v>
      </c>
      <c r="CW16" s="31">
        <f t="shared" si="37"/>
        <v>0</v>
      </c>
      <c r="CX16" s="19">
        <f t="shared" si="37"/>
        <v>0</v>
      </c>
      <c r="CY16" s="19">
        <f t="shared" si="37"/>
        <v>0</v>
      </c>
      <c r="CZ16" s="19">
        <f t="shared" si="37"/>
        <v>0</v>
      </c>
      <c r="DA16" s="24">
        <f t="shared" si="46"/>
        <v>165426.478</v>
      </c>
      <c r="DB16" s="222">
        <f>CN16</f>
        <v>144548.51788589772</v>
      </c>
      <c r="DC16" s="223">
        <f t="shared" si="47"/>
        <v>20877.960114102287</v>
      </c>
      <c r="DD16" s="289">
        <f t="shared" si="48"/>
        <v>-20877.960114102287</v>
      </c>
      <c r="DF16" s="18" t="s">
        <v>13</v>
      </c>
      <c r="DG16" s="19">
        <f t="shared" si="38"/>
        <v>0</v>
      </c>
      <c r="DH16" s="19">
        <f t="shared" si="38"/>
        <v>19954.469443693837</v>
      </c>
      <c r="DI16" s="19">
        <f t="shared" si="38"/>
        <v>309.41812225899776</v>
      </c>
      <c r="DJ16" s="19">
        <f t="shared" si="38"/>
        <v>43.618242210083388</v>
      </c>
      <c r="DK16" s="19">
        <f t="shared" si="38"/>
        <v>3321.5562171610463</v>
      </c>
      <c r="DL16" s="19">
        <f t="shared" si="38"/>
        <v>1703.6328871892924</v>
      </c>
      <c r="DM16" s="19">
        <f t="shared" si="38"/>
        <v>0</v>
      </c>
      <c r="DN16" s="19">
        <f t="shared" si="38"/>
        <v>648575.438792284</v>
      </c>
      <c r="DO16" s="19">
        <f t="shared" si="38"/>
        <v>0</v>
      </c>
      <c r="DP16" s="19">
        <f t="shared" si="38"/>
        <v>47255.148169455206</v>
      </c>
      <c r="DQ16" s="19">
        <f t="shared" si="39"/>
        <v>0</v>
      </c>
      <c r="DR16" s="19">
        <f t="shared" si="39"/>
        <v>1089.3058450340536</v>
      </c>
      <c r="DS16" s="19">
        <f t="shared" si="39"/>
        <v>0</v>
      </c>
      <c r="DT16" s="19">
        <f t="shared" si="39"/>
        <v>2565.4456550538553</v>
      </c>
      <c r="DU16" s="19">
        <f t="shared" si="39"/>
        <v>12464.666625659675</v>
      </c>
      <c r="DV16" s="19">
        <f t="shared" si="39"/>
        <v>0</v>
      </c>
      <c r="DW16" s="31">
        <f t="shared" si="39"/>
        <v>0</v>
      </c>
      <c r="DX16" s="19">
        <f t="shared" si="39"/>
        <v>0</v>
      </c>
      <c r="DY16" s="19">
        <f t="shared" si="39"/>
        <v>0</v>
      </c>
      <c r="DZ16" s="19">
        <f t="shared" si="39"/>
        <v>0</v>
      </c>
      <c r="EA16" s="24">
        <f t="shared" si="49"/>
        <v>737282.70000000007</v>
      </c>
      <c r="EB16" s="222">
        <f>DN16</f>
        <v>648575.438792284</v>
      </c>
      <c r="EC16" s="223">
        <f t="shared" si="50"/>
        <v>88707.261207716074</v>
      </c>
      <c r="ED16" s="289">
        <f t="shared" si="51"/>
        <v>-88707.261207716074</v>
      </c>
      <c r="EF16" s="18" t="s">
        <v>13</v>
      </c>
      <c r="EG16" s="19">
        <f t="shared" si="40"/>
        <v>0</v>
      </c>
      <c r="EH16" s="19">
        <f t="shared" si="40"/>
        <v>27327.450951188257</v>
      </c>
      <c r="EI16" s="19">
        <f t="shared" si="40"/>
        <v>495.06899561439644</v>
      </c>
      <c r="EJ16" s="19">
        <f t="shared" si="40"/>
        <v>27.479492592352528</v>
      </c>
      <c r="EK16" s="19">
        <f t="shared" si="40"/>
        <v>5314.4899474576741</v>
      </c>
      <c r="EL16" s="19">
        <f t="shared" si="40"/>
        <v>119.25430210325061</v>
      </c>
      <c r="EM16" s="19">
        <f t="shared" si="40"/>
        <v>0</v>
      </c>
      <c r="EN16" s="19">
        <f t="shared" si="40"/>
        <v>906297.00112088362</v>
      </c>
      <c r="EO16" s="19">
        <f t="shared" si="40"/>
        <v>0</v>
      </c>
      <c r="EP16" s="19">
        <f t="shared" si="40"/>
        <v>46399.738391685794</v>
      </c>
      <c r="EQ16" s="19">
        <f t="shared" si="41"/>
        <v>0</v>
      </c>
      <c r="ER16" s="19">
        <f t="shared" si="41"/>
        <v>686.26268237145371</v>
      </c>
      <c r="ES16" s="19">
        <f t="shared" si="41"/>
        <v>0</v>
      </c>
      <c r="ET16" s="19">
        <f t="shared" si="41"/>
        <v>3297.2270395428231</v>
      </c>
      <c r="EU16" s="19">
        <f t="shared" si="41"/>
        <v>17343.636076560502</v>
      </c>
      <c r="EV16" s="19">
        <f t="shared" si="41"/>
        <v>0</v>
      </c>
      <c r="EW16" s="31">
        <f t="shared" si="41"/>
        <v>0</v>
      </c>
      <c r="EX16" s="19">
        <f t="shared" si="41"/>
        <v>0</v>
      </c>
      <c r="EY16" s="19">
        <f t="shared" si="41"/>
        <v>0</v>
      </c>
      <c r="EZ16" s="19">
        <f t="shared" si="41"/>
        <v>0</v>
      </c>
      <c r="FA16" s="24">
        <f t="shared" si="52"/>
        <v>1007307.6090000001</v>
      </c>
      <c r="FB16" s="222">
        <f>EN16</f>
        <v>906297.00112088362</v>
      </c>
      <c r="FC16" s="223">
        <f t="shared" si="53"/>
        <v>101010.60787911643</v>
      </c>
      <c r="FD16" s="289">
        <f t="shared" si="54"/>
        <v>-101010.60787911643</v>
      </c>
      <c r="FF16" s="18" t="s">
        <v>13</v>
      </c>
      <c r="FG16" s="19">
        <f t="shared" si="42"/>
        <v>0</v>
      </c>
      <c r="FH16" s="19">
        <f t="shared" si="42"/>
        <v>1082.7348604526942</v>
      </c>
      <c r="FI16" s="19">
        <f t="shared" si="42"/>
        <v>10.140837717849445</v>
      </c>
      <c r="FJ16" s="19">
        <f t="shared" si="42"/>
        <v>1.631305048388858</v>
      </c>
      <c r="FK16" s="19">
        <f t="shared" si="42"/>
        <v>84.259790604281932</v>
      </c>
      <c r="FL16" s="19">
        <f t="shared" si="42"/>
        <v>0</v>
      </c>
      <c r="FM16" s="19">
        <f t="shared" si="42"/>
        <v>0</v>
      </c>
      <c r="FN16" s="19">
        <f t="shared" si="42"/>
        <v>17968.179475043118</v>
      </c>
      <c r="FO16" s="19">
        <f t="shared" si="42"/>
        <v>0</v>
      </c>
      <c r="FP16" s="19">
        <f t="shared" si="42"/>
        <v>1014.3468070841578</v>
      </c>
      <c r="FQ16" s="19">
        <f t="shared" si="43"/>
        <v>0</v>
      </c>
      <c r="FR16" s="19">
        <f t="shared" si="43"/>
        <v>133.85769942432324</v>
      </c>
      <c r="FS16" s="19">
        <f t="shared" si="43"/>
        <v>0</v>
      </c>
      <c r="FT16" s="19">
        <f t="shared" si="43"/>
        <v>159.74817823956914</v>
      </c>
      <c r="FU16" s="19">
        <f t="shared" si="43"/>
        <v>645.10104638561552</v>
      </c>
      <c r="FV16" s="19">
        <f t="shared" si="43"/>
        <v>0</v>
      </c>
      <c r="FW16" s="31">
        <f t="shared" si="43"/>
        <v>0</v>
      </c>
      <c r="FX16" s="19">
        <f t="shared" si="43"/>
        <v>0</v>
      </c>
      <c r="FY16" s="19">
        <f t="shared" si="43"/>
        <v>0</v>
      </c>
      <c r="FZ16" s="19">
        <f t="shared" si="43"/>
        <v>0</v>
      </c>
      <c r="GA16" s="24">
        <f t="shared" si="55"/>
        <v>21100</v>
      </c>
      <c r="GB16" s="222">
        <f>FN16</f>
        <v>17968.179475043118</v>
      </c>
      <c r="GC16" s="223">
        <f t="shared" si="56"/>
        <v>3131.8205249568819</v>
      </c>
      <c r="GD16" s="289">
        <f t="shared" si="57"/>
        <v>-3131.8205249568819</v>
      </c>
    </row>
    <row r="17" spans="1:186" ht="15.75" x14ac:dyDescent="0.25">
      <c r="B17" s="141"/>
      <c r="D17" s="18" t="s">
        <v>14</v>
      </c>
      <c r="E17" s="19">
        <f t="shared" si="7"/>
        <v>45</v>
      </c>
      <c r="F17" s="19">
        <f t="shared" si="7"/>
        <v>0</v>
      </c>
      <c r="G17" s="19">
        <f t="shared" si="7"/>
        <v>210</v>
      </c>
      <c r="H17" s="19">
        <f t="shared" si="7"/>
        <v>408</v>
      </c>
      <c r="I17" s="19">
        <f t="shared" si="7"/>
        <v>0</v>
      </c>
      <c r="J17" s="19">
        <f t="shared" si="7"/>
        <v>285.00000000000006</v>
      </c>
      <c r="K17" s="19">
        <f t="shared" si="7"/>
        <v>75</v>
      </c>
      <c r="L17" s="19">
        <f t="shared" si="7"/>
        <v>0</v>
      </c>
      <c r="M17" s="19">
        <f t="shared" si="7"/>
        <v>67247.390600000013</v>
      </c>
      <c r="N17" s="19">
        <f t="shared" si="7"/>
        <v>59.99</v>
      </c>
      <c r="O17" s="19">
        <f t="shared" si="8"/>
        <v>202.5</v>
      </c>
      <c r="P17" s="19">
        <f t="shared" si="8"/>
        <v>690.00000000000011</v>
      </c>
      <c r="Q17" s="19">
        <f t="shared" si="8"/>
        <v>3960.9898000000003</v>
      </c>
      <c r="R17" s="19">
        <f t="shared" si="8"/>
        <v>1087.5</v>
      </c>
      <c r="S17" s="19">
        <f t="shared" si="8"/>
        <v>0</v>
      </c>
      <c r="T17" s="19">
        <f t="shared" si="8"/>
        <v>135</v>
      </c>
      <c r="U17" s="31">
        <f t="shared" si="8"/>
        <v>72</v>
      </c>
      <c r="V17" s="19">
        <f t="shared" si="8"/>
        <v>0</v>
      </c>
      <c r="W17" s="19">
        <f t="shared" si="8"/>
        <v>90</v>
      </c>
      <c r="X17" s="19">
        <f t="shared" si="8"/>
        <v>0</v>
      </c>
      <c r="Y17" s="24">
        <f t="shared" si="9"/>
        <v>74496.370400000014</v>
      </c>
      <c r="Z17" s="143">
        <f t="shared" si="10"/>
        <v>0.90269351699851408</v>
      </c>
      <c r="AB17" s="140"/>
      <c r="AG17" s="18" t="str">
        <f t="shared" si="11"/>
        <v>ФКНФ</v>
      </c>
      <c r="AH17" s="158">
        <f t="shared" si="12"/>
        <v>6.0405627493497307E-4</v>
      </c>
      <c r="AI17" s="158">
        <f t="shared" si="13"/>
        <v>0</v>
      </c>
      <c r="AJ17" s="158">
        <f t="shared" si="14"/>
        <v>2.8189292830298742E-3</v>
      </c>
      <c r="AK17" s="158">
        <f t="shared" si="15"/>
        <v>5.4767768927437557E-3</v>
      </c>
      <c r="AL17" s="158">
        <f t="shared" si="16"/>
        <v>0</v>
      </c>
      <c r="AM17" s="158">
        <f t="shared" si="17"/>
        <v>3.8256897412548303E-3</v>
      </c>
      <c r="AN17" s="158">
        <f t="shared" si="18"/>
        <v>1.0067604582249551E-3</v>
      </c>
      <c r="AO17" s="158">
        <f t="shared" si="19"/>
        <v>0</v>
      </c>
      <c r="AP17" s="158">
        <f t="shared" si="20"/>
        <v>0.90269351699851408</v>
      </c>
      <c r="AQ17" s="158">
        <f t="shared" si="21"/>
        <v>8.0527413185220084E-4</v>
      </c>
      <c r="AR17" s="158">
        <f t="shared" si="22"/>
        <v>2.7182532372073791E-3</v>
      </c>
      <c r="AS17" s="158">
        <f t="shared" si="23"/>
        <v>9.2621962156695884E-3</v>
      </c>
      <c r="AT17" s="158">
        <f t="shared" si="24"/>
        <v>5.3170238747631653E-2</v>
      </c>
      <c r="AU17" s="158">
        <f t="shared" si="25"/>
        <v>1.4598026644261851E-2</v>
      </c>
      <c r="AV17" s="158">
        <f t="shared" si="26"/>
        <v>0</v>
      </c>
      <c r="AW17" s="158">
        <f t="shared" si="27"/>
        <v>1.8121688248049193E-3</v>
      </c>
      <c r="AX17" s="159">
        <f t="shared" si="28"/>
        <v>9.6649003989595695E-4</v>
      </c>
      <c r="AY17" s="158">
        <f t="shared" si="29"/>
        <v>0</v>
      </c>
      <c r="AZ17" s="158">
        <f t="shared" si="30"/>
        <v>1.2081125498699461E-3</v>
      </c>
      <c r="BA17" s="158">
        <f t="shared" si="31"/>
        <v>0</v>
      </c>
      <c r="BB17" s="142">
        <f t="shared" si="32"/>
        <v>1</v>
      </c>
      <c r="BC17" s="173">
        <f t="shared" si="33"/>
        <v>0.90269351699851408</v>
      </c>
      <c r="BF17" s="18" t="s">
        <v>14</v>
      </c>
      <c r="BG17" s="19">
        <f t="shared" si="34"/>
        <v>2133.152635903919</v>
      </c>
      <c r="BH17" s="19">
        <f t="shared" si="34"/>
        <v>0</v>
      </c>
      <c r="BI17" s="19">
        <f t="shared" si="34"/>
        <v>6998.7977510978135</v>
      </c>
      <c r="BJ17" s="19">
        <f t="shared" si="34"/>
        <v>17076.076978135334</v>
      </c>
      <c r="BK17" s="19">
        <f t="shared" si="34"/>
        <v>0</v>
      </c>
      <c r="BL17" s="19">
        <f t="shared" si="34"/>
        <v>16415.891998830699</v>
      </c>
      <c r="BM17" s="19">
        <f t="shared" si="34"/>
        <v>3520.4867974806207</v>
      </c>
      <c r="BN17" s="19">
        <f t="shared" si="34"/>
        <v>0</v>
      </c>
      <c r="BO17" s="19">
        <f t="shared" si="34"/>
        <v>4325003.7333955942</v>
      </c>
      <c r="BP17" s="19">
        <f t="shared" si="34"/>
        <v>3887.6558907198023</v>
      </c>
      <c r="BQ17" s="19">
        <f t="shared" si="35"/>
        <v>11681.940577981735</v>
      </c>
      <c r="BR17" s="19">
        <f t="shared" si="35"/>
        <v>42644.211287658727</v>
      </c>
      <c r="BS17" s="19">
        <f t="shared" si="35"/>
        <v>255437.71353986353</v>
      </c>
      <c r="BT17" s="19">
        <f t="shared" si="35"/>
        <v>65216.060254292999</v>
      </c>
      <c r="BU17" s="19">
        <f t="shared" si="35"/>
        <v>0</v>
      </c>
      <c r="BV17" s="19">
        <f t="shared" si="35"/>
        <v>6336.8762354651171</v>
      </c>
      <c r="BW17" s="31">
        <f t="shared" si="35"/>
        <v>0</v>
      </c>
      <c r="BX17" s="19">
        <f t="shared" si="35"/>
        <v>0</v>
      </c>
      <c r="BY17" s="19">
        <f t="shared" si="35"/>
        <v>4224.5841569767445</v>
      </c>
      <c r="BZ17" s="19">
        <f t="shared" si="35"/>
        <v>0</v>
      </c>
      <c r="CA17" s="24">
        <f t="shared" si="44"/>
        <v>4760577.1815000018</v>
      </c>
      <c r="CB17" s="222">
        <f>BO17</f>
        <v>4325003.7333955942</v>
      </c>
      <c r="CC17" s="223">
        <f t="shared" si="45"/>
        <v>435573.44810440764</v>
      </c>
      <c r="CF17" s="18" t="s">
        <v>14</v>
      </c>
      <c r="CG17" s="19">
        <f t="shared" si="36"/>
        <v>509.24599873577756</v>
      </c>
      <c r="CH17" s="19">
        <f t="shared" si="36"/>
        <v>0</v>
      </c>
      <c r="CI17" s="19">
        <f t="shared" si="36"/>
        <v>2995.8537892236641</v>
      </c>
      <c r="CJ17" s="19">
        <f t="shared" si="36"/>
        <v>8375.3437866200948</v>
      </c>
      <c r="CK17" s="19">
        <f t="shared" si="36"/>
        <v>0</v>
      </c>
      <c r="CL17" s="19">
        <f t="shared" si="36"/>
        <v>9774.9826411117028</v>
      </c>
      <c r="CM17" s="19">
        <f t="shared" si="36"/>
        <v>3245.5027858527137</v>
      </c>
      <c r="CN17" s="19">
        <f t="shared" si="36"/>
        <v>0</v>
      </c>
      <c r="CO17" s="19">
        <f t="shared" si="36"/>
        <v>945984.80515859195</v>
      </c>
      <c r="CP17" s="19">
        <f t="shared" si="36"/>
        <v>738.84699898404415</v>
      </c>
      <c r="CQ17" s="19">
        <f t="shared" si="37"/>
        <v>5324.1158922509567</v>
      </c>
      <c r="CR17" s="19">
        <f t="shared" si="37"/>
        <v>8526.9559103333631</v>
      </c>
      <c r="CS17" s="19">
        <f t="shared" si="37"/>
        <v>56624.124088629025</v>
      </c>
      <c r="CT17" s="19">
        <f t="shared" si="37"/>
        <v>20480.257092108797</v>
      </c>
      <c r="CU17" s="19">
        <f t="shared" si="37"/>
        <v>0</v>
      </c>
      <c r="CV17" s="19">
        <f t="shared" si="37"/>
        <v>5841.9050145348847</v>
      </c>
      <c r="CW17" s="31">
        <f t="shared" si="37"/>
        <v>0</v>
      </c>
      <c r="CX17" s="19">
        <f t="shared" si="37"/>
        <v>0</v>
      </c>
      <c r="CY17" s="19">
        <f t="shared" si="37"/>
        <v>3894.603343023256</v>
      </c>
      <c r="CZ17" s="19">
        <f t="shared" si="37"/>
        <v>0</v>
      </c>
      <c r="DA17" s="24">
        <f t="shared" si="46"/>
        <v>1072316.5425</v>
      </c>
      <c r="DB17" s="222">
        <f>CO17</f>
        <v>945984.80515859195</v>
      </c>
      <c r="DC17" s="223">
        <f t="shared" si="47"/>
        <v>126331.73734140804</v>
      </c>
      <c r="DD17" s="289">
        <f t="shared" si="48"/>
        <v>-126331.73734140804</v>
      </c>
      <c r="DF17" s="18" t="s">
        <v>14</v>
      </c>
      <c r="DG17" s="19">
        <f t="shared" si="38"/>
        <v>902.17035398230087</v>
      </c>
      <c r="DH17" s="19">
        <f t="shared" si="38"/>
        <v>0</v>
      </c>
      <c r="DI17" s="19">
        <f t="shared" si="38"/>
        <v>2199.9465096843205</v>
      </c>
      <c r="DJ17" s="19">
        <f t="shared" si="38"/>
        <v>4808.4404407449156</v>
      </c>
      <c r="DK17" s="19">
        <f t="shared" si="38"/>
        <v>0</v>
      </c>
      <c r="DL17" s="19">
        <f t="shared" si="38"/>
        <v>4101.6749915575783</v>
      </c>
      <c r="DM17" s="19">
        <f t="shared" si="38"/>
        <v>196.41715116279073</v>
      </c>
      <c r="DN17" s="19">
        <f t="shared" si="38"/>
        <v>0</v>
      </c>
      <c r="DO17" s="19">
        <f t="shared" si="38"/>
        <v>1900068.4960488691</v>
      </c>
      <c r="DP17" s="19">
        <f t="shared" si="38"/>
        <v>1727.4653148876159</v>
      </c>
      <c r="DQ17" s="19">
        <f t="shared" si="39"/>
        <v>3584.5027323827321</v>
      </c>
      <c r="DR17" s="19">
        <f t="shared" si="39"/>
        <v>18858.236178768315</v>
      </c>
      <c r="DS17" s="19">
        <f t="shared" si="39"/>
        <v>110267.77242871108</v>
      </c>
      <c r="DT17" s="19">
        <f t="shared" si="39"/>
        <v>25112.126395761119</v>
      </c>
      <c r="DU17" s="19">
        <f t="shared" si="39"/>
        <v>0</v>
      </c>
      <c r="DV17" s="19">
        <f t="shared" si="39"/>
        <v>353.55087209302326</v>
      </c>
      <c r="DW17" s="31">
        <f t="shared" si="39"/>
        <v>0</v>
      </c>
      <c r="DX17" s="19">
        <f t="shared" si="39"/>
        <v>0</v>
      </c>
      <c r="DY17" s="19">
        <f t="shared" si="39"/>
        <v>235.70058139534885</v>
      </c>
      <c r="DZ17" s="19">
        <f t="shared" si="39"/>
        <v>0</v>
      </c>
      <c r="EA17" s="24">
        <f t="shared" si="49"/>
        <v>2072416.5000000002</v>
      </c>
      <c r="EB17" s="222">
        <f>DO17</f>
        <v>1900068.4960488691</v>
      </c>
      <c r="EC17" s="223">
        <f t="shared" si="50"/>
        <v>172348.00395113113</v>
      </c>
      <c r="ED17" s="289">
        <f t="shared" si="51"/>
        <v>-172348.00395113113</v>
      </c>
      <c r="EF17" s="18" t="s">
        <v>14</v>
      </c>
      <c r="EG17" s="19">
        <f t="shared" si="40"/>
        <v>721.73628318584065</v>
      </c>
      <c r="EH17" s="19">
        <f t="shared" si="40"/>
        <v>0</v>
      </c>
      <c r="EI17" s="19">
        <f t="shared" si="40"/>
        <v>1712.8170914683865</v>
      </c>
      <c r="EJ17" s="19">
        <f t="shared" si="40"/>
        <v>3689.6186316656995</v>
      </c>
      <c r="EK17" s="19">
        <f t="shared" si="40"/>
        <v>0</v>
      </c>
      <c r="EL17" s="19">
        <f t="shared" si="40"/>
        <v>2528.8411131797047</v>
      </c>
      <c r="EM17" s="19">
        <f t="shared" si="40"/>
        <v>78.566860465116264</v>
      </c>
      <c r="EN17" s="19">
        <f t="shared" si="40"/>
        <v>0</v>
      </c>
      <c r="EO17" s="19">
        <f t="shared" si="40"/>
        <v>1464120.4995047981</v>
      </c>
      <c r="EP17" s="19">
        <f t="shared" si="40"/>
        <v>1381.9722519100931</v>
      </c>
      <c r="EQ17" s="19">
        <f t="shared" si="41"/>
        <v>2773.3219533480469</v>
      </c>
      <c r="ER17" s="19">
        <f t="shared" si="41"/>
        <v>15086.588943014658</v>
      </c>
      <c r="ES17" s="19">
        <f t="shared" si="41"/>
        <v>87355.391026789614</v>
      </c>
      <c r="ET17" s="19">
        <f t="shared" si="41"/>
        <v>19359.084758779525</v>
      </c>
      <c r="EU17" s="19">
        <f t="shared" si="41"/>
        <v>0</v>
      </c>
      <c r="EV17" s="19">
        <f t="shared" si="41"/>
        <v>141.42034883720927</v>
      </c>
      <c r="EW17" s="31">
        <f t="shared" si="41"/>
        <v>0</v>
      </c>
      <c r="EX17" s="19">
        <f t="shared" si="41"/>
        <v>0</v>
      </c>
      <c r="EY17" s="19">
        <f t="shared" si="41"/>
        <v>94.280232558139517</v>
      </c>
      <c r="EZ17" s="19">
        <f t="shared" si="41"/>
        <v>0</v>
      </c>
      <c r="FA17" s="24">
        <f t="shared" si="52"/>
        <v>1599044.139</v>
      </c>
      <c r="FB17" s="222">
        <f>EO17</f>
        <v>1464120.4995047981</v>
      </c>
      <c r="FC17" s="223">
        <f t="shared" si="53"/>
        <v>134923.63949520187</v>
      </c>
      <c r="FD17" s="289">
        <f t="shared" si="54"/>
        <v>-134923.63949520187</v>
      </c>
      <c r="FF17" s="18" t="s">
        <v>14</v>
      </c>
      <c r="FG17" s="19">
        <f t="shared" si="42"/>
        <v>0</v>
      </c>
      <c r="FH17" s="19">
        <f t="shared" si="42"/>
        <v>0</v>
      </c>
      <c r="FI17" s="19">
        <f t="shared" si="42"/>
        <v>90.180360721442895</v>
      </c>
      <c r="FJ17" s="19">
        <f t="shared" si="42"/>
        <v>202.67411910462411</v>
      </c>
      <c r="FK17" s="19">
        <f t="shared" si="42"/>
        <v>0</v>
      </c>
      <c r="FL17" s="19">
        <f t="shared" si="42"/>
        <v>10.393252981707237</v>
      </c>
      <c r="FM17" s="19">
        <f t="shared" si="42"/>
        <v>0</v>
      </c>
      <c r="FN17" s="19">
        <f t="shared" si="42"/>
        <v>0</v>
      </c>
      <c r="FO17" s="19">
        <f t="shared" si="42"/>
        <v>14829.932683334373</v>
      </c>
      <c r="FP17" s="19">
        <f t="shared" si="42"/>
        <v>39.371324938049895</v>
      </c>
      <c r="FQ17" s="19">
        <f t="shared" si="43"/>
        <v>0</v>
      </c>
      <c r="FR17" s="19">
        <f t="shared" si="43"/>
        <v>172.43025554239495</v>
      </c>
      <c r="FS17" s="19">
        <f t="shared" si="43"/>
        <v>1190.425995733845</v>
      </c>
      <c r="FT17" s="19">
        <f t="shared" si="43"/>
        <v>264.5920076435616</v>
      </c>
      <c r="FU17" s="19">
        <f t="shared" si="43"/>
        <v>0</v>
      </c>
      <c r="FV17" s="19">
        <f t="shared" si="43"/>
        <v>0</v>
      </c>
      <c r="FW17" s="31">
        <f t="shared" si="43"/>
        <v>0</v>
      </c>
      <c r="FX17" s="19">
        <f t="shared" si="43"/>
        <v>0</v>
      </c>
      <c r="FY17" s="19">
        <f t="shared" si="43"/>
        <v>0</v>
      </c>
      <c r="FZ17" s="19">
        <f t="shared" si="43"/>
        <v>0</v>
      </c>
      <c r="GA17" s="24">
        <f t="shared" si="55"/>
        <v>16800</v>
      </c>
      <c r="GB17" s="222">
        <f>FO17</f>
        <v>14829.932683334373</v>
      </c>
      <c r="GC17" s="223">
        <f t="shared" si="56"/>
        <v>1970.067316665627</v>
      </c>
      <c r="GD17" s="289">
        <f t="shared" si="57"/>
        <v>-1970.067316665627</v>
      </c>
    </row>
    <row r="18" spans="1:186" ht="15.75" x14ac:dyDescent="0.25">
      <c r="B18" s="141"/>
      <c r="D18" s="18" t="s">
        <v>15</v>
      </c>
      <c r="E18" s="19">
        <f t="shared" si="7"/>
        <v>0</v>
      </c>
      <c r="F18" s="19">
        <f t="shared" si="7"/>
        <v>90</v>
      </c>
      <c r="G18" s="19">
        <f t="shared" si="7"/>
        <v>0</v>
      </c>
      <c r="H18" s="19">
        <f t="shared" si="7"/>
        <v>0</v>
      </c>
      <c r="I18" s="19">
        <f t="shared" si="7"/>
        <v>0</v>
      </c>
      <c r="J18" s="19">
        <f t="shared" si="7"/>
        <v>0</v>
      </c>
      <c r="K18" s="19">
        <f t="shared" si="7"/>
        <v>0</v>
      </c>
      <c r="L18" s="19">
        <f t="shared" si="7"/>
        <v>191.25</v>
      </c>
      <c r="M18" s="19">
        <f t="shared" si="7"/>
        <v>0</v>
      </c>
      <c r="N18" s="19">
        <f t="shared" si="7"/>
        <v>47820.509000000005</v>
      </c>
      <c r="O18" s="19">
        <f t="shared" si="8"/>
        <v>0</v>
      </c>
      <c r="P18" s="19">
        <f t="shared" si="8"/>
        <v>165</v>
      </c>
      <c r="Q18" s="19">
        <f t="shared" si="8"/>
        <v>261</v>
      </c>
      <c r="R18" s="19">
        <f t="shared" si="8"/>
        <v>599.99</v>
      </c>
      <c r="S18" s="19">
        <f t="shared" si="8"/>
        <v>0</v>
      </c>
      <c r="T18" s="19">
        <f t="shared" si="8"/>
        <v>60</v>
      </c>
      <c r="U18" s="31">
        <f t="shared" si="8"/>
        <v>59.989999999999995</v>
      </c>
      <c r="V18" s="19">
        <f t="shared" si="8"/>
        <v>0</v>
      </c>
      <c r="W18" s="19">
        <f t="shared" si="8"/>
        <v>0</v>
      </c>
      <c r="X18" s="19">
        <f t="shared" si="8"/>
        <v>0</v>
      </c>
      <c r="Y18" s="24">
        <f t="shared" si="9"/>
        <v>49187.749000000003</v>
      </c>
      <c r="Z18" s="143">
        <f t="shared" si="10"/>
        <v>0.97220364770097534</v>
      </c>
      <c r="AB18" s="140"/>
      <c r="AG18" s="18" t="str">
        <f t="shared" si="11"/>
        <v>ФМИ</v>
      </c>
      <c r="AH18" s="158">
        <f t="shared" si="12"/>
        <v>0</v>
      </c>
      <c r="AI18" s="158">
        <f t="shared" si="13"/>
        <v>1.8297239013722703E-3</v>
      </c>
      <c r="AJ18" s="158">
        <f t="shared" si="14"/>
        <v>0</v>
      </c>
      <c r="AK18" s="158">
        <f t="shared" si="15"/>
        <v>0</v>
      </c>
      <c r="AL18" s="158">
        <f t="shared" si="16"/>
        <v>0</v>
      </c>
      <c r="AM18" s="158">
        <f t="shared" si="17"/>
        <v>0</v>
      </c>
      <c r="AN18" s="158">
        <f t="shared" si="18"/>
        <v>0</v>
      </c>
      <c r="AO18" s="158">
        <f t="shared" si="19"/>
        <v>3.8881632904160745E-3</v>
      </c>
      <c r="AP18" s="158">
        <f t="shared" si="20"/>
        <v>0</v>
      </c>
      <c r="AQ18" s="158">
        <f t="shared" si="21"/>
        <v>0.97220364770097534</v>
      </c>
      <c r="AR18" s="158">
        <f t="shared" si="22"/>
        <v>0</v>
      </c>
      <c r="AS18" s="158">
        <f t="shared" si="23"/>
        <v>3.3544938191824958E-3</v>
      </c>
      <c r="AT18" s="158">
        <f t="shared" si="24"/>
        <v>5.3061993139795847E-3</v>
      </c>
      <c r="AU18" s="158">
        <f t="shared" si="25"/>
        <v>1.2197956039826095E-2</v>
      </c>
      <c r="AV18" s="158">
        <f t="shared" si="26"/>
        <v>0</v>
      </c>
      <c r="AW18" s="158">
        <f t="shared" si="27"/>
        <v>1.2198159342481803E-3</v>
      </c>
      <c r="AX18" s="159">
        <f t="shared" si="28"/>
        <v>1.2196126315924722E-3</v>
      </c>
      <c r="AY18" s="158">
        <f t="shared" si="29"/>
        <v>0</v>
      </c>
      <c r="AZ18" s="158">
        <f t="shared" si="30"/>
        <v>0</v>
      </c>
      <c r="BA18" s="158">
        <f t="shared" si="31"/>
        <v>0</v>
      </c>
      <c r="BB18" s="142">
        <f t="shared" si="32"/>
        <v>1</v>
      </c>
      <c r="BC18" s="173">
        <f t="shared" si="33"/>
        <v>0.97220364770097534</v>
      </c>
      <c r="BF18" s="18" t="s">
        <v>15</v>
      </c>
      <c r="BG18" s="19">
        <f t="shared" si="34"/>
        <v>0</v>
      </c>
      <c r="BH18" s="19">
        <f t="shared" si="34"/>
        <v>27666.267670468511</v>
      </c>
      <c r="BI18" s="19">
        <f t="shared" si="34"/>
        <v>0</v>
      </c>
      <c r="BJ18" s="19">
        <f t="shared" si="34"/>
        <v>0</v>
      </c>
      <c r="BK18" s="19">
        <f t="shared" si="34"/>
        <v>0</v>
      </c>
      <c r="BL18" s="19">
        <f t="shared" si="34"/>
        <v>0</v>
      </c>
      <c r="BM18" s="19">
        <f t="shared" si="34"/>
        <v>0</v>
      </c>
      <c r="BN18" s="19">
        <f t="shared" si="34"/>
        <v>58108.251996967701</v>
      </c>
      <c r="BO18" s="19">
        <f t="shared" si="34"/>
        <v>0</v>
      </c>
      <c r="BP18" s="19">
        <f t="shared" si="34"/>
        <v>12310018.570961846</v>
      </c>
      <c r="BQ18" s="19">
        <f t="shared" si="35"/>
        <v>0</v>
      </c>
      <c r="BR18" s="19">
        <f t="shared" si="35"/>
        <v>23316.180782976193</v>
      </c>
      <c r="BS18" s="19">
        <f t="shared" si="35"/>
        <v>82415.7788787647</v>
      </c>
      <c r="BT18" s="19">
        <f t="shared" si="35"/>
        <v>149633.04373841418</v>
      </c>
      <c r="BU18" s="19">
        <f t="shared" si="35"/>
        <v>0</v>
      </c>
      <c r="BV18" s="19">
        <f t="shared" si="35"/>
        <v>18738.754470563475</v>
      </c>
      <c r="BW18" s="31">
        <f t="shared" si="35"/>
        <v>0</v>
      </c>
      <c r="BX18" s="19">
        <f t="shared" si="35"/>
        <v>0</v>
      </c>
      <c r="BY18" s="19">
        <f t="shared" si="35"/>
        <v>0</v>
      </c>
      <c r="BZ18" s="19">
        <f t="shared" si="35"/>
        <v>0</v>
      </c>
      <c r="CA18" s="24">
        <f t="shared" si="44"/>
        <v>12669896.848499998</v>
      </c>
      <c r="CB18" s="222">
        <f>BP18</f>
        <v>12310018.570961846</v>
      </c>
      <c r="CC18" s="223">
        <f t="shared" si="45"/>
        <v>359878.27753815241</v>
      </c>
      <c r="CF18" s="18" t="s">
        <v>15</v>
      </c>
      <c r="CG18" s="19">
        <f t="shared" si="36"/>
        <v>0</v>
      </c>
      <c r="CH18" s="19">
        <f t="shared" si="36"/>
        <v>3656.0112254501983</v>
      </c>
      <c r="CI18" s="19">
        <f t="shared" si="36"/>
        <v>0</v>
      </c>
      <c r="CJ18" s="19">
        <f t="shared" si="36"/>
        <v>0</v>
      </c>
      <c r="CK18" s="19">
        <f t="shared" si="36"/>
        <v>0</v>
      </c>
      <c r="CL18" s="19">
        <f t="shared" si="36"/>
        <v>0</v>
      </c>
      <c r="CM18" s="19">
        <f t="shared" si="36"/>
        <v>0</v>
      </c>
      <c r="CN18" s="19">
        <f t="shared" si="36"/>
        <v>7207.0737121559923</v>
      </c>
      <c r="CO18" s="19">
        <f t="shared" si="36"/>
        <v>0</v>
      </c>
      <c r="CP18" s="19">
        <f t="shared" si="36"/>
        <v>1554671.063129246</v>
      </c>
      <c r="CQ18" s="19">
        <f t="shared" si="37"/>
        <v>0</v>
      </c>
      <c r="CR18" s="19">
        <f t="shared" si="37"/>
        <v>2958.0728575876415</v>
      </c>
      <c r="CS18" s="19">
        <f t="shared" si="37"/>
        <v>12001.102289788814</v>
      </c>
      <c r="CT18" s="19">
        <f t="shared" si="37"/>
        <v>19989.210337566383</v>
      </c>
      <c r="CU18" s="19">
        <f t="shared" si="37"/>
        <v>0</v>
      </c>
      <c r="CV18" s="19">
        <f t="shared" si="37"/>
        <v>2690.9444482047716</v>
      </c>
      <c r="CW18" s="31">
        <f t="shared" si="37"/>
        <v>0</v>
      </c>
      <c r="CX18" s="19">
        <f t="shared" si="37"/>
        <v>0</v>
      </c>
      <c r="CY18" s="19">
        <f t="shared" si="37"/>
        <v>0</v>
      </c>
      <c r="CZ18" s="19">
        <f t="shared" si="37"/>
        <v>0</v>
      </c>
      <c r="DA18" s="24">
        <f t="shared" si="46"/>
        <v>1603173.4779999999</v>
      </c>
      <c r="DB18" s="222">
        <f>CP18</f>
        <v>1554671.063129246</v>
      </c>
      <c r="DC18" s="223">
        <f t="shared" si="47"/>
        <v>48502.414870753884</v>
      </c>
      <c r="DD18" s="289">
        <f t="shared" si="48"/>
        <v>-48502.414870753884</v>
      </c>
      <c r="DF18" s="18" t="s">
        <v>15</v>
      </c>
      <c r="DG18" s="19">
        <f t="shared" si="38"/>
        <v>0</v>
      </c>
      <c r="DH18" s="19">
        <f t="shared" si="38"/>
        <v>11050.706068159534</v>
      </c>
      <c r="DI18" s="19">
        <f t="shared" si="38"/>
        <v>0</v>
      </c>
      <c r="DJ18" s="19">
        <f t="shared" si="38"/>
        <v>0</v>
      </c>
      <c r="DK18" s="19">
        <f t="shared" si="38"/>
        <v>0</v>
      </c>
      <c r="DL18" s="19">
        <f t="shared" si="38"/>
        <v>0</v>
      </c>
      <c r="DM18" s="19">
        <f t="shared" si="38"/>
        <v>0</v>
      </c>
      <c r="DN18" s="19">
        <f t="shared" si="38"/>
        <v>23349.164350831055</v>
      </c>
      <c r="DO18" s="19">
        <f t="shared" si="38"/>
        <v>0</v>
      </c>
      <c r="DP18" s="19">
        <f t="shared" si="38"/>
        <v>4934561.6357845329</v>
      </c>
      <c r="DQ18" s="19">
        <f t="shared" si="39"/>
        <v>0</v>
      </c>
      <c r="DR18" s="19">
        <f t="shared" si="39"/>
        <v>9915.7632700337326</v>
      </c>
      <c r="DS18" s="19">
        <f t="shared" si="39"/>
        <v>32266.303326045982</v>
      </c>
      <c r="DT18" s="19">
        <f t="shared" si="39"/>
        <v>59856.796456194759</v>
      </c>
      <c r="DU18" s="19">
        <f t="shared" si="39"/>
        <v>0</v>
      </c>
      <c r="DV18" s="19">
        <f t="shared" si="39"/>
        <v>7361.3807442012403</v>
      </c>
      <c r="DW18" s="31">
        <f t="shared" si="39"/>
        <v>0</v>
      </c>
      <c r="DX18" s="19">
        <f t="shared" si="39"/>
        <v>0</v>
      </c>
      <c r="DY18" s="19">
        <f t="shared" si="39"/>
        <v>0</v>
      </c>
      <c r="DZ18" s="19">
        <f t="shared" si="39"/>
        <v>0</v>
      </c>
      <c r="EA18" s="24">
        <f t="shared" si="49"/>
        <v>5078361.7499999991</v>
      </c>
      <c r="EB18" s="222">
        <f>DP18</f>
        <v>4934561.6357845329</v>
      </c>
      <c r="EC18" s="223">
        <f t="shared" si="50"/>
        <v>143800.11421546619</v>
      </c>
      <c r="ED18" s="289">
        <f t="shared" si="51"/>
        <v>-143800.11421546619</v>
      </c>
      <c r="EF18" s="18" t="s">
        <v>15</v>
      </c>
      <c r="EG18" s="19">
        <f t="shared" si="40"/>
        <v>0</v>
      </c>
      <c r="EH18" s="19">
        <f t="shared" si="40"/>
        <v>12941.232572022192</v>
      </c>
      <c r="EI18" s="19">
        <f t="shared" si="40"/>
        <v>0</v>
      </c>
      <c r="EJ18" s="19">
        <f t="shared" si="40"/>
        <v>0</v>
      </c>
      <c r="EK18" s="19">
        <f t="shared" si="40"/>
        <v>0</v>
      </c>
      <c r="EL18" s="19">
        <f t="shared" si="40"/>
        <v>0</v>
      </c>
      <c r="EM18" s="19">
        <f t="shared" si="40"/>
        <v>0</v>
      </c>
      <c r="EN18" s="19">
        <f t="shared" si="40"/>
        <v>27552.013933980648</v>
      </c>
      <c r="EO18" s="19">
        <f t="shared" si="40"/>
        <v>0</v>
      </c>
      <c r="EP18" s="19">
        <f t="shared" si="40"/>
        <v>5759803.5046353303</v>
      </c>
      <c r="EQ18" s="19">
        <f t="shared" si="41"/>
        <v>0</v>
      </c>
      <c r="ER18" s="19">
        <f t="shared" si="41"/>
        <v>10102.385546770845</v>
      </c>
      <c r="ES18" s="19">
        <f t="shared" si="41"/>
        <v>38091.316234487611</v>
      </c>
      <c r="ET18" s="19">
        <f t="shared" si="41"/>
        <v>69094.738299251912</v>
      </c>
      <c r="EU18" s="19">
        <f t="shared" si="41"/>
        <v>0</v>
      </c>
      <c r="EV18" s="19">
        <f t="shared" si="41"/>
        <v>8686.4292781574622</v>
      </c>
      <c r="EW18" s="31">
        <f t="shared" si="41"/>
        <v>0</v>
      </c>
      <c r="EX18" s="19">
        <f t="shared" si="41"/>
        <v>0</v>
      </c>
      <c r="EY18" s="19">
        <f t="shared" si="41"/>
        <v>0</v>
      </c>
      <c r="EZ18" s="19">
        <f t="shared" si="41"/>
        <v>0</v>
      </c>
      <c r="FA18" s="24">
        <f t="shared" si="52"/>
        <v>5926271.6205000011</v>
      </c>
      <c r="FB18" s="222">
        <f>EP18</f>
        <v>5759803.5046353303</v>
      </c>
      <c r="FC18" s="223">
        <f t="shared" si="53"/>
        <v>166468.11586467084</v>
      </c>
      <c r="FD18" s="289">
        <f t="shared" si="54"/>
        <v>-166468.11586467084</v>
      </c>
      <c r="FF18" s="18" t="s">
        <v>15</v>
      </c>
      <c r="FG18" s="19">
        <f t="shared" si="42"/>
        <v>0</v>
      </c>
      <c r="FH18" s="19">
        <f t="shared" si="42"/>
        <v>18.317804836582965</v>
      </c>
      <c r="FI18" s="19">
        <f t="shared" si="42"/>
        <v>0</v>
      </c>
      <c r="FJ18" s="19">
        <f t="shared" si="42"/>
        <v>0</v>
      </c>
      <c r="FK18" s="19">
        <f t="shared" si="42"/>
        <v>0</v>
      </c>
      <c r="FL18" s="19">
        <f t="shared" si="42"/>
        <v>0</v>
      </c>
      <c r="FM18" s="19">
        <f t="shared" si="42"/>
        <v>0</v>
      </c>
      <c r="FN18" s="19">
        <f t="shared" si="42"/>
        <v>0</v>
      </c>
      <c r="FO18" s="19">
        <f t="shared" si="42"/>
        <v>0</v>
      </c>
      <c r="FP18" s="19">
        <f t="shared" si="42"/>
        <v>60982.367412736035</v>
      </c>
      <c r="FQ18" s="19">
        <f t="shared" si="43"/>
        <v>0</v>
      </c>
      <c r="FR18" s="19">
        <f t="shared" si="43"/>
        <v>339.95910858396502</v>
      </c>
      <c r="FS18" s="19">
        <f t="shared" si="43"/>
        <v>57.057028442294715</v>
      </c>
      <c r="FT18" s="19">
        <f t="shared" si="43"/>
        <v>692.29864540111828</v>
      </c>
      <c r="FU18" s="19">
        <f t="shared" si="43"/>
        <v>0</v>
      </c>
      <c r="FV18" s="19">
        <f t="shared" si="43"/>
        <v>0</v>
      </c>
      <c r="FW18" s="31">
        <f t="shared" si="43"/>
        <v>0</v>
      </c>
      <c r="FX18" s="19">
        <f t="shared" si="43"/>
        <v>0</v>
      </c>
      <c r="FY18" s="19">
        <f t="shared" si="43"/>
        <v>0</v>
      </c>
      <c r="FZ18" s="19">
        <f t="shared" si="43"/>
        <v>0</v>
      </c>
      <c r="GA18" s="24">
        <f t="shared" si="55"/>
        <v>62089.999999999993</v>
      </c>
      <c r="GB18" s="222">
        <f>FP18</f>
        <v>60982.367412736035</v>
      </c>
      <c r="GC18" s="223">
        <f t="shared" si="56"/>
        <v>1107.6325872639572</v>
      </c>
      <c r="GD18" s="289">
        <f t="shared" si="57"/>
        <v>-1107.6325872639572</v>
      </c>
    </row>
    <row r="19" spans="1:186" ht="15.75" x14ac:dyDescent="0.25">
      <c r="B19" s="141"/>
      <c r="D19" s="18" t="s">
        <v>26</v>
      </c>
      <c r="E19" s="19">
        <f t="shared" ref="E19:N29" si="58">SUMIFS(E$36:E$177,$C$36:$C$177,$D19&amp;"*")</f>
        <v>0</v>
      </c>
      <c r="F19" s="19">
        <f t="shared" si="58"/>
        <v>120</v>
      </c>
      <c r="G19" s="19">
        <f t="shared" si="58"/>
        <v>0</v>
      </c>
      <c r="H19" s="19">
        <f t="shared" si="58"/>
        <v>0</v>
      </c>
      <c r="I19" s="19">
        <f t="shared" si="58"/>
        <v>105</v>
      </c>
      <c r="J19" s="19">
        <f t="shared" si="58"/>
        <v>0</v>
      </c>
      <c r="K19" s="19">
        <f t="shared" si="58"/>
        <v>150</v>
      </c>
      <c r="L19" s="19">
        <f t="shared" si="58"/>
        <v>0</v>
      </c>
      <c r="M19" s="19">
        <f t="shared" si="58"/>
        <v>90</v>
      </c>
      <c r="N19" s="19">
        <f t="shared" si="58"/>
        <v>30</v>
      </c>
      <c r="O19" s="19">
        <f t="shared" ref="O19:X29" si="59">SUMIFS(O$36:O$177,$C$36:$C$177,$D19&amp;"*")</f>
        <v>42871</v>
      </c>
      <c r="P19" s="19">
        <f t="shared" si="59"/>
        <v>90</v>
      </c>
      <c r="Q19" s="19">
        <f t="shared" si="59"/>
        <v>330</v>
      </c>
      <c r="R19" s="19">
        <f t="shared" si="59"/>
        <v>1275</v>
      </c>
      <c r="S19" s="19">
        <f t="shared" si="59"/>
        <v>0</v>
      </c>
      <c r="T19" s="19">
        <f t="shared" si="59"/>
        <v>0</v>
      </c>
      <c r="U19" s="31">
        <f t="shared" si="59"/>
        <v>855</v>
      </c>
      <c r="V19" s="19">
        <f t="shared" si="59"/>
        <v>0</v>
      </c>
      <c r="W19" s="19">
        <f t="shared" si="59"/>
        <v>0</v>
      </c>
      <c r="X19" s="19">
        <f t="shared" si="59"/>
        <v>0</v>
      </c>
      <c r="Y19" s="24">
        <f t="shared" si="9"/>
        <v>45061</v>
      </c>
      <c r="Z19" s="143">
        <f t="shared" si="10"/>
        <v>0.95139921439826014</v>
      </c>
      <c r="AB19" s="140"/>
      <c r="AG19" s="18" t="str">
        <f t="shared" si="11"/>
        <v>ФНОИ</v>
      </c>
      <c r="AH19" s="158">
        <f t="shared" si="12"/>
        <v>0</v>
      </c>
      <c r="AI19" s="158">
        <f t="shared" si="13"/>
        <v>2.6630567453008146E-3</v>
      </c>
      <c r="AJ19" s="158">
        <f t="shared" si="14"/>
        <v>0</v>
      </c>
      <c r="AK19" s="158">
        <f t="shared" si="15"/>
        <v>0</v>
      </c>
      <c r="AL19" s="158">
        <f t="shared" si="16"/>
        <v>2.3301746521382127E-3</v>
      </c>
      <c r="AM19" s="158">
        <f t="shared" si="17"/>
        <v>0</v>
      </c>
      <c r="AN19" s="158">
        <f t="shared" si="18"/>
        <v>3.3288209316260182E-3</v>
      </c>
      <c r="AO19" s="158">
        <f t="shared" si="19"/>
        <v>0</v>
      </c>
      <c r="AP19" s="158">
        <f t="shared" si="20"/>
        <v>1.9972925589756109E-3</v>
      </c>
      <c r="AQ19" s="158">
        <f t="shared" si="21"/>
        <v>6.6576418632520364E-4</v>
      </c>
      <c r="AR19" s="158">
        <f t="shared" si="22"/>
        <v>0.95139921439826014</v>
      </c>
      <c r="AS19" s="158">
        <f t="shared" si="23"/>
        <v>1.9972925589756109E-3</v>
      </c>
      <c r="AT19" s="158">
        <f t="shared" si="24"/>
        <v>7.3234060495772401E-3</v>
      </c>
      <c r="AU19" s="158">
        <f t="shared" si="25"/>
        <v>2.8294977918821154E-2</v>
      </c>
      <c r="AV19" s="158">
        <f t="shared" si="26"/>
        <v>0</v>
      </c>
      <c r="AW19" s="158">
        <f t="shared" si="27"/>
        <v>0</v>
      </c>
      <c r="AX19" s="159">
        <f t="shared" si="28"/>
        <v>1.8974279310268304E-2</v>
      </c>
      <c r="AY19" s="158">
        <f t="shared" si="29"/>
        <v>0</v>
      </c>
      <c r="AZ19" s="158">
        <f t="shared" si="30"/>
        <v>0</v>
      </c>
      <c r="BA19" s="158">
        <f t="shared" si="31"/>
        <v>0</v>
      </c>
      <c r="BB19" s="142">
        <f t="shared" si="32"/>
        <v>1</v>
      </c>
      <c r="BC19" s="173">
        <f t="shared" si="33"/>
        <v>0.95139921439826014</v>
      </c>
      <c r="BF19" s="18" t="s">
        <v>26</v>
      </c>
      <c r="BG19" s="19">
        <f t="shared" si="34"/>
        <v>0</v>
      </c>
      <c r="BH19" s="19">
        <f t="shared" si="34"/>
        <v>16618.583748571433</v>
      </c>
      <c r="BI19" s="19">
        <f t="shared" si="34"/>
        <v>0</v>
      </c>
      <c r="BJ19" s="19">
        <f t="shared" si="34"/>
        <v>0</v>
      </c>
      <c r="BK19" s="19">
        <f t="shared" si="34"/>
        <v>14541.260780000004</v>
      </c>
      <c r="BL19" s="19">
        <f t="shared" si="34"/>
        <v>0</v>
      </c>
      <c r="BM19" s="19">
        <f t="shared" si="34"/>
        <v>10688.759443090501</v>
      </c>
      <c r="BN19" s="19">
        <f t="shared" si="34"/>
        <v>0</v>
      </c>
      <c r="BO19" s="19">
        <f t="shared" si="34"/>
        <v>8563.3800711462445</v>
      </c>
      <c r="BP19" s="19">
        <f t="shared" si="34"/>
        <v>2239.1027804878045</v>
      </c>
      <c r="BQ19" s="19">
        <f t="shared" si="35"/>
        <v>4028940.0547567857</v>
      </c>
      <c r="BR19" s="19">
        <f t="shared" si="35"/>
        <v>9812.3076981697286</v>
      </c>
      <c r="BS19" s="19">
        <f t="shared" si="35"/>
        <v>32800.225450577847</v>
      </c>
      <c r="BT19" s="19">
        <f t="shared" si="35"/>
        <v>134413.80977117101</v>
      </c>
      <c r="BU19" s="19">
        <f t="shared" si="35"/>
        <v>0</v>
      </c>
      <c r="BV19" s="19">
        <f t="shared" si="35"/>
        <v>0</v>
      </c>
      <c r="BW19" s="31">
        <f t="shared" si="35"/>
        <v>0</v>
      </c>
      <c r="BX19" s="19">
        <f t="shared" si="35"/>
        <v>0</v>
      </c>
      <c r="BY19" s="19">
        <f t="shared" si="35"/>
        <v>0</v>
      </c>
      <c r="BZ19" s="19">
        <f t="shared" si="35"/>
        <v>0</v>
      </c>
      <c r="CA19" s="24">
        <f t="shared" si="44"/>
        <v>4258617.4845000003</v>
      </c>
      <c r="CB19" s="222">
        <f>BQ19</f>
        <v>4028940.0547567857</v>
      </c>
      <c r="CC19" s="223">
        <f t="shared" si="45"/>
        <v>229677.42974321451</v>
      </c>
      <c r="CF19" s="18" t="s">
        <v>26</v>
      </c>
      <c r="CG19" s="19">
        <f t="shared" si="36"/>
        <v>0</v>
      </c>
      <c r="CH19" s="19">
        <f t="shared" si="36"/>
        <v>2572.8000000000002</v>
      </c>
      <c r="CI19" s="19">
        <f t="shared" si="36"/>
        <v>0</v>
      </c>
      <c r="CJ19" s="19">
        <f t="shared" si="36"/>
        <v>0</v>
      </c>
      <c r="CK19" s="19">
        <f t="shared" si="36"/>
        <v>2251.2000000000003</v>
      </c>
      <c r="CL19" s="19">
        <f t="shared" si="36"/>
        <v>0</v>
      </c>
      <c r="CM19" s="19">
        <f t="shared" si="36"/>
        <v>2998.9384961281089</v>
      </c>
      <c r="CN19" s="19">
        <f t="shared" si="36"/>
        <v>0</v>
      </c>
      <c r="CO19" s="19">
        <f t="shared" si="36"/>
        <v>2145.581027667984</v>
      </c>
      <c r="CP19" s="19">
        <f t="shared" si="36"/>
        <v>758</v>
      </c>
      <c r="CQ19" s="19">
        <f t="shared" si="37"/>
        <v>1137285.558621844</v>
      </c>
      <c r="CR19" s="19">
        <f t="shared" si="37"/>
        <v>3388.1384141526287</v>
      </c>
      <c r="CS19" s="19">
        <f t="shared" si="37"/>
        <v>9256.3732358204325</v>
      </c>
      <c r="CT19" s="19">
        <f t="shared" si="37"/>
        <v>40265.605204386949</v>
      </c>
      <c r="CU19" s="19">
        <f t="shared" si="37"/>
        <v>0</v>
      </c>
      <c r="CV19" s="19">
        <f t="shared" si="37"/>
        <v>0</v>
      </c>
      <c r="CW19" s="31">
        <f t="shared" si="37"/>
        <v>0</v>
      </c>
      <c r="CX19" s="19">
        <f t="shared" si="37"/>
        <v>0</v>
      </c>
      <c r="CY19" s="19">
        <f t="shared" si="37"/>
        <v>0</v>
      </c>
      <c r="CZ19" s="19">
        <f t="shared" si="37"/>
        <v>0</v>
      </c>
      <c r="DA19" s="24">
        <f t="shared" si="46"/>
        <v>1200922.1950000001</v>
      </c>
      <c r="DB19" s="222">
        <f>CQ19</f>
        <v>1137285.558621844</v>
      </c>
      <c r="DC19" s="223">
        <f t="shared" si="47"/>
        <v>63636.636378156021</v>
      </c>
      <c r="DD19" s="289">
        <f t="shared" si="48"/>
        <v>-63636.636378156021</v>
      </c>
      <c r="DF19" s="18" t="s">
        <v>26</v>
      </c>
      <c r="DG19" s="19">
        <f t="shared" si="38"/>
        <v>0</v>
      </c>
      <c r="DH19" s="19">
        <f t="shared" si="38"/>
        <v>8111.6639999999998</v>
      </c>
      <c r="DI19" s="19">
        <f t="shared" si="38"/>
        <v>0</v>
      </c>
      <c r="DJ19" s="19">
        <f t="shared" si="38"/>
        <v>0</v>
      </c>
      <c r="DK19" s="19">
        <f t="shared" si="38"/>
        <v>7097.7060000000001</v>
      </c>
      <c r="DL19" s="19">
        <f t="shared" si="38"/>
        <v>0</v>
      </c>
      <c r="DM19" s="19">
        <f t="shared" si="38"/>
        <v>7528.2893924783029</v>
      </c>
      <c r="DN19" s="19">
        <f t="shared" si="38"/>
        <v>0</v>
      </c>
      <c r="DO19" s="19">
        <f t="shared" si="38"/>
        <v>3961.6043478260872</v>
      </c>
      <c r="DP19" s="19">
        <f t="shared" si="38"/>
        <v>914.2609756097562</v>
      </c>
      <c r="DQ19" s="19">
        <f t="shared" si="39"/>
        <v>1928134.013481393</v>
      </c>
      <c r="DR19" s="19">
        <f t="shared" si="39"/>
        <v>3899.1368656625086</v>
      </c>
      <c r="DS19" s="19">
        <f t="shared" si="39"/>
        <v>14533.242107874948</v>
      </c>
      <c r="DT19" s="19">
        <f t="shared" si="39"/>
        <v>58562.332829155377</v>
      </c>
      <c r="DU19" s="19">
        <f t="shared" si="39"/>
        <v>0</v>
      </c>
      <c r="DV19" s="19">
        <f t="shared" si="39"/>
        <v>0</v>
      </c>
      <c r="DW19" s="31">
        <f t="shared" si="39"/>
        <v>0</v>
      </c>
      <c r="DX19" s="19">
        <f t="shared" si="39"/>
        <v>0</v>
      </c>
      <c r="DY19" s="19">
        <f t="shared" si="39"/>
        <v>0</v>
      </c>
      <c r="DZ19" s="19">
        <f t="shared" si="39"/>
        <v>0</v>
      </c>
      <c r="EA19" s="24">
        <f t="shared" si="49"/>
        <v>2032742.25</v>
      </c>
      <c r="EB19" s="222">
        <f>DQ19</f>
        <v>1928134.013481393</v>
      </c>
      <c r="EC19" s="223">
        <f t="shared" si="50"/>
        <v>104608.23651860701</v>
      </c>
      <c r="ED19" s="289">
        <f t="shared" si="51"/>
        <v>-104608.23651860701</v>
      </c>
      <c r="EF19" s="18" t="s">
        <v>26</v>
      </c>
      <c r="EG19" s="19">
        <f t="shared" si="40"/>
        <v>0</v>
      </c>
      <c r="EH19" s="19">
        <f t="shared" si="40"/>
        <v>5110.3483199999982</v>
      </c>
      <c r="EI19" s="19">
        <f t="shared" si="40"/>
        <v>0</v>
      </c>
      <c r="EJ19" s="19">
        <f t="shared" si="40"/>
        <v>0</v>
      </c>
      <c r="EK19" s="19">
        <f t="shared" si="40"/>
        <v>4471.5547799999986</v>
      </c>
      <c r="EL19" s="19">
        <f t="shared" si="40"/>
        <v>0</v>
      </c>
      <c r="EM19" s="19">
        <f t="shared" si="40"/>
        <v>161.53155448408882</v>
      </c>
      <c r="EN19" s="19">
        <f t="shared" si="40"/>
        <v>0</v>
      </c>
      <c r="EO19" s="19">
        <f t="shared" si="40"/>
        <v>2456.1946956521747</v>
      </c>
      <c r="EP19" s="19">
        <f t="shared" si="40"/>
        <v>566.84180487804883</v>
      </c>
      <c r="EQ19" s="19">
        <f t="shared" si="41"/>
        <v>920637.90322069568</v>
      </c>
      <c r="ER19" s="19">
        <f t="shared" si="41"/>
        <v>2423.3885827381532</v>
      </c>
      <c r="ES19" s="19">
        <f t="shared" si="41"/>
        <v>9010.6101068824701</v>
      </c>
      <c r="ET19" s="19">
        <f t="shared" si="41"/>
        <v>35064.666434669591</v>
      </c>
      <c r="EU19" s="19">
        <f t="shared" si="41"/>
        <v>0</v>
      </c>
      <c r="EV19" s="19">
        <f t="shared" si="41"/>
        <v>0</v>
      </c>
      <c r="EW19" s="31">
        <f t="shared" si="41"/>
        <v>0</v>
      </c>
      <c r="EX19" s="19">
        <f t="shared" si="41"/>
        <v>0</v>
      </c>
      <c r="EY19" s="19">
        <f t="shared" si="41"/>
        <v>0</v>
      </c>
      <c r="EZ19" s="19">
        <f t="shared" si="41"/>
        <v>0</v>
      </c>
      <c r="FA19" s="24">
        <f t="shared" si="52"/>
        <v>979903.0395000003</v>
      </c>
      <c r="FB19" s="222">
        <f>EQ19</f>
        <v>920637.90322069568</v>
      </c>
      <c r="FC19" s="223">
        <f t="shared" si="53"/>
        <v>59265.136279304628</v>
      </c>
      <c r="FD19" s="289">
        <f t="shared" si="54"/>
        <v>-59265.136279304628</v>
      </c>
      <c r="FF19" s="18" t="s">
        <v>26</v>
      </c>
      <c r="FG19" s="19">
        <f t="shared" si="42"/>
        <v>0</v>
      </c>
      <c r="FH19" s="19">
        <f t="shared" si="42"/>
        <v>823.7714285714286</v>
      </c>
      <c r="FI19" s="19">
        <f t="shared" si="42"/>
        <v>0</v>
      </c>
      <c r="FJ19" s="19">
        <f t="shared" si="42"/>
        <v>0</v>
      </c>
      <c r="FK19" s="19">
        <f t="shared" si="42"/>
        <v>720.80000000000007</v>
      </c>
      <c r="FL19" s="19">
        <f t="shared" si="42"/>
        <v>0</v>
      </c>
      <c r="FM19" s="19">
        <f t="shared" si="42"/>
        <v>0</v>
      </c>
      <c r="FN19" s="19">
        <f t="shared" si="42"/>
        <v>0</v>
      </c>
      <c r="FO19" s="19">
        <f t="shared" si="42"/>
        <v>0</v>
      </c>
      <c r="FP19" s="19">
        <f t="shared" si="42"/>
        <v>0</v>
      </c>
      <c r="FQ19" s="19">
        <f t="shared" si="43"/>
        <v>42882.579432853017</v>
      </c>
      <c r="FR19" s="19">
        <f t="shared" si="43"/>
        <v>101.64383561643835</v>
      </c>
      <c r="FS19" s="19">
        <f t="shared" si="43"/>
        <v>0</v>
      </c>
      <c r="FT19" s="19">
        <f t="shared" si="43"/>
        <v>521.20530295911658</v>
      </c>
      <c r="FU19" s="19">
        <f t="shared" si="43"/>
        <v>0</v>
      </c>
      <c r="FV19" s="19">
        <f t="shared" si="43"/>
        <v>0</v>
      </c>
      <c r="FW19" s="31">
        <f t="shared" si="43"/>
        <v>0</v>
      </c>
      <c r="FX19" s="19">
        <f t="shared" si="43"/>
        <v>0</v>
      </c>
      <c r="FY19" s="19">
        <f t="shared" si="43"/>
        <v>0</v>
      </c>
      <c r="FZ19" s="19">
        <f t="shared" si="43"/>
        <v>0</v>
      </c>
      <c r="GA19" s="24">
        <f t="shared" si="55"/>
        <v>45050</v>
      </c>
      <c r="GB19" s="222">
        <f>FQ19</f>
        <v>42882.579432853017</v>
      </c>
      <c r="GC19" s="223">
        <f t="shared" si="56"/>
        <v>2167.4205671469826</v>
      </c>
      <c r="GD19" s="289">
        <f t="shared" si="57"/>
        <v>-2167.4205671469826</v>
      </c>
    </row>
    <row r="20" spans="1:186" ht="15.75" x14ac:dyDescent="0.25">
      <c r="B20" s="141"/>
      <c r="D20" s="18" t="s">
        <v>16</v>
      </c>
      <c r="E20" s="19">
        <f t="shared" si="58"/>
        <v>0</v>
      </c>
      <c r="F20" s="19">
        <f t="shared" si="58"/>
        <v>0</v>
      </c>
      <c r="G20" s="19">
        <f t="shared" si="58"/>
        <v>0</v>
      </c>
      <c r="H20" s="19">
        <f t="shared" si="58"/>
        <v>0</v>
      </c>
      <c r="I20" s="19">
        <f t="shared" si="58"/>
        <v>130</v>
      </c>
      <c r="J20" s="19">
        <f t="shared" si="58"/>
        <v>235</v>
      </c>
      <c r="K20" s="19">
        <f t="shared" si="58"/>
        <v>0</v>
      </c>
      <c r="L20" s="19">
        <f t="shared" si="58"/>
        <v>0</v>
      </c>
      <c r="M20" s="19">
        <f t="shared" si="58"/>
        <v>120</v>
      </c>
      <c r="N20" s="19">
        <f t="shared" si="58"/>
        <v>0</v>
      </c>
      <c r="O20" s="19">
        <f t="shared" si="59"/>
        <v>705</v>
      </c>
      <c r="P20" s="19">
        <f t="shared" si="59"/>
        <v>14906</v>
      </c>
      <c r="Q20" s="19">
        <f t="shared" si="59"/>
        <v>210</v>
      </c>
      <c r="R20" s="19">
        <f t="shared" si="59"/>
        <v>1609</v>
      </c>
      <c r="S20" s="19">
        <f t="shared" si="59"/>
        <v>0</v>
      </c>
      <c r="T20" s="19">
        <f t="shared" si="59"/>
        <v>202</v>
      </c>
      <c r="U20" s="31">
        <f t="shared" si="59"/>
        <v>0</v>
      </c>
      <c r="V20" s="19">
        <f t="shared" si="59"/>
        <v>0</v>
      </c>
      <c r="W20" s="19">
        <f t="shared" si="59"/>
        <v>0</v>
      </c>
      <c r="X20" s="19">
        <f t="shared" si="59"/>
        <v>0</v>
      </c>
      <c r="Y20" s="24">
        <f t="shared" si="9"/>
        <v>18117</v>
      </c>
      <c r="Z20" s="143">
        <f t="shared" si="10"/>
        <v>0.82276315063200312</v>
      </c>
      <c r="AB20" s="140"/>
      <c r="AG20" s="18" t="str">
        <f t="shared" si="11"/>
        <v>ФП</v>
      </c>
      <c r="AH20" s="158">
        <f t="shared" si="12"/>
        <v>0</v>
      </c>
      <c r="AI20" s="158">
        <f t="shared" si="13"/>
        <v>0</v>
      </c>
      <c r="AJ20" s="158">
        <f t="shared" si="14"/>
        <v>0</v>
      </c>
      <c r="AK20" s="158">
        <f t="shared" si="15"/>
        <v>0</v>
      </c>
      <c r="AL20" s="158">
        <f t="shared" si="16"/>
        <v>7.1755809460727496E-3</v>
      </c>
      <c r="AM20" s="158">
        <f t="shared" si="17"/>
        <v>1.2971242479439201E-2</v>
      </c>
      <c r="AN20" s="158">
        <f t="shared" si="18"/>
        <v>0</v>
      </c>
      <c r="AO20" s="158">
        <f t="shared" si="19"/>
        <v>0</v>
      </c>
      <c r="AP20" s="158">
        <f t="shared" si="20"/>
        <v>6.6236131809902302E-3</v>
      </c>
      <c r="AQ20" s="158">
        <f t="shared" si="21"/>
        <v>0</v>
      </c>
      <c r="AR20" s="158">
        <f t="shared" si="22"/>
        <v>3.89137274383176E-2</v>
      </c>
      <c r="AS20" s="158">
        <f t="shared" si="23"/>
        <v>0.82276315063200312</v>
      </c>
      <c r="AT20" s="158">
        <f t="shared" si="24"/>
        <v>1.1591323066732903E-2</v>
      </c>
      <c r="AU20" s="158">
        <f t="shared" si="25"/>
        <v>8.8811613401777331E-2</v>
      </c>
      <c r="AV20" s="158">
        <f t="shared" si="26"/>
        <v>0</v>
      </c>
      <c r="AW20" s="158">
        <f t="shared" si="27"/>
        <v>1.1149748854666887E-2</v>
      </c>
      <c r="AX20" s="159">
        <f t="shared" si="28"/>
        <v>0</v>
      </c>
      <c r="AY20" s="158">
        <f t="shared" si="29"/>
        <v>0</v>
      </c>
      <c r="AZ20" s="158">
        <f t="shared" si="30"/>
        <v>0</v>
      </c>
      <c r="BA20" s="158">
        <f t="shared" si="31"/>
        <v>0</v>
      </c>
      <c r="BB20" s="142">
        <f t="shared" si="32"/>
        <v>1</v>
      </c>
      <c r="BC20" s="173">
        <f t="shared" si="33"/>
        <v>0.82276315063200312</v>
      </c>
      <c r="BF20" s="18" t="s">
        <v>16</v>
      </c>
      <c r="BG20" s="19">
        <f t="shared" si="34"/>
        <v>0</v>
      </c>
      <c r="BH20" s="19">
        <f t="shared" si="34"/>
        <v>0</v>
      </c>
      <c r="BI20" s="19">
        <f t="shared" si="34"/>
        <v>0</v>
      </c>
      <c r="BJ20" s="19">
        <f t="shared" si="34"/>
        <v>0</v>
      </c>
      <c r="BK20" s="19">
        <f t="shared" si="34"/>
        <v>12176.824220093111</v>
      </c>
      <c r="BL20" s="19">
        <f t="shared" si="34"/>
        <v>22011.951474783702</v>
      </c>
      <c r="BM20" s="19">
        <f t="shared" si="34"/>
        <v>0</v>
      </c>
      <c r="BN20" s="19">
        <f t="shared" si="34"/>
        <v>0</v>
      </c>
      <c r="BO20" s="19">
        <f t="shared" si="34"/>
        <v>11240.145433932101</v>
      </c>
      <c r="BP20" s="19">
        <f t="shared" si="34"/>
        <v>0</v>
      </c>
      <c r="BQ20" s="19">
        <f t="shared" si="35"/>
        <v>60334.172721437368</v>
      </c>
      <c r="BR20" s="19">
        <f t="shared" si="35"/>
        <v>1174666.7573427353</v>
      </c>
      <c r="BS20" s="19">
        <f t="shared" si="35"/>
        <v>19670.254509381179</v>
      </c>
      <c r="BT20" s="19">
        <f t="shared" si="35"/>
        <v>133819.82881718449</v>
      </c>
      <c r="BU20" s="19">
        <f t="shared" si="35"/>
        <v>0</v>
      </c>
      <c r="BV20" s="19">
        <f t="shared" si="35"/>
        <v>18920.911480452374</v>
      </c>
      <c r="BW20" s="31">
        <f t="shared" si="35"/>
        <v>0</v>
      </c>
      <c r="BX20" s="19">
        <f t="shared" si="35"/>
        <v>0</v>
      </c>
      <c r="BY20" s="19">
        <f t="shared" si="35"/>
        <v>0</v>
      </c>
      <c r="BZ20" s="19">
        <f t="shared" si="35"/>
        <v>0</v>
      </c>
      <c r="CA20" s="24">
        <f t="shared" si="44"/>
        <v>1452840.8459999997</v>
      </c>
      <c r="CB20" s="222">
        <f>BR20</f>
        <v>1174666.7573427353</v>
      </c>
      <c r="CC20" s="223">
        <f t="shared" si="45"/>
        <v>278174.08865726436</v>
      </c>
      <c r="CF20" s="18" t="s">
        <v>16</v>
      </c>
      <c r="CG20" s="19">
        <f t="shared" si="36"/>
        <v>0</v>
      </c>
      <c r="CH20" s="19">
        <f t="shared" si="36"/>
        <v>0</v>
      </c>
      <c r="CI20" s="19">
        <f t="shared" si="36"/>
        <v>0</v>
      </c>
      <c r="CJ20" s="19">
        <f t="shared" si="36"/>
        <v>0</v>
      </c>
      <c r="CK20" s="19">
        <f t="shared" si="36"/>
        <v>3680.4077725840775</v>
      </c>
      <c r="CL20" s="19">
        <f t="shared" si="36"/>
        <v>6653.0448196712168</v>
      </c>
      <c r="CM20" s="19">
        <f t="shared" si="36"/>
        <v>0</v>
      </c>
      <c r="CN20" s="19">
        <f t="shared" si="36"/>
        <v>0</v>
      </c>
      <c r="CO20" s="19">
        <f t="shared" si="36"/>
        <v>3397.2994823853019</v>
      </c>
      <c r="CP20" s="19">
        <f t="shared" si="36"/>
        <v>0</v>
      </c>
      <c r="CQ20" s="19">
        <f t="shared" si="37"/>
        <v>20840.021129614503</v>
      </c>
      <c r="CR20" s="19">
        <f t="shared" si="37"/>
        <v>390331.09738558874</v>
      </c>
      <c r="CS20" s="19">
        <f t="shared" si="37"/>
        <v>5945.2740941742795</v>
      </c>
      <c r="CT20" s="19">
        <f t="shared" si="37"/>
        <v>43611.067853966626</v>
      </c>
      <c r="CU20" s="19">
        <f t="shared" si="37"/>
        <v>0</v>
      </c>
      <c r="CV20" s="19">
        <f t="shared" si="37"/>
        <v>5718.7874620152597</v>
      </c>
      <c r="CW20" s="31">
        <f t="shared" si="37"/>
        <v>0</v>
      </c>
      <c r="CX20" s="19">
        <f t="shared" si="37"/>
        <v>0</v>
      </c>
      <c r="CY20" s="19">
        <f t="shared" si="37"/>
        <v>0</v>
      </c>
      <c r="CZ20" s="19">
        <f t="shared" si="37"/>
        <v>0</v>
      </c>
      <c r="DA20" s="24">
        <f t="shared" si="46"/>
        <v>480177</v>
      </c>
      <c r="DB20" s="222">
        <f>CR20</f>
        <v>390331.09738558874</v>
      </c>
      <c r="DC20" s="223">
        <f t="shared" si="47"/>
        <v>89845.902614411258</v>
      </c>
      <c r="DD20" s="289">
        <f t="shared" si="48"/>
        <v>-89845.902614411258</v>
      </c>
      <c r="DF20" s="18" t="s">
        <v>16</v>
      </c>
      <c r="DG20" s="19">
        <f t="shared" si="38"/>
        <v>0</v>
      </c>
      <c r="DH20" s="19">
        <f t="shared" si="38"/>
        <v>0</v>
      </c>
      <c r="DI20" s="19">
        <f t="shared" si="38"/>
        <v>0</v>
      </c>
      <c r="DJ20" s="19">
        <f t="shared" si="38"/>
        <v>0</v>
      </c>
      <c r="DK20" s="19">
        <f t="shared" si="38"/>
        <v>6340.6092891858489</v>
      </c>
      <c r="DL20" s="19">
        <f t="shared" si="38"/>
        <v>11461.87063814365</v>
      </c>
      <c r="DM20" s="19">
        <f t="shared" si="38"/>
        <v>0</v>
      </c>
      <c r="DN20" s="19">
        <f t="shared" si="38"/>
        <v>0</v>
      </c>
      <c r="DO20" s="19">
        <f t="shared" si="38"/>
        <v>5852.8701130946292</v>
      </c>
      <c r="DP20" s="19">
        <f t="shared" si="38"/>
        <v>0</v>
      </c>
      <c r="DQ20" s="19">
        <f t="shared" si="39"/>
        <v>25896.516690939883</v>
      </c>
      <c r="DR20" s="19">
        <f t="shared" si="39"/>
        <v>523163.70163877826</v>
      </c>
      <c r="DS20" s="19">
        <f t="shared" si="39"/>
        <v>10242.522697915601</v>
      </c>
      <c r="DT20" s="19">
        <f t="shared" si="39"/>
        <v>62028.377574899445</v>
      </c>
      <c r="DU20" s="19">
        <f t="shared" si="39"/>
        <v>0</v>
      </c>
      <c r="DV20" s="19">
        <f t="shared" si="39"/>
        <v>9852.3313570426271</v>
      </c>
      <c r="DW20" s="31">
        <f t="shared" si="39"/>
        <v>0</v>
      </c>
      <c r="DX20" s="19">
        <f t="shared" si="39"/>
        <v>0</v>
      </c>
      <c r="DY20" s="19">
        <f t="shared" si="39"/>
        <v>0</v>
      </c>
      <c r="DZ20" s="19">
        <f t="shared" si="39"/>
        <v>0</v>
      </c>
      <c r="EA20" s="24">
        <f t="shared" si="49"/>
        <v>654838.79999999993</v>
      </c>
      <c r="EB20" s="222">
        <f>DR20</f>
        <v>523163.70163877826</v>
      </c>
      <c r="EC20" s="223">
        <f t="shared" si="50"/>
        <v>131675.09836122167</v>
      </c>
      <c r="ED20" s="289">
        <f t="shared" si="51"/>
        <v>-131675.09836122167</v>
      </c>
      <c r="EF20" s="18" t="s">
        <v>16</v>
      </c>
      <c r="EG20" s="19">
        <f t="shared" si="40"/>
        <v>0</v>
      </c>
      <c r="EH20" s="19">
        <f t="shared" si="40"/>
        <v>0</v>
      </c>
      <c r="EI20" s="19">
        <f t="shared" si="40"/>
        <v>0</v>
      </c>
      <c r="EJ20" s="19">
        <f t="shared" si="40"/>
        <v>0</v>
      </c>
      <c r="EK20" s="19">
        <f t="shared" si="40"/>
        <v>2155.807158323189</v>
      </c>
      <c r="EL20" s="19">
        <f t="shared" si="40"/>
        <v>3897.036016968842</v>
      </c>
      <c r="EM20" s="19">
        <f t="shared" si="40"/>
        <v>0</v>
      </c>
      <c r="EN20" s="19">
        <f t="shared" si="40"/>
        <v>0</v>
      </c>
      <c r="EO20" s="19">
        <f t="shared" si="40"/>
        <v>1989.9758384521745</v>
      </c>
      <c r="EP20" s="19">
        <f t="shared" si="40"/>
        <v>0</v>
      </c>
      <c r="EQ20" s="19">
        <f t="shared" si="41"/>
        <v>13597.634900882993</v>
      </c>
      <c r="ER20" s="19">
        <f t="shared" si="41"/>
        <v>261171.95831836868</v>
      </c>
      <c r="ES20" s="19">
        <f t="shared" si="41"/>
        <v>3482.4577172913055</v>
      </c>
      <c r="ET20" s="19">
        <f t="shared" si="41"/>
        <v>28180.383388318463</v>
      </c>
      <c r="EU20" s="19">
        <f t="shared" si="41"/>
        <v>0</v>
      </c>
      <c r="EV20" s="19">
        <f t="shared" si="41"/>
        <v>3349.7926613944942</v>
      </c>
      <c r="EW20" s="31">
        <f t="shared" si="41"/>
        <v>0</v>
      </c>
      <c r="EX20" s="19">
        <f t="shared" si="41"/>
        <v>0</v>
      </c>
      <c r="EY20" s="19">
        <f t="shared" si="41"/>
        <v>0</v>
      </c>
      <c r="EZ20" s="19">
        <f t="shared" si="41"/>
        <v>0</v>
      </c>
      <c r="FA20" s="24">
        <f t="shared" si="52"/>
        <v>317825.04600000015</v>
      </c>
      <c r="FB20" s="222">
        <f>ER20</f>
        <v>261171.95831836868</v>
      </c>
      <c r="FC20" s="223">
        <f t="shared" si="53"/>
        <v>56653.08768163147</v>
      </c>
      <c r="FD20" s="289">
        <f t="shared" si="54"/>
        <v>-56653.08768163147</v>
      </c>
      <c r="FF20" s="18" t="s">
        <v>16</v>
      </c>
      <c r="FG20" s="19">
        <f t="shared" si="42"/>
        <v>0</v>
      </c>
      <c r="FH20" s="19">
        <f t="shared" si="42"/>
        <v>0</v>
      </c>
      <c r="FI20" s="19">
        <f t="shared" si="42"/>
        <v>0</v>
      </c>
      <c r="FJ20" s="19">
        <f t="shared" si="42"/>
        <v>0</v>
      </c>
      <c r="FK20" s="19">
        <f t="shared" si="42"/>
        <v>0</v>
      </c>
      <c r="FL20" s="19">
        <f t="shared" si="42"/>
        <v>0</v>
      </c>
      <c r="FM20" s="19">
        <f t="shared" si="42"/>
        <v>0</v>
      </c>
      <c r="FN20" s="19">
        <f t="shared" si="42"/>
        <v>0</v>
      </c>
      <c r="FO20" s="19">
        <f t="shared" si="42"/>
        <v>0</v>
      </c>
      <c r="FP20" s="19">
        <f t="shared" si="42"/>
        <v>0</v>
      </c>
      <c r="FQ20" s="19">
        <f t="shared" si="43"/>
        <v>0</v>
      </c>
      <c r="FR20" s="19">
        <f t="shared" si="43"/>
        <v>0</v>
      </c>
      <c r="FS20" s="19">
        <f t="shared" si="43"/>
        <v>0</v>
      </c>
      <c r="FT20" s="19">
        <f t="shared" si="43"/>
        <v>0</v>
      </c>
      <c r="FU20" s="19">
        <f t="shared" si="43"/>
        <v>0</v>
      </c>
      <c r="FV20" s="19">
        <f t="shared" si="43"/>
        <v>0</v>
      </c>
      <c r="FW20" s="31">
        <f t="shared" si="43"/>
        <v>0</v>
      </c>
      <c r="FX20" s="19">
        <f t="shared" si="43"/>
        <v>0</v>
      </c>
      <c r="FY20" s="19">
        <f t="shared" si="43"/>
        <v>0</v>
      </c>
      <c r="FZ20" s="19">
        <f t="shared" si="43"/>
        <v>0</v>
      </c>
      <c r="GA20" s="24">
        <f t="shared" si="55"/>
        <v>0</v>
      </c>
      <c r="GB20" s="222">
        <f>FR20</f>
        <v>0</v>
      </c>
      <c r="GC20" s="223">
        <f t="shared" si="56"/>
        <v>0</v>
      </c>
      <c r="GD20" s="289">
        <f t="shared" si="57"/>
        <v>0</v>
      </c>
    </row>
    <row r="21" spans="1:186" ht="15.75" x14ac:dyDescent="0.25">
      <c r="B21" s="141"/>
      <c r="D21" s="18" t="s">
        <v>27</v>
      </c>
      <c r="E21" s="19">
        <f t="shared" si="58"/>
        <v>0</v>
      </c>
      <c r="F21" s="19">
        <f t="shared" si="58"/>
        <v>0</v>
      </c>
      <c r="G21" s="19">
        <f t="shared" si="58"/>
        <v>0</v>
      </c>
      <c r="H21" s="19">
        <f t="shared" si="58"/>
        <v>150</v>
      </c>
      <c r="I21" s="19">
        <f t="shared" si="58"/>
        <v>0</v>
      </c>
      <c r="J21" s="19">
        <f t="shared" si="58"/>
        <v>0</v>
      </c>
      <c r="K21" s="19">
        <f t="shared" si="58"/>
        <v>0</v>
      </c>
      <c r="L21" s="19">
        <f t="shared" si="58"/>
        <v>0</v>
      </c>
      <c r="M21" s="19">
        <f t="shared" si="58"/>
        <v>354</v>
      </c>
      <c r="N21" s="19">
        <f t="shared" si="58"/>
        <v>0</v>
      </c>
      <c r="O21" s="19">
        <f t="shared" si="59"/>
        <v>0</v>
      </c>
      <c r="P21" s="19">
        <f t="shared" si="59"/>
        <v>300</v>
      </c>
      <c r="Q21" s="19">
        <f t="shared" si="59"/>
        <v>30112.01</v>
      </c>
      <c r="R21" s="19">
        <f t="shared" si="59"/>
        <v>246</v>
      </c>
      <c r="S21" s="19">
        <f t="shared" si="59"/>
        <v>0</v>
      </c>
      <c r="T21" s="19">
        <f t="shared" si="59"/>
        <v>0</v>
      </c>
      <c r="U21" s="31">
        <f t="shared" si="59"/>
        <v>0</v>
      </c>
      <c r="V21" s="19">
        <f t="shared" si="59"/>
        <v>60</v>
      </c>
      <c r="W21" s="19">
        <f t="shared" si="59"/>
        <v>0</v>
      </c>
      <c r="X21" s="19">
        <f t="shared" si="59"/>
        <v>429</v>
      </c>
      <c r="Y21" s="24">
        <f t="shared" si="9"/>
        <v>31651.01</v>
      </c>
      <c r="Z21" s="143">
        <f t="shared" si="10"/>
        <v>0.95137595925058949</v>
      </c>
      <c r="AB21" s="140"/>
      <c r="AG21" s="18" t="str">
        <f t="shared" si="11"/>
        <v>ФСлФ</v>
      </c>
      <c r="AH21" s="158">
        <f t="shared" si="12"/>
        <v>0</v>
      </c>
      <c r="AI21" s="158">
        <f t="shared" si="13"/>
        <v>0</v>
      </c>
      <c r="AJ21" s="158">
        <f t="shared" si="14"/>
        <v>0</v>
      </c>
      <c r="AK21" s="158">
        <f t="shared" si="15"/>
        <v>4.7391852582271471E-3</v>
      </c>
      <c r="AL21" s="158">
        <f t="shared" si="16"/>
        <v>0</v>
      </c>
      <c r="AM21" s="158">
        <f t="shared" si="17"/>
        <v>0</v>
      </c>
      <c r="AN21" s="158">
        <f t="shared" si="18"/>
        <v>0</v>
      </c>
      <c r="AO21" s="158">
        <f t="shared" si="19"/>
        <v>0</v>
      </c>
      <c r="AP21" s="158">
        <f t="shared" si="20"/>
        <v>1.1184477209416066E-2</v>
      </c>
      <c r="AQ21" s="158">
        <f t="shared" si="21"/>
        <v>0</v>
      </c>
      <c r="AR21" s="158">
        <f t="shared" si="22"/>
        <v>0</v>
      </c>
      <c r="AS21" s="158">
        <f t="shared" si="23"/>
        <v>9.4783705164542941E-3</v>
      </c>
      <c r="AT21" s="158">
        <f t="shared" si="24"/>
        <v>0.95137595925058949</v>
      </c>
      <c r="AU21" s="158">
        <f t="shared" si="25"/>
        <v>7.7722638234925204E-3</v>
      </c>
      <c r="AV21" s="158">
        <f t="shared" si="26"/>
        <v>0</v>
      </c>
      <c r="AW21" s="158">
        <f t="shared" si="27"/>
        <v>0</v>
      </c>
      <c r="AX21" s="159">
        <f t="shared" si="28"/>
        <v>0</v>
      </c>
      <c r="AY21" s="158">
        <f t="shared" si="29"/>
        <v>1.8956741032908587E-3</v>
      </c>
      <c r="AZ21" s="158">
        <f t="shared" si="30"/>
        <v>0</v>
      </c>
      <c r="BA21" s="158">
        <f t="shared" si="31"/>
        <v>1.355406983852964E-2</v>
      </c>
      <c r="BB21" s="142">
        <f t="shared" si="32"/>
        <v>1</v>
      </c>
      <c r="BC21" s="173">
        <f t="shared" si="33"/>
        <v>0.95137595925058949</v>
      </c>
      <c r="BF21" s="18" t="s">
        <v>27</v>
      </c>
      <c r="BG21" s="19">
        <f t="shared" si="34"/>
        <v>0</v>
      </c>
      <c r="BH21" s="19">
        <f t="shared" si="34"/>
        <v>0</v>
      </c>
      <c r="BI21" s="19">
        <f t="shared" si="34"/>
        <v>0</v>
      </c>
      <c r="BJ21" s="19">
        <f t="shared" si="34"/>
        <v>6880.8174357177122</v>
      </c>
      <c r="BK21" s="19">
        <f t="shared" si="34"/>
        <v>0</v>
      </c>
      <c r="BL21" s="19">
        <f t="shared" si="34"/>
        <v>0</v>
      </c>
      <c r="BM21" s="19">
        <f t="shared" si="34"/>
        <v>0</v>
      </c>
      <c r="BN21" s="19">
        <f t="shared" si="34"/>
        <v>0</v>
      </c>
      <c r="BO21" s="19">
        <f t="shared" si="34"/>
        <v>17040.129301431611</v>
      </c>
      <c r="BP21" s="19">
        <f t="shared" si="34"/>
        <v>0</v>
      </c>
      <c r="BQ21" s="19">
        <f t="shared" si="35"/>
        <v>0</v>
      </c>
      <c r="BR21" s="19">
        <f t="shared" si="35"/>
        <v>41354.040008575837</v>
      </c>
      <c r="BS21" s="19">
        <f t="shared" si="35"/>
        <v>2512324.136331209</v>
      </c>
      <c r="BT21" s="19">
        <f t="shared" si="35"/>
        <v>22839.607073493182</v>
      </c>
      <c r="BU21" s="19">
        <f t="shared" si="35"/>
        <v>0</v>
      </c>
      <c r="BV21" s="19">
        <f t="shared" si="35"/>
        <v>0</v>
      </c>
      <c r="BW21" s="31">
        <f t="shared" si="35"/>
        <v>0</v>
      </c>
      <c r="BX21" s="19">
        <f t="shared" si="35"/>
        <v>9301.9934093818374</v>
      </c>
      <c r="BY21" s="19">
        <f t="shared" si="35"/>
        <v>0</v>
      </c>
      <c r="BZ21" s="19">
        <f t="shared" si="35"/>
        <v>22299.004440190562</v>
      </c>
      <c r="CA21" s="24">
        <f t="shared" si="44"/>
        <v>2632039.7280000001</v>
      </c>
      <c r="CB21" s="222">
        <f>BS21</f>
        <v>2512324.136331209</v>
      </c>
      <c r="CC21" s="223">
        <f t="shared" si="45"/>
        <v>119715.59166879114</v>
      </c>
      <c r="CF21" s="18" t="s">
        <v>27</v>
      </c>
      <c r="CG21" s="19">
        <f t="shared" si="36"/>
        <v>0</v>
      </c>
      <c r="CH21" s="19">
        <f t="shared" si="36"/>
        <v>0</v>
      </c>
      <c r="CI21" s="19">
        <f t="shared" si="36"/>
        <v>0</v>
      </c>
      <c r="CJ21" s="19">
        <f t="shared" si="36"/>
        <v>1398.3390450801894</v>
      </c>
      <c r="CK21" s="19">
        <f t="shared" si="36"/>
        <v>0</v>
      </c>
      <c r="CL21" s="19">
        <f t="shared" si="36"/>
        <v>0</v>
      </c>
      <c r="CM21" s="19">
        <f t="shared" si="36"/>
        <v>0</v>
      </c>
      <c r="CN21" s="19">
        <f t="shared" si="36"/>
        <v>0</v>
      </c>
      <c r="CO21" s="19">
        <f t="shared" si="36"/>
        <v>3438.7582610000627</v>
      </c>
      <c r="CP21" s="19">
        <f t="shared" si="36"/>
        <v>0</v>
      </c>
      <c r="CQ21" s="19">
        <f t="shared" si="37"/>
        <v>0</v>
      </c>
      <c r="CR21" s="19">
        <f t="shared" si="37"/>
        <v>9185.1772112501185</v>
      </c>
      <c r="CS21" s="19">
        <f t="shared" si="37"/>
        <v>519685.08009250829</v>
      </c>
      <c r="CT21" s="19">
        <f t="shared" si="37"/>
        <v>4825.9761762337375</v>
      </c>
      <c r="CU21" s="19">
        <f t="shared" si="37"/>
        <v>0</v>
      </c>
      <c r="CV21" s="19">
        <f t="shared" si="37"/>
        <v>0</v>
      </c>
      <c r="CW21" s="31">
        <f t="shared" si="37"/>
        <v>0</v>
      </c>
      <c r="CX21" s="19">
        <f t="shared" si="37"/>
        <v>2096.1655658650257</v>
      </c>
      <c r="CY21" s="19">
        <f t="shared" si="37"/>
        <v>0</v>
      </c>
      <c r="CZ21" s="19">
        <f t="shared" si="37"/>
        <v>4613.9816480625223</v>
      </c>
      <c r="DA21" s="24">
        <f t="shared" si="46"/>
        <v>545243.47799999989</v>
      </c>
      <c r="DB21" s="222">
        <f>CS21</f>
        <v>519685.08009250829</v>
      </c>
      <c r="DC21" s="223">
        <f t="shared" si="47"/>
        <v>25558.397907491599</v>
      </c>
      <c r="DD21" s="289">
        <f t="shared" si="48"/>
        <v>-25558.397907491599</v>
      </c>
      <c r="DF21" s="18" t="s">
        <v>27</v>
      </c>
      <c r="DG21" s="19">
        <f t="shared" si="38"/>
        <v>0</v>
      </c>
      <c r="DH21" s="19">
        <f t="shared" si="38"/>
        <v>0</v>
      </c>
      <c r="DI21" s="19">
        <f t="shared" si="38"/>
        <v>0</v>
      </c>
      <c r="DJ21" s="19">
        <f t="shared" si="38"/>
        <v>3045.8213281319568</v>
      </c>
      <c r="DK21" s="19">
        <f t="shared" si="38"/>
        <v>0</v>
      </c>
      <c r="DL21" s="19">
        <f t="shared" si="38"/>
        <v>0</v>
      </c>
      <c r="DM21" s="19">
        <f t="shared" si="38"/>
        <v>0</v>
      </c>
      <c r="DN21" s="19">
        <f t="shared" si="38"/>
        <v>0</v>
      </c>
      <c r="DO21" s="19">
        <f t="shared" si="38"/>
        <v>7556.3172446841927</v>
      </c>
      <c r="DP21" s="19">
        <f t="shared" si="38"/>
        <v>0</v>
      </c>
      <c r="DQ21" s="19">
        <f t="shared" si="39"/>
        <v>0</v>
      </c>
      <c r="DR21" s="19">
        <f t="shared" si="39"/>
        <v>17871.590442958735</v>
      </c>
      <c r="DS21" s="19">
        <f t="shared" si="39"/>
        <v>1107021.6979103894</v>
      </c>
      <c r="DT21" s="19">
        <f t="shared" si="39"/>
        <v>10007.572720699691</v>
      </c>
      <c r="DU21" s="19">
        <f t="shared" si="39"/>
        <v>0</v>
      </c>
      <c r="DV21" s="19">
        <f t="shared" si="39"/>
        <v>0</v>
      </c>
      <c r="DW21" s="31">
        <f t="shared" si="39"/>
        <v>0</v>
      </c>
      <c r="DX21" s="19">
        <f t="shared" si="39"/>
        <v>4003.2376908426736</v>
      </c>
      <c r="DY21" s="19">
        <f t="shared" si="39"/>
        <v>0</v>
      </c>
      <c r="DZ21" s="19">
        <f t="shared" si="39"/>
        <v>9825.0126622933549</v>
      </c>
      <c r="EA21" s="24">
        <f t="shared" si="49"/>
        <v>1159331.25</v>
      </c>
      <c r="EB21" s="222">
        <f>DS21</f>
        <v>1107021.6979103894</v>
      </c>
      <c r="EC21" s="223">
        <f t="shared" si="50"/>
        <v>52309.552089610603</v>
      </c>
      <c r="ED21" s="289">
        <f t="shared" si="51"/>
        <v>-52309.552089610603</v>
      </c>
      <c r="EF21" s="18" t="s">
        <v>27</v>
      </c>
      <c r="EG21" s="19">
        <f t="shared" si="40"/>
        <v>0</v>
      </c>
      <c r="EH21" s="19">
        <f t="shared" si="40"/>
        <v>0</v>
      </c>
      <c r="EI21" s="19">
        <f t="shared" si="40"/>
        <v>0</v>
      </c>
      <c r="EJ21" s="19">
        <f t="shared" si="40"/>
        <v>2436.6570625055656</v>
      </c>
      <c r="EK21" s="19">
        <f t="shared" si="40"/>
        <v>0</v>
      </c>
      <c r="EL21" s="19">
        <f t="shared" si="40"/>
        <v>0</v>
      </c>
      <c r="EM21" s="19">
        <f t="shared" si="40"/>
        <v>0</v>
      </c>
      <c r="EN21" s="19">
        <f t="shared" si="40"/>
        <v>0</v>
      </c>
      <c r="EO21" s="19">
        <f t="shared" si="40"/>
        <v>6045.0537957473543</v>
      </c>
      <c r="EP21" s="19">
        <f t="shared" si="40"/>
        <v>0</v>
      </c>
      <c r="EQ21" s="19">
        <f t="shared" si="41"/>
        <v>0</v>
      </c>
      <c r="ER21" s="19">
        <f t="shared" si="41"/>
        <v>14297.272354366993</v>
      </c>
      <c r="ES21" s="19">
        <f t="shared" si="41"/>
        <v>885617.3583283117</v>
      </c>
      <c r="ET21" s="19">
        <f t="shared" si="41"/>
        <v>8006.0581765597544</v>
      </c>
      <c r="EU21" s="19">
        <f t="shared" si="41"/>
        <v>0</v>
      </c>
      <c r="EV21" s="19">
        <f t="shared" si="41"/>
        <v>0</v>
      </c>
      <c r="EW21" s="31">
        <f t="shared" si="41"/>
        <v>0</v>
      </c>
      <c r="EX21" s="19">
        <f t="shared" si="41"/>
        <v>3202.59015267414</v>
      </c>
      <c r="EY21" s="19">
        <f t="shared" si="41"/>
        <v>0</v>
      </c>
      <c r="EZ21" s="19">
        <f t="shared" si="41"/>
        <v>7860.0101298346844</v>
      </c>
      <c r="FA21" s="24">
        <f t="shared" si="52"/>
        <v>927465.00000000012</v>
      </c>
      <c r="FB21" s="222">
        <f>ES21</f>
        <v>885617.3583283117</v>
      </c>
      <c r="FC21" s="223">
        <f t="shared" si="53"/>
        <v>41847.641671688412</v>
      </c>
      <c r="FD21" s="289">
        <f t="shared" si="54"/>
        <v>-41847.641671688412</v>
      </c>
      <c r="FF21" s="18" t="s">
        <v>27</v>
      </c>
      <c r="FG21" s="19">
        <f t="shared" si="42"/>
        <v>0</v>
      </c>
      <c r="FH21" s="19">
        <f t="shared" si="42"/>
        <v>0</v>
      </c>
      <c r="FI21" s="19">
        <f t="shared" si="42"/>
        <v>0</v>
      </c>
      <c r="FJ21" s="19">
        <f t="shared" si="42"/>
        <v>0</v>
      </c>
      <c r="FK21" s="19">
        <f t="shared" si="42"/>
        <v>0</v>
      </c>
      <c r="FL21" s="19">
        <f t="shared" si="42"/>
        <v>0</v>
      </c>
      <c r="FM21" s="19">
        <f t="shared" si="42"/>
        <v>0</v>
      </c>
      <c r="FN21" s="19">
        <f t="shared" si="42"/>
        <v>0</v>
      </c>
      <c r="FO21" s="19">
        <f t="shared" si="42"/>
        <v>0</v>
      </c>
      <c r="FP21" s="19">
        <f t="shared" si="42"/>
        <v>0</v>
      </c>
      <c r="FQ21" s="19">
        <f t="shared" si="43"/>
        <v>0</v>
      </c>
      <c r="FR21" s="19">
        <f t="shared" si="43"/>
        <v>0</v>
      </c>
      <c r="FS21" s="19">
        <f t="shared" si="43"/>
        <v>0</v>
      </c>
      <c r="FT21" s="19">
        <f t="shared" si="43"/>
        <v>0</v>
      </c>
      <c r="FU21" s="19">
        <f t="shared" si="43"/>
        <v>0</v>
      </c>
      <c r="FV21" s="19">
        <f t="shared" si="43"/>
        <v>0</v>
      </c>
      <c r="FW21" s="31">
        <f t="shared" si="43"/>
        <v>0</v>
      </c>
      <c r="FX21" s="19">
        <f t="shared" si="43"/>
        <v>0</v>
      </c>
      <c r="FY21" s="19">
        <f t="shared" si="43"/>
        <v>0</v>
      </c>
      <c r="FZ21" s="19">
        <f t="shared" si="43"/>
        <v>0</v>
      </c>
      <c r="GA21" s="24">
        <f t="shared" si="55"/>
        <v>0</v>
      </c>
      <c r="GB21" s="222">
        <f>FS21</f>
        <v>0</v>
      </c>
      <c r="GC21" s="223">
        <f t="shared" si="56"/>
        <v>0</v>
      </c>
      <c r="GD21" s="289">
        <f t="shared" si="57"/>
        <v>0</v>
      </c>
    </row>
    <row r="22" spans="1:186" ht="15.75" x14ac:dyDescent="0.25">
      <c r="B22" s="141"/>
      <c r="D22" s="18" t="s">
        <v>17</v>
      </c>
      <c r="E22" s="19">
        <f t="shared" si="58"/>
        <v>0</v>
      </c>
      <c r="F22" s="19">
        <f t="shared" si="58"/>
        <v>0</v>
      </c>
      <c r="G22" s="19">
        <f t="shared" si="58"/>
        <v>30</v>
      </c>
      <c r="H22" s="19">
        <f t="shared" si="58"/>
        <v>99</v>
      </c>
      <c r="I22" s="19">
        <f t="shared" si="58"/>
        <v>214.5</v>
      </c>
      <c r="J22" s="19">
        <f t="shared" si="58"/>
        <v>702</v>
      </c>
      <c r="K22" s="19">
        <f t="shared" si="58"/>
        <v>195</v>
      </c>
      <c r="L22" s="19">
        <f t="shared" si="58"/>
        <v>7.2</v>
      </c>
      <c r="M22" s="19">
        <f t="shared" si="58"/>
        <v>1899.75</v>
      </c>
      <c r="N22" s="19">
        <f t="shared" si="58"/>
        <v>2.5766</v>
      </c>
      <c r="O22" s="19">
        <f t="shared" si="59"/>
        <v>0</v>
      </c>
      <c r="P22" s="19">
        <f t="shared" si="59"/>
        <v>375</v>
      </c>
      <c r="Q22" s="19">
        <f t="shared" si="59"/>
        <v>916.5</v>
      </c>
      <c r="R22" s="19">
        <f t="shared" si="59"/>
        <v>39334.5</v>
      </c>
      <c r="S22" s="19">
        <f t="shared" si="59"/>
        <v>0</v>
      </c>
      <c r="T22" s="19">
        <f t="shared" si="59"/>
        <v>504</v>
      </c>
      <c r="U22" s="31">
        <f t="shared" si="59"/>
        <v>810</v>
      </c>
      <c r="V22" s="19">
        <f t="shared" si="59"/>
        <v>0</v>
      </c>
      <c r="W22" s="19">
        <f t="shared" si="59"/>
        <v>0</v>
      </c>
      <c r="X22" s="19">
        <f t="shared" si="59"/>
        <v>0</v>
      </c>
      <c r="Y22" s="24">
        <f t="shared" si="9"/>
        <v>44280.026599999997</v>
      </c>
      <c r="Z22" s="143">
        <f t="shared" si="10"/>
        <v>0.88831247450063644</v>
      </c>
      <c r="AB22" s="140"/>
      <c r="AG22" s="18" t="str">
        <f t="shared" si="11"/>
        <v>ФФ</v>
      </c>
      <c r="AH22" s="158">
        <f t="shared" si="12"/>
        <v>0</v>
      </c>
      <c r="AI22" s="158">
        <f t="shared" si="13"/>
        <v>0</v>
      </c>
      <c r="AJ22" s="158">
        <f t="shared" si="14"/>
        <v>6.7750636807431368E-4</v>
      </c>
      <c r="AK22" s="158">
        <f t="shared" si="15"/>
        <v>2.2357710146452352E-3</v>
      </c>
      <c r="AL22" s="158">
        <f t="shared" si="16"/>
        <v>4.8441705317313431E-3</v>
      </c>
      <c r="AM22" s="158">
        <f t="shared" si="17"/>
        <v>1.5853649012938942E-2</v>
      </c>
      <c r="AN22" s="158">
        <f t="shared" si="18"/>
        <v>4.4037913924830389E-3</v>
      </c>
      <c r="AO22" s="158">
        <f t="shared" si="19"/>
        <v>1.626015283378353E-4</v>
      </c>
      <c r="AP22" s="158">
        <f t="shared" si="20"/>
        <v>4.2903090758305916E-2</v>
      </c>
      <c r="AQ22" s="158">
        <f t="shared" si="21"/>
        <v>5.8188763599342556E-5</v>
      </c>
      <c r="AR22" s="158">
        <f t="shared" si="22"/>
        <v>0</v>
      </c>
      <c r="AS22" s="158">
        <f t="shared" si="23"/>
        <v>8.4688296009289218E-3</v>
      </c>
      <c r="AT22" s="158">
        <f t="shared" si="24"/>
        <v>2.0697819544670284E-2</v>
      </c>
      <c r="AU22" s="158">
        <f t="shared" si="25"/>
        <v>0.88831247450063644</v>
      </c>
      <c r="AV22" s="158">
        <f t="shared" si="26"/>
        <v>0</v>
      </c>
      <c r="AW22" s="158">
        <f t="shared" si="27"/>
        <v>1.1382106983648469E-2</v>
      </c>
      <c r="AX22" s="159">
        <f t="shared" si="28"/>
        <v>1.8292671938006471E-2</v>
      </c>
      <c r="AY22" s="158">
        <f t="shared" si="29"/>
        <v>0</v>
      </c>
      <c r="AZ22" s="158">
        <f t="shared" si="30"/>
        <v>0</v>
      </c>
      <c r="BA22" s="158">
        <f t="shared" si="31"/>
        <v>0</v>
      </c>
      <c r="BB22" s="142">
        <f t="shared" si="32"/>
        <v>1</v>
      </c>
      <c r="BC22" s="173">
        <f t="shared" si="33"/>
        <v>0.88831247450063644</v>
      </c>
      <c r="BF22" s="18" t="s">
        <v>17</v>
      </c>
      <c r="BG22" s="19">
        <f t="shared" si="34"/>
        <v>0</v>
      </c>
      <c r="BH22" s="19">
        <f t="shared" si="34"/>
        <v>0</v>
      </c>
      <c r="BI22" s="19">
        <f t="shared" si="34"/>
        <v>2819.4252017291069</v>
      </c>
      <c r="BJ22" s="19">
        <f t="shared" si="34"/>
        <v>7572.0413750123562</v>
      </c>
      <c r="BK22" s="19">
        <f t="shared" si="34"/>
        <v>25009.337386348794</v>
      </c>
      <c r="BL22" s="19">
        <f t="shared" si="34"/>
        <v>61112.098067608029</v>
      </c>
      <c r="BM22" s="19">
        <f t="shared" si="34"/>
        <v>17180.089149954329</v>
      </c>
      <c r="BN22" s="19">
        <f t="shared" si="34"/>
        <v>919.549581197679</v>
      </c>
      <c r="BO22" s="19">
        <f t="shared" si="34"/>
        <v>169753.14576383788</v>
      </c>
      <c r="BP22" s="19">
        <f t="shared" si="34"/>
        <v>264.02682039965407</v>
      </c>
      <c r="BQ22" s="19">
        <f t="shared" si="35"/>
        <v>0</v>
      </c>
      <c r="BR22" s="19">
        <f t="shared" si="35"/>
        <v>43338.796620252011</v>
      </c>
      <c r="BS22" s="19">
        <f t="shared" si="35"/>
        <v>84353.612931124269</v>
      </c>
      <c r="BT22" s="19">
        <f t="shared" si="35"/>
        <v>4052194.0587844262</v>
      </c>
      <c r="BU22" s="19">
        <f t="shared" si="35"/>
        <v>0</v>
      </c>
      <c r="BV22" s="19">
        <f t="shared" si="35"/>
        <v>41212.785318109163</v>
      </c>
      <c r="BW22" s="31">
        <f t="shared" si="35"/>
        <v>0</v>
      </c>
      <c r="BX22" s="19">
        <f t="shared" si="35"/>
        <v>0</v>
      </c>
      <c r="BY22" s="19">
        <f t="shared" si="35"/>
        <v>0</v>
      </c>
      <c r="BZ22" s="19">
        <f t="shared" si="35"/>
        <v>0</v>
      </c>
      <c r="CA22" s="24">
        <f t="shared" si="44"/>
        <v>4505728.9669999992</v>
      </c>
      <c r="CB22" s="222">
        <f>BT22</f>
        <v>4052194.0587844262</v>
      </c>
      <c r="CC22" s="223">
        <f t="shared" si="45"/>
        <v>453534.90821557306</v>
      </c>
      <c r="CF22" s="18" t="s">
        <v>17</v>
      </c>
      <c r="CG22" s="19">
        <f t="shared" si="36"/>
        <v>0</v>
      </c>
      <c r="CH22" s="19">
        <f t="shared" si="36"/>
        <v>0</v>
      </c>
      <c r="CI22" s="19">
        <f t="shared" si="36"/>
        <v>998.92219020172922</v>
      </c>
      <c r="CJ22" s="19">
        <f t="shared" si="36"/>
        <v>2430.5796047708832</v>
      </c>
      <c r="CK22" s="19">
        <f t="shared" si="36"/>
        <v>7939.0187944515073</v>
      </c>
      <c r="CL22" s="19">
        <f t="shared" si="36"/>
        <v>16873.260725742977</v>
      </c>
      <c r="CM22" s="19">
        <f t="shared" si="36"/>
        <v>4770.8622988972074</v>
      </c>
      <c r="CN22" s="19">
        <f t="shared" si="36"/>
        <v>329.88643044254331</v>
      </c>
      <c r="CO22" s="19">
        <f t="shared" si="36"/>
        <v>45765.053234250816</v>
      </c>
      <c r="CP22" s="19">
        <f t="shared" si="36"/>
        <v>66.552940541228935</v>
      </c>
      <c r="CQ22" s="19">
        <f t="shared" si="37"/>
        <v>0</v>
      </c>
      <c r="CR22" s="19">
        <f t="shared" si="37"/>
        <v>11438.191736935918</v>
      </c>
      <c r="CS22" s="19">
        <f t="shared" si="37"/>
        <v>25372.029981236708</v>
      </c>
      <c r="CT22" s="19">
        <f t="shared" si="37"/>
        <v>1155577.5563215103</v>
      </c>
      <c r="CU22" s="19">
        <f t="shared" si="37"/>
        <v>0</v>
      </c>
      <c r="CV22" s="19">
        <f t="shared" si="37"/>
        <v>11122.574241017963</v>
      </c>
      <c r="CW22" s="31">
        <f t="shared" si="37"/>
        <v>0</v>
      </c>
      <c r="CX22" s="19">
        <f t="shared" si="37"/>
        <v>0</v>
      </c>
      <c r="CY22" s="19">
        <f t="shared" si="37"/>
        <v>0</v>
      </c>
      <c r="CZ22" s="19">
        <f t="shared" si="37"/>
        <v>0</v>
      </c>
      <c r="DA22" s="24">
        <f t="shared" si="46"/>
        <v>1282684.4884999997</v>
      </c>
      <c r="DB22" s="222">
        <f>CT22</f>
        <v>1155577.5563215103</v>
      </c>
      <c r="DC22" s="223">
        <f t="shared" si="47"/>
        <v>127106.9321784894</v>
      </c>
      <c r="DD22" s="289">
        <f t="shared" si="48"/>
        <v>-127106.9321784894</v>
      </c>
      <c r="DF22" s="18" t="s">
        <v>17</v>
      </c>
      <c r="DG22" s="19">
        <f t="shared" si="38"/>
        <v>0</v>
      </c>
      <c r="DH22" s="19">
        <f t="shared" si="38"/>
        <v>0</v>
      </c>
      <c r="DI22" s="19">
        <f t="shared" si="38"/>
        <v>1533.78674351585</v>
      </c>
      <c r="DJ22" s="19">
        <f t="shared" si="38"/>
        <v>3643.1357404768305</v>
      </c>
      <c r="DK22" s="19">
        <f t="shared" si="38"/>
        <v>11785.489514800769</v>
      </c>
      <c r="DL22" s="19">
        <f t="shared" si="38"/>
        <v>32248.40537047058</v>
      </c>
      <c r="DM22" s="19">
        <f t="shared" si="38"/>
        <v>8781.2455759967452</v>
      </c>
      <c r="DN22" s="19">
        <f t="shared" si="38"/>
        <v>409.48829913551089</v>
      </c>
      <c r="DO22" s="19">
        <f t="shared" si="38"/>
        <v>85955.146194705376</v>
      </c>
      <c r="DP22" s="19">
        <f t="shared" si="38"/>
        <v>135.25608209481172</v>
      </c>
      <c r="DQ22" s="19">
        <f t="shared" si="39"/>
        <v>0</v>
      </c>
      <c r="DR22" s="19">
        <f t="shared" si="39"/>
        <v>19212.145521640741</v>
      </c>
      <c r="DS22" s="19">
        <f t="shared" si="39"/>
        <v>41174.220062882589</v>
      </c>
      <c r="DT22" s="19">
        <f t="shared" si="39"/>
        <v>1931960.7680829368</v>
      </c>
      <c r="DU22" s="19">
        <f t="shared" si="39"/>
        <v>0</v>
      </c>
      <c r="DV22" s="19">
        <f t="shared" si="39"/>
        <v>21959.862811343446</v>
      </c>
      <c r="DW22" s="31">
        <f t="shared" si="39"/>
        <v>0</v>
      </c>
      <c r="DX22" s="19">
        <f t="shared" si="39"/>
        <v>0</v>
      </c>
      <c r="DY22" s="19">
        <f t="shared" si="39"/>
        <v>0</v>
      </c>
      <c r="DZ22" s="19">
        <f t="shared" si="39"/>
        <v>0</v>
      </c>
      <c r="EA22" s="24">
        <f t="shared" si="49"/>
        <v>2158798.9499999997</v>
      </c>
      <c r="EB22" s="222">
        <f>DT22</f>
        <v>1931960.7680829368</v>
      </c>
      <c r="EC22" s="223">
        <f t="shared" si="50"/>
        <v>226838.18191706296</v>
      </c>
      <c r="ED22" s="289">
        <f t="shared" si="51"/>
        <v>-226838.18191706296</v>
      </c>
      <c r="EF22" s="18" t="s">
        <v>17</v>
      </c>
      <c r="EG22" s="19">
        <f t="shared" si="40"/>
        <v>0</v>
      </c>
      <c r="EH22" s="19">
        <f t="shared" si="40"/>
        <v>0</v>
      </c>
      <c r="EI22" s="19">
        <f t="shared" si="40"/>
        <v>628.85256484149841</v>
      </c>
      <c r="EJ22" s="19">
        <f t="shared" si="40"/>
        <v>1498.3260297646436</v>
      </c>
      <c r="EK22" s="19">
        <f t="shared" si="40"/>
        <v>5284.8290770965141</v>
      </c>
      <c r="EL22" s="19">
        <f t="shared" si="40"/>
        <v>13358.97715871436</v>
      </c>
      <c r="EM22" s="19">
        <f t="shared" si="40"/>
        <v>3627.9812750603778</v>
      </c>
      <c r="EN22" s="19">
        <f t="shared" si="40"/>
        <v>180.17485161962466</v>
      </c>
      <c r="EO22" s="19">
        <f t="shared" si="40"/>
        <v>38032.946334881701</v>
      </c>
      <c r="EP22" s="19">
        <f t="shared" si="40"/>
        <v>62.217797763613383</v>
      </c>
      <c r="EQ22" s="19">
        <f t="shared" si="41"/>
        <v>0</v>
      </c>
      <c r="ER22" s="19">
        <f t="shared" si="41"/>
        <v>12688.45936167535</v>
      </c>
      <c r="ES22" s="19">
        <f t="shared" si="41"/>
        <v>17864.385603143284</v>
      </c>
      <c r="ET22" s="19">
        <f t="shared" si="41"/>
        <v>1001777.522586031</v>
      </c>
      <c r="EU22" s="19">
        <f t="shared" si="41"/>
        <v>0</v>
      </c>
      <c r="EV22" s="19">
        <f t="shared" si="41"/>
        <v>8814.6208594076943</v>
      </c>
      <c r="EW22" s="31">
        <f t="shared" si="41"/>
        <v>0</v>
      </c>
      <c r="EX22" s="19">
        <f t="shared" si="41"/>
        <v>0</v>
      </c>
      <c r="EY22" s="19">
        <f t="shared" si="41"/>
        <v>0</v>
      </c>
      <c r="EZ22" s="19">
        <f t="shared" si="41"/>
        <v>0</v>
      </c>
      <c r="FA22" s="24">
        <f t="shared" si="52"/>
        <v>1103819.2934999994</v>
      </c>
      <c r="FB22" s="222">
        <f>ET22</f>
        <v>1001777.522586031</v>
      </c>
      <c r="FC22" s="223">
        <f t="shared" si="53"/>
        <v>102041.77091396844</v>
      </c>
      <c r="FD22" s="289">
        <f t="shared" si="54"/>
        <v>-102041.77091396844</v>
      </c>
      <c r="FF22" s="18" t="s">
        <v>17</v>
      </c>
      <c r="FG22" s="19">
        <f t="shared" si="42"/>
        <v>0</v>
      </c>
      <c r="FH22" s="19">
        <f t="shared" si="42"/>
        <v>0</v>
      </c>
      <c r="FI22" s="19">
        <f t="shared" si="42"/>
        <v>0</v>
      </c>
      <c r="FJ22" s="19">
        <f t="shared" si="42"/>
        <v>0</v>
      </c>
      <c r="FK22" s="19">
        <f t="shared" si="42"/>
        <v>0</v>
      </c>
      <c r="FL22" s="19">
        <f t="shared" si="42"/>
        <v>0</v>
      </c>
      <c r="FM22" s="19">
        <f t="shared" si="42"/>
        <v>0</v>
      </c>
      <c r="FN22" s="19">
        <f t="shared" si="42"/>
        <v>0</v>
      </c>
      <c r="FO22" s="19">
        <f t="shared" si="42"/>
        <v>0</v>
      </c>
      <c r="FP22" s="19">
        <f t="shared" si="42"/>
        <v>0</v>
      </c>
      <c r="FQ22" s="19">
        <f t="shared" si="43"/>
        <v>0</v>
      </c>
      <c r="FR22" s="19">
        <f t="shared" si="43"/>
        <v>0</v>
      </c>
      <c r="FS22" s="19">
        <f t="shared" si="43"/>
        <v>0</v>
      </c>
      <c r="FT22" s="19">
        <f t="shared" si="43"/>
        <v>0</v>
      </c>
      <c r="FU22" s="19">
        <f t="shared" si="43"/>
        <v>0</v>
      </c>
      <c r="FV22" s="19">
        <f t="shared" si="43"/>
        <v>0</v>
      </c>
      <c r="FW22" s="31">
        <f t="shared" si="43"/>
        <v>0</v>
      </c>
      <c r="FX22" s="19">
        <f t="shared" si="43"/>
        <v>0</v>
      </c>
      <c r="FY22" s="19">
        <f t="shared" si="43"/>
        <v>0</v>
      </c>
      <c r="FZ22" s="19">
        <f t="shared" si="43"/>
        <v>0</v>
      </c>
      <c r="GA22" s="24">
        <f t="shared" si="55"/>
        <v>0</v>
      </c>
      <c r="GB22" s="222">
        <f>FT22</f>
        <v>0</v>
      </c>
      <c r="GC22" s="223">
        <f t="shared" si="56"/>
        <v>0</v>
      </c>
      <c r="GD22" s="289">
        <f t="shared" si="57"/>
        <v>0</v>
      </c>
    </row>
    <row r="23" spans="1:186" ht="15.75" x14ac:dyDescent="0.25">
      <c r="B23" s="141"/>
      <c r="D23" s="18" t="s">
        <v>18</v>
      </c>
      <c r="E23" s="19">
        <f t="shared" si="58"/>
        <v>0</v>
      </c>
      <c r="F23" s="19">
        <f t="shared" si="58"/>
        <v>3823.7</v>
      </c>
      <c r="G23" s="19">
        <f t="shared" si="58"/>
        <v>60</v>
      </c>
      <c r="H23" s="19">
        <f t="shared" si="58"/>
        <v>0</v>
      </c>
      <c r="I23" s="19">
        <f t="shared" si="58"/>
        <v>0</v>
      </c>
      <c r="J23" s="19">
        <f t="shared" si="58"/>
        <v>0</v>
      </c>
      <c r="K23" s="19">
        <f t="shared" si="58"/>
        <v>0</v>
      </c>
      <c r="L23" s="19">
        <f t="shared" si="58"/>
        <v>1774.2900000000002</v>
      </c>
      <c r="M23" s="19">
        <f t="shared" si="58"/>
        <v>345</v>
      </c>
      <c r="N23" s="19">
        <f t="shared" si="58"/>
        <v>1155</v>
      </c>
      <c r="O23" s="19">
        <f t="shared" si="59"/>
        <v>0</v>
      </c>
      <c r="P23" s="19">
        <f t="shared" si="59"/>
        <v>60.002758620689654</v>
      </c>
      <c r="Q23" s="19">
        <f t="shared" si="59"/>
        <v>0</v>
      </c>
      <c r="R23" s="19">
        <f t="shared" si="59"/>
        <v>60</v>
      </c>
      <c r="S23" s="19">
        <f t="shared" si="59"/>
        <v>33952.5648</v>
      </c>
      <c r="T23" s="19">
        <f t="shared" si="59"/>
        <v>0</v>
      </c>
      <c r="U23" s="31">
        <f t="shared" si="59"/>
        <v>1008</v>
      </c>
      <c r="V23" s="19">
        <f t="shared" si="59"/>
        <v>0</v>
      </c>
      <c r="W23" s="19">
        <f t="shared" si="59"/>
        <v>0</v>
      </c>
      <c r="X23" s="19">
        <f t="shared" si="59"/>
        <v>0</v>
      </c>
      <c r="Y23" s="24">
        <f t="shared" si="9"/>
        <v>41230.557558620691</v>
      </c>
      <c r="Z23" s="143">
        <f t="shared" si="10"/>
        <v>0.82348061269186079</v>
      </c>
      <c r="AB23" s="140"/>
      <c r="AG23" s="18" t="str">
        <f t="shared" si="11"/>
        <v>ФХФ</v>
      </c>
      <c r="AH23" s="158">
        <f t="shared" si="12"/>
        <v>0</v>
      </c>
      <c r="AI23" s="158">
        <f t="shared" si="13"/>
        <v>9.2739468646853687E-2</v>
      </c>
      <c r="AJ23" s="158">
        <f t="shared" si="14"/>
        <v>1.4552313515210978E-3</v>
      </c>
      <c r="AK23" s="158">
        <f t="shared" si="15"/>
        <v>0</v>
      </c>
      <c r="AL23" s="158">
        <f t="shared" si="16"/>
        <v>0</v>
      </c>
      <c r="AM23" s="158">
        <f t="shared" si="17"/>
        <v>0</v>
      </c>
      <c r="AN23" s="158">
        <f t="shared" si="18"/>
        <v>0</v>
      </c>
      <c r="AO23" s="158">
        <f t="shared" si="19"/>
        <v>4.3033373911506148E-2</v>
      </c>
      <c r="AP23" s="158">
        <f t="shared" si="20"/>
        <v>8.3675802712463113E-3</v>
      </c>
      <c r="AQ23" s="158">
        <f t="shared" si="21"/>
        <v>2.8013203516781132E-2</v>
      </c>
      <c r="AR23" s="158">
        <f t="shared" si="22"/>
        <v>0</v>
      </c>
      <c r="AS23" s="158">
        <f t="shared" si="23"/>
        <v>1.4552982587096733E-3</v>
      </c>
      <c r="AT23" s="158">
        <f t="shared" si="24"/>
        <v>0</v>
      </c>
      <c r="AU23" s="158">
        <f t="shared" si="25"/>
        <v>1.4552313515210978E-3</v>
      </c>
      <c r="AV23" s="158">
        <f t="shared" si="26"/>
        <v>0.82348061269186079</v>
      </c>
      <c r="AW23" s="158">
        <f t="shared" si="27"/>
        <v>0</v>
      </c>
      <c r="AX23" s="159">
        <f t="shared" si="28"/>
        <v>2.4447886705554443E-2</v>
      </c>
      <c r="AY23" s="158">
        <f t="shared" si="29"/>
        <v>0</v>
      </c>
      <c r="AZ23" s="158">
        <f t="shared" si="30"/>
        <v>0</v>
      </c>
      <c r="BA23" s="158">
        <f t="shared" si="31"/>
        <v>0</v>
      </c>
      <c r="BB23" s="142">
        <f t="shared" si="32"/>
        <v>1</v>
      </c>
      <c r="BC23" s="173">
        <f t="shared" si="33"/>
        <v>0.82348061269186079</v>
      </c>
      <c r="BF23" s="18" t="s">
        <v>18</v>
      </c>
      <c r="BG23" s="19">
        <f t="shared" si="34"/>
        <v>0</v>
      </c>
      <c r="BH23" s="19">
        <f t="shared" si="34"/>
        <v>518345.56265289441</v>
      </c>
      <c r="BI23" s="19">
        <f t="shared" si="34"/>
        <v>3359.3599449581616</v>
      </c>
      <c r="BJ23" s="19">
        <f t="shared" si="34"/>
        <v>0</v>
      </c>
      <c r="BK23" s="19">
        <f t="shared" si="34"/>
        <v>0</v>
      </c>
      <c r="BL23" s="19">
        <f t="shared" si="34"/>
        <v>0</v>
      </c>
      <c r="BM23" s="19">
        <f t="shared" si="34"/>
        <v>0</v>
      </c>
      <c r="BN23" s="19">
        <f t="shared" si="34"/>
        <v>135742.97795192944</v>
      </c>
      <c r="BO23" s="19">
        <f t="shared" si="34"/>
        <v>6444.9425333464251</v>
      </c>
      <c r="BP23" s="19">
        <f t="shared" si="34"/>
        <v>39359.541226050424</v>
      </c>
      <c r="BQ23" s="19">
        <f t="shared" si="35"/>
        <v>0</v>
      </c>
      <c r="BR23" s="19">
        <f t="shared" si="35"/>
        <v>3973.734668424252</v>
      </c>
      <c r="BS23" s="19">
        <f t="shared" si="35"/>
        <v>0</v>
      </c>
      <c r="BT23" s="19">
        <f t="shared" si="35"/>
        <v>2122.6264258446449</v>
      </c>
      <c r="BU23" s="19">
        <f t="shared" si="35"/>
        <v>3842596.3227965515</v>
      </c>
      <c r="BV23" s="19">
        <f t="shared" si="35"/>
        <v>0</v>
      </c>
      <c r="BW23" s="31">
        <f t="shared" si="35"/>
        <v>0</v>
      </c>
      <c r="BX23" s="19">
        <f t="shared" si="35"/>
        <v>0</v>
      </c>
      <c r="BY23" s="19">
        <f t="shared" si="35"/>
        <v>0</v>
      </c>
      <c r="BZ23" s="19">
        <f t="shared" si="35"/>
        <v>0</v>
      </c>
      <c r="CA23" s="24">
        <f t="shared" si="44"/>
        <v>4551945.0681999996</v>
      </c>
      <c r="CB23" s="222">
        <f>BU23</f>
        <v>3842596.3227965515</v>
      </c>
      <c r="CC23" s="223">
        <f t="shared" si="45"/>
        <v>709348.74540344812</v>
      </c>
      <c r="CF23" s="18" t="s">
        <v>18</v>
      </c>
      <c r="CG23" s="19">
        <f t="shared" si="36"/>
        <v>0</v>
      </c>
      <c r="CH23" s="19">
        <f t="shared" si="36"/>
        <v>120396.30312292448</v>
      </c>
      <c r="CI23" s="19">
        <f t="shared" si="36"/>
        <v>315.92891817223136</v>
      </c>
      <c r="CJ23" s="19">
        <f t="shared" si="36"/>
        <v>0</v>
      </c>
      <c r="CK23" s="19">
        <f t="shared" si="36"/>
        <v>0</v>
      </c>
      <c r="CL23" s="19">
        <f t="shared" si="36"/>
        <v>0</v>
      </c>
      <c r="CM23" s="19">
        <f t="shared" si="36"/>
        <v>0</v>
      </c>
      <c r="CN23" s="19">
        <f t="shared" si="36"/>
        <v>20481.53668630384</v>
      </c>
      <c r="CO23" s="19">
        <f t="shared" si="36"/>
        <v>714.97489836198054</v>
      </c>
      <c r="CP23" s="19">
        <f t="shared" si="36"/>
        <v>4112.6213327143632</v>
      </c>
      <c r="CQ23" s="19">
        <f t="shared" si="37"/>
        <v>0</v>
      </c>
      <c r="CR23" s="19">
        <f t="shared" si="37"/>
        <v>393.12139981642042</v>
      </c>
      <c r="CS23" s="19">
        <f t="shared" si="37"/>
        <v>0</v>
      </c>
      <c r="CT23" s="19">
        <f t="shared" si="37"/>
        <v>218.85572368845197</v>
      </c>
      <c r="CU23" s="19">
        <f t="shared" si="37"/>
        <v>769976.16811801819</v>
      </c>
      <c r="CV23" s="19">
        <f t="shared" si="37"/>
        <v>0</v>
      </c>
      <c r="CW23" s="31">
        <f t="shared" si="37"/>
        <v>0</v>
      </c>
      <c r="CX23" s="19">
        <f t="shared" si="37"/>
        <v>0</v>
      </c>
      <c r="CY23" s="19">
        <f t="shared" si="37"/>
        <v>0</v>
      </c>
      <c r="CZ23" s="19">
        <f t="shared" si="37"/>
        <v>0</v>
      </c>
      <c r="DA23" s="24">
        <f t="shared" si="46"/>
        <v>916609.5101999999</v>
      </c>
      <c r="DB23" s="222">
        <f>CU23</f>
        <v>769976.16811801819</v>
      </c>
      <c r="DC23" s="223">
        <f t="shared" si="47"/>
        <v>146633.34208198171</v>
      </c>
      <c r="DD23" s="289">
        <f t="shared" si="48"/>
        <v>-146633.34208198171</v>
      </c>
      <c r="DF23" s="18" t="s">
        <v>18</v>
      </c>
      <c r="DG23" s="19">
        <f t="shared" si="38"/>
        <v>0</v>
      </c>
      <c r="DH23" s="19">
        <f t="shared" si="38"/>
        <v>305887.34047448135</v>
      </c>
      <c r="DI23" s="19">
        <f t="shared" si="38"/>
        <v>1216.3263349630906</v>
      </c>
      <c r="DJ23" s="19">
        <f t="shared" si="38"/>
        <v>0</v>
      </c>
      <c r="DK23" s="19">
        <f t="shared" si="38"/>
        <v>0</v>
      </c>
      <c r="DL23" s="19">
        <f t="shared" si="38"/>
        <v>0</v>
      </c>
      <c r="DM23" s="19">
        <f t="shared" si="38"/>
        <v>0</v>
      </c>
      <c r="DN23" s="19">
        <f t="shared" si="38"/>
        <v>61799.416946236699</v>
      </c>
      <c r="DO23" s="19">
        <f t="shared" si="38"/>
        <v>3350.8037720806365</v>
      </c>
      <c r="DP23" s="19">
        <f t="shared" si="38"/>
        <v>15200.487365209896</v>
      </c>
      <c r="DQ23" s="19">
        <f t="shared" si="39"/>
        <v>0</v>
      </c>
      <c r="DR23" s="19">
        <f t="shared" si="39"/>
        <v>1437.7907464595089</v>
      </c>
      <c r="DS23" s="19">
        <f t="shared" si="39"/>
        <v>0</v>
      </c>
      <c r="DT23" s="19">
        <f t="shared" si="39"/>
        <v>874.24917542553942</v>
      </c>
      <c r="DU23" s="19">
        <f t="shared" si="39"/>
        <v>2052273.185185143</v>
      </c>
      <c r="DV23" s="19">
        <f t="shared" si="39"/>
        <v>0</v>
      </c>
      <c r="DW23" s="31">
        <f t="shared" si="39"/>
        <v>0</v>
      </c>
      <c r="DX23" s="19">
        <f t="shared" si="39"/>
        <v>0</v>
      </c>
      <c r="DY23" s="19">
        <f t="shared" si="39"/>
        <v>0</v>
      </c>
      <c r="DZ23" s="19">
        <f t="shared" si="39"/>
        <v>0</v>
      </c>
      <c r="EA23" s="24">
        <f t="shared" si="49"/>
        <v>2442039.5999999996</v>
      </c>
      <c r="EB23" s="222">
        <f>DU23</f>
        <v>2052273.185185143</v>
      </c>
      <c r="EC23" s="223">
        <f t="shared" si="50"/>
        <v>389766.4148148566</v>
      </c>
      <c r="ED23" s="289">
        <f t="shared" si="51"/>
        <v>-389766.4148148566</v>
      </c>
      <c r="EF23" s="18" t="s">
        <v>18</v>
      </c>
      <c r="EG23" s="19">
        <f t="shared" si="40"/>
        <v>0</v>
      </c>
      <c r="EH23" s="19">
        <f t="shared" si="40"/>
        <v>90950.923818565323</v>
      </c>
      <c r="EI23" s="19">
        <f t="shared" si="40"/>
        <v>1739.3466589972199</v>
      </c>
      <c r="EJ23" s="19">
        <f t="shared" si="40"/>
        <v>0</v>
      </c>
      <c r="EK23" s="19">
        <f t="shared" si="40"/>
        <v>0</v>
      </c>
      <c r="EL23" s="19">
        <f t="shared" si="40"/>
        <v>0</v>
      </c>
      <c r="EM23" s="19">
        <f t="shared" si="40"/>
        <v>0</v>
      </c>
      <c r="EN23" s="19">
        <f t="shared" si="40"/>
        <v>51107.35043164032</v>
      </c>
      <c r="EO23" s="19">
        <f t="shared" si="40"/>
        <v>2111.0063764108008</v>
      </c>
      <c r="EP23" s="19">
        <f t="shared" si="40"/>
        <v>18898.270505646877</v>
      </c>
      <c r="EQ23" s="19">
        <f t="shared" si="41"/>
        <v>0</v>
      </c>
      <c r="ER23" s="19">
        <f t="shared" si="41"/>
        <v>2023.6256426899924</v>
      </c>
      <c r="ES23" s="19">
        <f t="shared" si="41"/>
        <v>0</v>
      </c>
      <c r="ET23" s="19">
        <f t="shared" si="41"/>
        <v>957.86198777803838</v>
      </c>
      <c r="EU23" s="19">
        <f t="shared" si="41"/>
        <v>986707.57257827139</v>
      </c>
      <c r="EV23" s="19">
        <f t="shared" si="41"/>
        <v>0</v>
      </c>
      <c r="EW23" s="31">
        <f t="shared" si="41"/>
        <v>0</v>
      </c>
      <c r="EX23" s="19">
        <f t="shared" si="41"/>
        <v>0</v>
      </c>
      <c r="EY23" s="19">
        <f t="shared" si="41"/>
        <v>0</v>
      </c>
      <c r="EZ23" s="19">
        <f t="shared" si="41"/>
        <v>0</v>
      </c>
      <c r="FA23" s="24">
        <f t="shared" si="52"/>
        <v>1154495.9580000001</v>
      </c>
      <c r="FB23" s="222">
        <f>EU23</f>
        <v>986707.57257827139</v>
      </c>
      <c r="FC23" s="223">
        <f t="shared" si="53"/>
        <v>167788.38542172872</v>
      </c>
      <c r="FD23" s="289">
        <f t="shared" si="54"/>
        <v>-167788.38542172872</v>
      </c>
      <c r="FF23" s="18" t="s">
        <v>18</v>
      </c>
      <c r="FG23" s="19">
        <f t="shared" si="42"/>
        <v>0</v>
      </c>
      <c r="FH23" s="19">
        <f t="shared" si="42"/>
        <v>1110.9952369232908</v>
      </c>
      <c r="FI23" s="19">
        <f t="shared" si="42"/>
        <v>87.758032825619821</v>
      </c>
      <c r="FJ23" s="19">
        <f t="shared" si="42"/>
        <v>0</v>
      </c>
      <c r="FK23" s="19">
        <f t="shared" si="42"/>
        <v>0</v>
      </c>
      <c r="FL23" s="19">
        <f t="shared" si="42"/>
        <v>0</v>
      </c>
      <c r="FM23" s="19">
        <f t="shared" si="42"/>
        <v>0</v>
      </c>
      <c r="FN23" s="19">
        <f t="shared" si="42"/>
        <v>2354.6738877485955</v>
      </c>
      <c r="FO23" s="19">
        <f t="shared" si="42"/>
        <v>268.15748649300724</v>
      </c>
      <c r="FP23" s="19">
        <f t="shared" si="42"/>
        <v>1148.1620224792939</v>
      </c>
      <c r="FQ23" s="19">
        <f t="shared" si="43"/>
        <v>0</v>
      </c>
      <c r="FR23" s="19">
        <f t="shared" si="43"/>
        <v>119.19687945833041</v>
      </c>
      <c r="FS23" s="19">
        <f t="shared" si="43"/>
        <v>0</v>
      </c>
      <c r="FT23" s="19">
        <f t="shared" si="43"/>
        <v>71.659538952614795</v>
      </c>
      <c r="FU23" s="19">
        <f t="shared" si="43"/>
        <v>33639.39691511925</v>
      </c>
      <c r="FV23" s="19">
        <f t="shared" si="43"/>
        <v>0</v>
      </c>
      <c r="FW23" s="31">
        <f t="shared" si="43"/>
        <v>0</v>
      </c>
      <c r="FX23" s="19">
        <f t="shared" si="43"/>
        <v>0</v>
      </c>
      <c r="FY23" s="19">
        <f t="shared" si="43"/>
        <v>0</v>
      </c>
      <c r="FZ23" s="19">
        <f t="shared" si="43"/>
        <v>0</v>
      </c>
      <c r="GA23" s="24">
        <f t="shared" si="55"/>
        <v>38800</v>
      </c>
      <c r="GB23" s="222">
        <f>FU23</f>
        <v>33639.39691511925</v>
      </c>
      <c r="GC23" s="223">
        <f t="shared" si="56"/>
        <v>5160.6030848807495</v>
      </c>
      <c r="GD23" s="289">
        <f t="shared" si="57"/>
        <v>-5160.6030848807495</v>
      </c>
    </row>
    <row r="24" spans="1:186" ht="15.75" x14ac:dyDescent="0.25">
      <c r="B24" s="141"/>
      <c r="D24" s="18" t="s">
        <v>19</v>
      </c>
      <c r="E24" s="19">
        <f t="shared" si="58"/>
        <v>0</v>
      </c>
      <c r="F24" s="19">
        <f t="shared" si="58"/>
        <v>0</v>
      </c>
      <c r="G24" s="19">
        <f t="shared" si="58"/>
        <v>0</v>
      </c>
      <c r="H24" s="19">
        <f t="shared" si="58"/>
        <v>480</v>
      </c>
      <c r="I24" s="19">
        <f t="shared" si="58"/>
        <v>0</v>
      </c>
      <c r="J24" s="19">
        <f t="shared" si="58"/>
        <v>765</v>
      </c>
      <c r="K24" s="19">
        <f t="shared" si="58"/>
        <v>114</v>
      </c>
      <c r="L24" s="19">
        <f t="shared" si="58"/>
        <v>14.4</v>
      </c>
      <c r="M24" s="19">
        <f t="shared" si="58"/>
        <v>1559.25</v>
      </c>
      <c r="N24" s="19">
        <f t="shared" si="58"/>
        <v>0</v>
      </c>
      <c r="O24" s="19">
        <f t="shared" si="59"/>
        <v>78</v>
      </c>
      <c r="P24" s="19">
        <f t="shared" si="59"/>
        <v>0</v>
      </c>
      <c r="Q24" s="19">
        <f t="shared" si="59"/>
        <v>165</v>
      </c>
      <c r="R24" s="19">
        <f t="shared" si="59"/>
        <v>60</v>
      </c>
      <c r="S24" s="19">
        <f t="shared" si="59"/>
        <v>0</v>
      </c>
      <c r="T24" s="19">
        <f t="shared" si="59"/>
        <v>30504.6</v>
      </c>
      <c r="U24" s="31">
        <f t="shared" si="59"/>
        <v>3420</v>
      </c>
      <c r="V24" s="19">
        <f t="shared" si="59"/>
        <v>0</v>
      </c>
      <c r="W24" s="19">
        <f t="shared" si="59"/>
        <v>48</v>
      </c>
      <c r="X24" s="19">
        <f t="shared" si="59"/>
        <v>0</v>
      </c>
      <c r="Y24" s="24">
        <f t="shared" si="9"/>
        <v>33788.25</v>
      </c>
      <c r="Z24" s="143">
        <f t="shared" si="10"/>
        <v>0.90281680761803285</v>
      </c>
      <c r="AB24" s="140"/>
      <c r="AG24" s="18" t="str">
        <f t="shared" si="11"/>
        <v>ЮФ</v>
      </c>
      <c r="AH24" s="158">
        <f t="shared" si="12"/>
        <v>0</v>
      </c>
      <c r="AI24" s="158">
        <f t="shared" si="13"/>
        <v>0</v>
      </c>
      <c r="AJ24" s="158">
        <f t="shared" si="14"/>
        <v>0</v>
      </c>
      <c r="AK24" s="158">
        <f t="shared" si="15"/>
        <v>1.420612195067812E-2</v>
      </c>
      <c r="AL24" s="158">
        <f t="shared" si="16"/>
        <v>0</v>
      </c>
      <c r="AM24" s="158">
        <f t="shared" si="17"/>
        <v>2.2641006858893253E-2</v>
      </c>
      <c r="AN24" s="158">
        <f t="shared" si="18"/>
        <v>3.3739539632860536E-3</v>
      </c>
      <c r="AO24" s="158">
        <f t="shared" si="19"/>
        <v>4.2618365852034362E-4</v>
      </c>
      <c r="AP24" s="158">
        <f t="shared" si="20"/>
        <v>4.6147699274155955E-2</v>
      </c>
      <c r="AQ24" s="158">
        <f t="shared" si="21"/>
        <v>0</v>
      </c>
      <c r="AR24" s="158">
        <f t="shared" si="22"/>
        <v>2.3084948169851947E-3</v>
      </c>
      <c r="AS24" s="158">
        <f t="shared" si="23"/>
        <v>0</v>
      </c>
      <c r="AT24" s="158">
        <f t="shared" si="24"/>
        <v>4.8833544205456039E-3</v>
      </c>
      <c r="AU24" s="158">
        <f t="shared" si="25"/>
        <v>1.775765243834765E-3</v>
      </c>
      <c r="AV24" s="158">
        <f t="shared" si="26"/>
        <v>0</v>
      </c>
      <c r="AW24" s="158">
        <f t="shared" si="27"/>
        <v>0.90281680761803285</v>
      </c>
      <c r="AX24" s="159">
        <f t="shared" si="28"/>
        <v>0.10121861889858161</v>
      </c>
      <c r="AY24" s="158">
        <f t="shared" si="29"/>
        <v>0</v>
      </c>
      <c r="AZ24" s="158">
        <f t="shared" si="30"/>
        <v>1.4206121950678121E-3</v>
      </c>
      <c r="BA24" s="158">
        <f t="shared" si="31"/>
        <v>0</v>
      </c>
      <c r="BB24" s="142">
        <f t="shared" si="32"/>
        <v>1</v>
      </c>
      <c r="BC24" s="173">
        <f t="shared" si="33"/>
        <v>0.90281680761803285</v>
      </c>
      <c r="BF24" s="18" t="s">
        <v>19</v>
      </c>
      <c r="BG24" s="19">
        <f t="shared" si="34"/>
        <v>0</v>
      </c>
      <c r="BH24" s="19">
        <f t="shared" si="34"/>
        <v>0</v>
      </c>
      <c r="BI24" s="19">
        <f t="shared" si="34"/>
        <v>0</v>
      </c>
      <c r="BJ24" s="19">
        <f t="shared" si="34"/>
        <v>61096.379071009083</v>
      </c>
      <c r="BK24" s="19">
        <f t="shared" si="34"/>
        <v>0</v>
      </c>
      <c r="BL24" s="19">
        <f t="shared" si="34"/>
        <v>131872.47428487876</v>
      </c>
      <c r="BM24" s="19">
        <f t="shared" si="34"/>
        <v>21410.414057456266</v>
      </c>
      <c r="BN24" s="19">
        <f t="shared" si="34"/>
        <v>2704.473354626055</v>
      </c>
      <c r="BO24" s="19">
        <f t="shared" si="34"/>
        <v>213311.89952786232</v>
      </c>
      <c r="BP24" s="19">
        <f t="shared" si="34"/>
        <v>0</v>
      </c>
      <c r="BQ24" s="19">
        <f t="shared" si="35"/>
        <v>12833.434874024915</v>
      </c>
      <c r="BR24" s="19">
        <f t="shared" si="35"/>
        <v>0</v>
      </c>
      <c r="BS24" s="19">
        <f t="shared" si="35"/>
        <v>21001.880305659372</v>
      </c>
      <c r="BT24" s="19">
        <f t="shared" si="35"/>
        <v>7637.0473838761354</v>
      </c>
      <c r="BU24" s="19">
        <f t="shared" si="35"/>
        <v>0</v>
      </c>
      <c r="BV24" s="19">
        <f t="shared" si="35"/>
        <v>5527716.9887335049</v>
      </c>
      <c r="BW24" s="31">
        <f t="shared" si="35"/>
        <v>0</v>
      </c>
      <c r="BX24" s="19">
        <f t="shared" si="35"/>
        <v>0</v>
      </c>
      <c r="BY24" s="19">
        <f t="shared" si="35"/>
        <v>6109.6379071009078</v>
      </c>
      <c r="BZ24" s="19">
        <f t="shared" si="35"/>
        <v>0</v>
      </c>
      <c r="CA24" s="24">
        <f t="shared" si="44"/>
        <v>6005694.6294999989</v>
      </c>
      <c r="CB24" s="222">
        <f>BV24</f>
        <v>5527716.9887335049</v>
      </c>
      <c r="CC24" s="223">
        <f t="shared" si="45"/>
        <v>477977.64076649398</v>
      </c>
      <c r="CF24" s="18" t="s">
        <v>19</v>
      </c>
      <c r="CG24" s="19">
        <f t="shared" si="36"/>
        <v>0</v>
      </c>
      <c r="CH24" s="19">
        <f t="shared" si="36"/>
        <v>0</v>
      </c>
      <c r="CI24" s="19">
        <f t="shared" si="36"/>
        <v>0</v>
      </c>
      <c r="CJ24" s="19">
        <f t="shared" si="36"/>
        <v>22918.257981847302</v>
      </c>
      <c r="CK24" s="19">
        <f t="shared" si="36"/>
        <v>0</v>
      </c>
      <c r="CL24" s="19">
        <f t="shared" si="36"/>
        <v>45806.028314337644</v>
      </c>
      <c r="CM24" s="19">
        <f t="shared" si="36"/>
        <v>7299.0972018424354</v>
      </c>
      <c r="CN24" s="19">
        <f t="shared" si="36"/>
        <v>921.99122549588662</v>
      </c>
      <c r="CO24" s="19">
        <f t="shared" si="36"/>
        <v>78441.394284533802</v>
      </c>
      <c r="CP24" s="19">
        <f t="shared" si="36"/>
        <v>0</v>
      </c>
      <c r="CQ24" s="19">
        <f t="shared" si="37"/>
        <v>4505.6952088517446</v>
      </c>
      <c r="CR24" s="19">
        <f t="shared" si="37"/>
        <v>0</v>
      </c>
      <c r="CS24" s="19">
        <f t="shared" si="37"/>
        <v>7878.1511812600102</v>
      </c>
      <c r="CT24" s="19">
        <f t="shared" si="37"/>
        <v>2864.7822477309128</v>
      </c>
      <c r="CU24" s="19">
        <f t="shared" si="37"/>
        <v>0</v>
      </c>
      <c r="CV24" s="19">
        <f t="shared" si="37"/>
        <v>1898956.9485559156</v>
      </c>
      <c r="CW24" s="31">
        <f t="shared" si="37"/>
        <v>0</v>
      </c>
      <c r="CX24" s="19">
        <f t="shared" si="37"/>
        <v>0</v>
      </c>
      <c r="CY24" s="19">
        <f t="shared" si="37"/>
        <v>2291.82579818473</v>
      </c>
      <c r="CZ24" s="19">
        <f t="shared" si="37"/>
        <v>0</v>
      </c>
      <c r="DA24" s="24">
        <f t="shared" si="46"/>
        <v>2071884.1720000003</v>
      </c>
      <c r="DB24" s="222">
        <f>CV24</f>
        <v>1898956.9485559156</v>
      </c>
      <c r="DC24" s="223">
        <f t="shared" si="47"/>
        <v>172927.22344408464</v>
      </c>
      <c r="DD24" s="289">
        <f t="shared" si="48"/>
        <v>-172927.22344408464</v>
      </c>
      <c r="DF24" s="18" t="s">
        <v>19</v>
      </c>
      <c r="DG24" s="19">
        <f t="shared" si="38"/>
        <v>0</v>
      </c>
      <c r="DH24" s="19">
        <f t="shared" si="38"/>
        <v>0</v>
      </c>
      <c r="DI24" s="19">
        <f t="shared" si="38"/>
        <v>0</v>
      </c>
      <c r="DJ24" s="19">
        <f t="shared" si="38"/>
        <v>27270.086492258411</v>
      </c>
      <c r="DK24" s="19">
        <f t="shared" si="38"/>
        <v>0</v>
      </c>
      <c r="DL24" s="19">
        <f t="shared" si="38"/>
        <v>56598.849591073013</v>
      </c>
      <c r="DM24" s="19">
        <f t="shared" si="38"/>
        <v>9104.0753907186081</v>
      </c>
      <c r="DN24" s="19">
        <f t="shared" si="38"/>
        <v>1149.9884704065612</v>
      </c>
      <c r="DO24" s="19">
        <f t="shared" si="38"/>
        <v>94237.602909169145</v>
      </c>
      <c r="DP24" s="19">
        <f t="shared" si="38"/>
        <v>0</v>
      </c>
      <c r="DQ24" s="19">
        <f t="shared" si="39"/>
        <v>5537.6753071213534</v>
      </c>
      <c r="DR24" s="19">
        <f t="shared" si="39"/>
        <v>0</v>
      </c>
      <c r="DS24" s="19">
        <f t="shared" si="39"/>
        <v>9374.0922317138284</v>
      </c>
      <c r="DT24" s="19">
        <f t="shared" si="39"/>
        <v>3408.7608115323014</v>
      </c>
      <c r="DU24" s="19">
        <f t="shared" si="39"/>
        <v>0</v>
      </c>
      <c r="DV24" s="19">
        <f t="shared" si="39"/>
        <v>2359427.3601467824</v>
      </c>
      <c r="DW24" s="31">
        <f t="shared" si="39"/>
        <v>0</v>
      </c>
      <c r="DX24" s="19">
        <f t="shared" si="39"/>
        <v>0</v>
      </c>
      <c r="DY24" s="19">
        <f t="shared" si="39"/>
        <v>2727.0086492258411</v>
      </c>
      <c r="DZ24" s="19">
        <f t="shared" si="39"/>
        <v>0</v>
      </c>
      <c r="EA24" s="24">
        <f t="shared" si="49"/>
        <v>2568835.5000000014</v>
      </c>
      <c r="EB24" s="222">
        <f>DV24</f>
        <v>2359427.3601467824</v>
      </c>
      <c r="EC24" s="223">
        <f t="shared" si="50"/>
        <v>209408.13985321904</v>
      </c>
      <c r="ED24" s="289">
        <f t="shared" si="51"/>
        <v>-209408.13985321904</v>
      </c>
      <c r="EF24" s="18" t="s">
        <v>19</v>
      </c>
      <c r="EG24" s="19">
        <f t="shared" si="40"/>
        <v>0</v>
      </c>
      <c r="EH24" s="19">
        <f t="shared" si="40"/>
        <v>0</v>
      </c>
      <c r="EI24" s="19">
        <f t="shared" si="40"/>
        <v>0</v>
      </c>
      <c r="EJ24" s="19">
        <f t="shared" si="40"/>
        <v>10908.034596903361</v>
      </c>
      <c r="EK24" s="19">
        <f t="shared" si="40"/>
        <v>0</v>
      </c>
      <c r="EL24" s="19">
        <f t="shared" si="40"/>
        <v>29467.596379468159</v>
      </c>
      <c r="EM24" s="19">
        <f t="shared" si="40"/>
        <v>5007.2414648952354</v>
      </c>
      <c r="EN24" s="19">
        <f t="shared" si="40"/>
        <v>632.49365872360863</v>
      </c>
      <c r="EO24" s="19">
        <f t="shared" si="40"/>
        <v>40632.902334159407</v>
      </c>
      <c r="EP24" s="19">
        <f t="shared" si="40"/>
        <v>0</v>
      </c>
      <c r="EQ24" s="19">
        <f t="shared" si="41"/>
        <v>2790.0643580518217</v>
      </c>
      <c r="ER24" s="19">
        <f t="shared" si="41"/>
        <v>0</v>
      </c>
      <c r="ES24" s="19">
        <f t="shared" si="41"/>
        <v>3749.6368926855303</v>
      </c>
      <c r="ET24" s="19">
        <f t="shared" si="41"/>
        <v>1363.5043246129201</v>
      </c>
      <c r="EU24" s="19">
        <f t="shared" si="41"/>
        <v>0</v>
      </c>
      <c r="EV24" s="19">
        <f t="shared" si="41"/>
        <v>1269332.6800308102</v>
      </c>
      <c r="EW24" s="31">
        <f t="shared" si="41"/>
        <v>0</v>
      </c>
      <c r="EX24" s="19">
        <f t="shared" si="41"/>
        <v>0</v>
      </c>
      <c r="EY24" s="19">
        <f t="shared" si="41"/>
        <v>1090.803459690336</v>
      </c>
      <c r="EZ24" s="19">
        <f t="shared" si="41"/>
        <v>0</v>
      </c>
      <c r="FA24" s="24">
        <f t="shared" si="52"/>
        <v>1364974.9575000007</v>
      </c>
      <c r="FB24" s="222">
        <f>EV24</f>
        <v>1269332.6800308102</v>
      </c>
      <c r="FC24" s="223">
        <f t="shared" si="53"/>
        <v>95642.277469190536</v>
      </c>
      <c r="FD24" s="289">
        <f t="shared" si="54"/>
        <v>-95642.277469190536</v>
      </c>
      <c r="FF24" s="18" t="s">
        <v>19</v>
      </c>
      <c r="FG24" s="19">
        <f t="shared" si="42"/>
        <v>0</v>
      </c>
      <c r="FH24" s="19">
        <f t="shared" si="42"/>
        <v>0</v>
      </c>
      <c r="FI24" s="19">
        <f t="shared" si="42"/>
        <v>0</v>
      </c>
      <c r="FJ24" s="19">
        <f t="shared" si="42"/>
        <v>0</v>
      </c>
      <c r="FK24" s="19">
        <f t="shared" si="42"/>
        <v>0</v>
      </c>
      <c r="FL24" s="19">
        <f t="shared" si="42"/>
        <v>0</v>
      </c>
      <c r="FM24" s="19">
        <f t="shared" si="42"/>
        <v>0</v>
      </c>
      <c r="FN24" s="19">
        <f t="shared" si="42"/>
        <v>0</v>
      </c>
      <c r="FO24" s="19">
        <f t="shared" si="42"/>
        <v>0</v>
      </c>
      <c r="FP24" s="19">
        <f t="shared" si="42"/>
        <v>0</v>
      </c>
      <c r="FQ24" s="19">
        <f t="shared" si="43"/>
        <v>0</v>
      </c>
      <c r="FR24" s="19">
        <f t="shared" si="43"/>
        <v>0</v>
      </c>
      <c r="FS24" s="19">
        <f t="shared" si="43"/>
        <v>0</v>
      </c>
      <c r="FT24" s="19">
        <f t="shared" si="43"/>
        <v>0</v>
      </c>
      <c r="FU24" s="19">
        <f t="shared" si="43"/>
        <v>0</v>
      </c>
      <c r="FV24" s="19">
        <f t="shared" si="43"/>
        <v>0</v>
      </c>
      <c r="FW24" s="31">
        <f t="shared" si="43"/>
        <v>0</v>
      </c>
      <c r="FX24" s="19">
        <f t="shared" si="43"/>
        <v>0</v>
      </c>
      <c r="FY24" s="19">
        <f t="shared" si="43"/>
        <v>0</v>
      </c>
      <c r="FZ24" s="19">
        <f t="shared" si="43"/>
        <v>0</v>
      </c>
      <c r="GA24" s="24">
        <f t="shared" si="55"/>
        <v>0</v>
      </c>
      <c r="GB24" s="222">
        <f>FV24</f>
        <v>0</v>
      </c>
      <c r="GC24" s="223">
        <f t="shared" si="56"/>
        <v>0</v>
      </c>
      <c r="GD24" s="289">
        <f t="shared" si="57"/>
        <v>0</v>
      </c>
    </row>
    <row r="25" spans="1:186" ht="15.75" x14ac:dyDescent="0.25">
      <c r="B25" s="141"/>
      <c r="D25" s="18" t="s">
        <v>20</v>
      </c>
      <c r="E25" s="19">
        <f t="shared" si="58"/>
        <v>0</v>
      </c>
      <c r="F25" s="19">
        <f t="shared" si="58"/>
        <v>0</v>
      </c>
      <c r="G25" s="19">
        <f t="shared" si="58"/>
        <v>0</v>
      </c>
      <c r="H25" s="19">
        <f t="shared" si="58"/>
        <v>0</v>
      </c>
      <c r="I25" s="19">
        <f t="shared" si="58"/>
        <v>0</v>
      </c>
      <c r="J25" s="19">
        <f t="shared" si="58"/>
        <v>0</v>
      </c>
      <c r="K25" s="19">
        <f t="shared" si="58"/>
        <v>0</v>
      </c>
      <c r="L25" s="19">
        <f t="shared" si="58"/>
        <v>0</v>
      </c>
      <c r="M25" s="19">
        <f t="shared" si="58"/>
        <v>0</v>
      </c>
      <c r="N25" s="19">
        <f t="shared" si="58"/>
        <v>0</v>
      </c>
      <c r="O25" s="19">
        <f t="shared" si="59"/>
        <v>0</v>
      </c>
      <c r="P25" s="19">
        <f t="shared" si="59"/>
        <v>0</v>
      </c>
      <c r="Q25" s="19">
        <f t="shared" si="59"/>
        <v>0</v>
      </c>
      <c r="R25" s="19">
        <f t="shared" si="59"/>
        <v>0</v>
      </c>
      <c r="S25" s="19">
        <f t="shared" si="59"/>
        <v>0</v>
      </c>
      <c r="T25" s="19">
        <f t="shared" si="59"/>
        <v>0</v>
      </c>
      <c r="U25" s="46">
        <f t="shared" si="59"/>
        <v>0</v>
      </c>
      <c r="V25" s="19">
        <f t="shared" si="59"/>
        <v>0</v>
      </c>
      <c r="W25" s="19">
        <f t="shared" si="59"/>
        <v>0</v>
      </c>
      <c r="X25" s="19">
        <f t="shared" si="59"/>
        <v>0</v>
      </c>
      <c r="Y25" s="24">
        <f t="shared" si="9"/>
        <v>0</v>
      </c>
      <c r="Z25" s="143">
        <f t="shared" si="10"/>
        <v>0</v>
      </c>
      <c r="AB25" s="140"/>
      <c r="AG25" s="18" t="str">
        <f t="shared" si="11"/>
        <v>ДС</v>
      </c>
      <c r="AH25" s="158">
        <f t="shared" si="12"/>
        <v>0</v>
      </c>
      <c r="AI25" s="158">
        <f t="shared" si="13"/>
        <v>0</v>
      </c>
      <c r="AJ25" s="158">
        <f t="shared" si="14"/>
        <v>0</v>
      </c>
      <c r="AK25" s="158">
        <f t="shared" si="15"/>
        <v>0</v>
      </c>
      <c r="AL25" s="158">
        <f t="shared" si="16"/>
        <v>0</v>
      </c>
      <c r="AM25" s="158">
        <f t="shared" si="17"/>
        <v>0</v>
      </c>
      <c r="AN25" s="158">
        <f t="shared" si="18"/>
        <v>0</v>
      </c>
      <c r="AO25" s="158">
        <f t="shared" si="19"/>
        <v>0</v>
      </c>
      <c r="AP25" s="158">
        <f t="shared" si="20"/>
        <v>0</v>
      </c>
      <c r="AQ25" s="158">
        <f t="shared" si="21"/>
        <v>0</v>
      </c>
      <c r="AR25" s="158">
        <f t="shared" si="22"/>
        <v>0</v>
      </c>
      <c r="AS25" s="158">
        <f t="shared" si="23"/>
        <v>0</v>
      </c>
      <c r="AT25" s="158">
        <f t="shared" si="24"/>
        <v>0</v>
      </c>
      <c r="AU25" s="158">
        <f t="shared" si="25"/>
        <v>0</v>
      </c>
      <c r="AV25" s="158">
        <f t="shared" si="26"/>
        <v>0</v>
      </c>
      <c r="AW25" s="158">
        <f t="shared" si="27"/>
        <v>0</v>
      </c>
      <c r="AX25" s="158">
        <f t="shared" si="28"/>
        <v>0</v>
      </c>
      <c r="AY25" s="158">
        <f t="shared" si="29"/>
        <v>0</v>
      </c>
      <c r="AZ25" s="158">
        <f t="shared" si="30"/>
        <v>0</v>
      </c>
      <c r="BA25" s="158">
        <f t="shared" si="31"/>
        <v>0</v>
      </c>
      <c r="BB25" s="142">
        <f t="shared" si="32"/>
        <v>0</v>
      </c>
      <c r="BC25" s="173">
        <f t="shared" si="33"/>
        <v>0</v>
      </c>
      <c r="BF25" s="18" t="s">
        <v>20</v>
      </c>
      <c r="BG25" s="19">
        <f t="shared" ref="BG25:BV29" si="60">SUMIFS(BG$36:BG$177,$C$36:$C$177,$D25&amp;"*")</f>
        <v>0</v>
      </c>
      <c r="BH25" s="19">
        <f t="shared" si="60"/>
        <v>0</v>
      </c>
      <c r="BI25" s="19">
        <f t="shared" si="60"/>
        <v>0</v>
      </c>
      <c r="BJ25" s="19">
        <f t="shared" si="60"/>
        <v>0</v>
      </c>
      <c r="BK25" s="19">
        <f t="shared" si="60"/>
        <v>0</v>
      </c>
      <c r="BL25" s="19">
        <f t="shared" si="60"/>
        <v>0</v>
      </c>
      <c r="BM25" s="19">
        <f t="shared" si="60"/>
        <v>0</v>
      </c>
      <c r="BN25" s="19">
        <f t="shared" si="60"/>
        <v>0</v>
      </c>
      <c r="BO25" s="19">
        <f t="shared" si="60"/>
        <v>0</v>
      </c>
      <c r="BP25" s="19">
        <f t="shared" si="60"/>
        <v>0</v>
      </c>
      <c r="BQ25" s="19">
        <f t="shared" si="60"/>
        <v>0</v>
      </c>
      <c r="BR25" s="19">
        <f t="shared" si="60"/>
        <v>0</v>
      </c>
      <c r="BS25" s="19">
        <f t="shared" si="60"/>
        <v>0</v>
      </c>
      <c r="BT25" s="19">
        <f t="shared" si="60"/>
        <v>0</v>
      </c>
      <c r="BU25" s="19">
        <f t="shared" si="60"/>
        <v>0</v>
      </c>
      <c r="BV25" s="19">
        <f t="shared" si="60"/>
        <v>0</v>
      </c>
      <c r="BW25" s="46">
        <f t="shared" ref="BQ25:BZ29" si="61">SUMIFS(BW$36:BW$177,$C$36:$C$177,$D25&amp;"*")</f>
        <v>0</v>
      </c>
      <c r="BX25" s="19">
        <f t="shared" si="61"/>
        <v>0</v>
      </c>
      <c r="BY25" s="19">
        <f t="shared" si="61"/>
        <v>0</v>
      </c>
      <c r="BZ25" s="19">
        <f t="shared" si="61"/>
        <v>0</v>
      </c>
      <c r="CA25" s="24">
        <f t="shared" si="44"/>
        <v>0</v>
      </c>
      <c r="CB25" s="222">
        <f>BW25</f>
        <v>0</v>
      </c>
      <c r="CC25" s="223">
        <f t="shared" si="45"/>
        <v>0</v>
      </c>
      <c r="CF25" s="18" t="s">
        <v>20</v>
      </c>
      <c r="CG25" s="19">
        <f t="shared" ref="CG25:CV29" si="62">SUMIFS(CG$36:CG$177,$C$36:$C$177,$D25&amp;"*")</f>
        <v>0</v>
      </c>
      <c r="CH25" s="19">
        <f t="shared" si="62"/>
        <v>0</v>
      </c>
      <c r="CI25" s="19">
        <f t="shared" si="62"/>
        <v>0</v>
      </c>
      <c r="CJ25" s="19">
        <f t="shared" si="62"/>
        <v>0</v>
      </c>
      <c r="CK25" s="19">
        <f t="shared" si="62"/>
        <v>0</v>
      </c>
      <c r="CL25" s="19">
        <f t="shared" si="62"/>
        <v>0</v>
      </c>
      <c r="CM25" s="19">
        <f t="shared" si="62"/>
        <v>0</v>
      </c>
      <c r="CN25" s="19">
        <f t="shared" si="62"/>
        <v>0</v>
      </c>
      <c r="CO25" s="19">
        <f t="shared" si="62"/>
        <v>0</v>
      </c>
      <c r="CP25" s="19">
        <f t="shared" si="62"/>
        <v>0</v>
      </c>
      <c r="CQ25" s="19">
        <f t="shared" si="62"/>
        <v>0</v>
      </c>
      <c r="CR25" s="19">
        <f t="shared" si="62"/>
        <v>0</v>
      </c>
      <c r="CS25" s="19">
        <f t="shared" si="62"/>
        <v>0</v>
      </c>
      <c r="CT25" s="19">
        <f t="shared" si="62"/>
        <v>0</v>
      </c>
      <c r="CU25" s="19">
        <f t="shared" si="62"/>
        <v>0</v>
      </c>
      <c r="CV25" s="19">
        <f t="shared" si="62"/>
        <v>0</v>
      </c>
      <c r="CW25" s="46">
        <f t="shared" ref="CQ25:CZ29" si="63">SUMIFS(CW$36:CW$177,$C$36:$C$177,$D25&amp;"*")</f>
        <v>0</v>
      </c>
      <c r="CX25" s="19">
        <f t="shared" si="63"/>
        <v>0</v>
      </c>
      <c r="CY25" s="19">
        <f t="shared" si="63"/>
        <v>0</v>
      </c>
      <c r="CZ25" s="19">
        <f t="shared" si="63"/>
        <v>0</v>
      </c>
      <c r="DA25" s="24">
        <f t="shared" si="46"/>
        <v>0</v>
      </c>
      <c r="DB25" s="222">
        <f>CW25</f>
        <v>0</v>
      </c>
      <c r="DC25" s="223">
        <f t="shared" si="47"/>
        <v>0</v>
      </c>
      <c r="DD25" s="289">
        <f t="shared" si="48"/>
        <v>0</v>
      </c>
      <c r="DF25" s="18" t="s">
        <v>20</v>
      </c>
      <c r="DG25" s="19">
        <f t="shared" ref="DG25:DV29" si="64">SUMIFS(DG$36:DG$177,$C$36:$C$177,$D25&amp;"*")</f>
        <v>0</v>
      </c>
      <c r="DH25" s="19">
        <f t="shared" si="64"/>
        <v>0</v>
      </c>
      <c r="DI25" s="19">
        <f t="shared" si="64"/>
        <v>0</v>
      </c>
      <c r="DJ25" s="19">
        <f t="shared" si="64"/>
        <v>0</v>
      </c>
      <c r="DK25" s="19">
        <f t="shared" si="64"/>
        <v>0</v>
      </c>
      <c r="DL25" s="19">
        <f t="shared" si="64"/>
        <v>0</v>
      </c>
      <c r="DM25" s="19">
        <f t="shared" si="64"/>
        <v>0</v>
      </c>
      <c r="DN25" s="19">
        <f t="shared" si="64"/>
        <v>0</v>
      </c>
      <c r="DO25" s="19">
        <f t="shared" si="64"/>
        <v>0</v>
      </c>
      <c r="DP25" s="19">
        <f t="shared" si="64"/>
        <v>0</v>
      </c>
      <c r="DQ25" s="19">
        <f t="shared" si="64"/>
        <v>0</v>
      </c>
      <c r="DR25" s="19">
        <f t="shared" si="64"/>
        <v>0</v>
      </c>
      <c r="DS25" s="19">
        <f t="shared" si="64"/>
        <v>0</v>
      </c>
      <c r="DT25" s="19">
        <f t="shared" si="64"/>
        <v>0</v>
      </c>
      <c r="DU25" s="19">
        <f t="shared" si="64"/>
        <v>0</v>
      </c>
      <c r="DV25" s="19">
        <f t="shared" si="64"/>
        <v>0</v>
      </c>
      <c r="DW25" s="46">
        <f t="shared" ref="DQ25:DZ29" si="65">SUMIFS(DW$36:DW$177,$C$36:$C$177,$D25&amp;"*")</f>
        <v>0</v>
      </c>
      <c r="DX25" s="19">
        <f t="shared" si="65"/>
        <v>0</v>
      </c>
      <c r="DY25" s="19">
        <f t="shared" si="65"/>
        <v>0</v>
      </c>
      <c r="DZ25" s="19">
        <f t="shared" si="65"/>
        <v>0</v>
      </c>
      <c r="EA25" s="24">
        <f t="shared" si="49"/>
        <v>0</v>
      </c>
      <c r="EB25" s="222">
        <f>DW25</f>
        <v>0</v>
      </c>
      <c r="EC25" s="223">
        <f t="shared" si="50"/>
        <v>0</v>
      </c>
      <c r="ED25" s="289">
        <f t="shared" si="51"/>
        <v>0</v>
      </c>
      <c r="EF25" s="18" t="s">
        <v>20</v>
      </c>
      <c r="EG25" s="19">
        <f t="shared" ref="EG25:EV29" si="66">SUMIFS(EG$36:EG$177,$C$36:$C$177,$D25&amp;"*")</f>
        <v>0</v>
      </c>
      <c r="EH25" s="19">
        <f t="shared" si="66"/>
        <v>0</v>
      </c>
      <c r="EI25" s="19">
        <f t="shared" si="66"/>
        <v>0</v>
      </c>
      <c r="EJ25" s="19">
        <f t="shared" si="66"/>
        <v>0</v>
      </c>
      <c r="EK25" s="19">
        <f t="shared" si="66"/>
        <v>0</v>
      </c>
      <c r="EL25" s="19">
        <f t="shared" si="66"/>
        <v>0</v>
      </c>
      <c r="EM25" s="19">
        <f t="shared" si="66"/>
        <v>0</v>
      </c>
      <c r="EN25" s="19">
        <f t="shared" si="66"/>
        <v>0</v>
      </c>
      <c r="EO25" s="19">
        <f t="shared" si="66"/>
        <v>0</v>
      </c>
      <c r="EP25" s="19">
        <f t="shared" si="66"/>
        <v>0</v>
      </c>
      <c r="EQ25" s="19">
        <f t="shared" si="66"/>
        <v>0</v>
      </c>
      <c r="ER25" s="19">
        <f t="shared" si="66"/>
        <v>0</v>
      </c>
      <c r="ES25" s="19">
        <f t="shared" si="66"/>
        <v>0</v>
      </c>
      <c r="ET25" s="19">
        <f t="shared" si="66"/>
        <v>0</v>
      </c>
      <c r="EU25" s="19">
        <f t="shared" si="66"/>
        <v>0</v>
      </c>
      <c r="EV25" s="19">
        <f t="shared" si="66"/>
        <v>0</v>
      </c>
      <c r="EW25" s="46">
        <f t="shared" ref="EQ25:EZ29" si="67">SUMIFS(EW$36:EW$177,$C$36:$C$177,$D25&amp;"*")</f>
        <v>0</v>
      </c>
      <c r="EX25" s="19">
        <f t="shared" si="67"/>
        <v>0</v>
      </c>
      <c r="EY25" s="19">
        <f t="shared" si="67"/>
        <v>0</v>
      </c>
      <c r="EZ25" s="19">
        <f t="shared" si="67"/>
        <v>0</v>
      </c>
      <c r="FA25" s="24">
        <f t="shared" si="52"/>
        <v>0</v>
      </c>
      <c r="FB25" s="222">
        <f>EW25</f>
        <v>0</v>
      </c>
      <c r="FC25" s="223">
        <f t="shared" si="53"/>
        <v>0</v>
      </c>
      <c r="FD25" s="289">
        <f t="shared" si="54"/>
        <v>0</v>
      </c>
      <c r="FF25" s="18" t="s">
        <v>20</v>
      </c>
      <c r="FG25" s="19">
        <f t="shared" ref="FG25:FV29" si="68">SUMIFS(FG$36:FG$177,$C$36:$C$177,$D25&amp;"*")</f>
        <v>0</v>
      </c>
      <c r="FH25" s="19">
        <f t="shared" si="68"/>
        <v>0</v>
      </c>
      <c r="FI25" s="19">
        <f t="shared" si="68"/>
        <v>0</v>
      </c>
      <c r="FJ25" s="19">
        <f t="shared" si="68"/>
        <v>0</v>
      </c>
      <c r="FK25" s="19">
        <f t="shared" si="68"/>
        <v>0</v>
      </c>
      <c r="FL25" s="19">
        <f t="shared" si="68"/>
        <v>0</v>
      </c>
      <c r="FM25" s="19">
        <f t="shared" si="68"/>
        <v>0</v>
      </c>
      <c r="FN25" s="19">
        <f t="shared" si="68"/>
        <v>0</v>
      </c>
      <c r="FO25" s="19">
        <f t="shared" si="68"/>
        <v>0</v>
      </c>
      <c r="FP25" s="19">
        <f t="shared" si="68"/>
        <v>0</v>
      </c>
      <c r="FQ25" s="19">
        <f t="shared" si="68"/>
        <v>0</v>
      </c>
      <c r="FR25" s="19">
        <f t="shared" si="68"/>
        <v>0</v>
      </c>
      <c r="FS25" s="19">
        <f t="shared" si="68"/>
        <v>0</v>
      </c>
      <c r="FT25" s="19">
        <f t="shared" si="68"/>
        <v>0</v>
      </c>
      <c r="FU25" s="19">
        <f t="shared" si="68"/>
        <v>0</v>
      </c>
      <c r="FV25" s="19">
        <f t="shared" si="68"/>
        <v>0</v>
      </c>
      <c r="FW25" s="46">
        <f t="shared" ref="FQ25:FZ29" si="69">SUMIFS(FW$36:FW$177,$C$36:$C$177,$D25&amp;"*")</f>
        <v>0</v>
      </c>
      <c r="FX25" s="19">
        <f t="shared" si="69"/>
        <v>0</v>
      </c>
      <c r="FY25" s="19">
        <f t="shared" si="69"/>
        <v>0</v>
      </c>
      <c r="FZ25" s="19">
        <f t="shared" si="69"/>
        <v>0</v>
      </c>
      <c r="GA25" s="24">
        <f t="shared" si="55"/>
        <v>0</v>
      </c>
      <c r="GB25" s="222">
        <f>FW25</f>
        <v>0</v>
      </c>
      <c r="GC25" s="223">
        <f t="shared" si="56"/>
        <v>0</v>
      </c>
      <c r="GD25" s="289">
        <f t="shared" si="57"/>
        <v>0</v>
      </c>
    </row>
    <row r="26" spans="1:186" ht="15.75" x14ac:dyDescent="0.25">
      <c r="B26" s="141"/>
      <c r="D26" s="18" t="s">
        <v>21</v>
      </c>
      <c r="E26" s="19">
        <f t="shared" si="58"/>
        <v>0</v>
      </c>
      <c r="F26" s="19">
        <f t="shared" si="58"/>
        <v>0</v>
      </c>
      <c r="G26" s="19">
        <f t="shared" si="58"/>
        <v>0</v>
      </c>
      <c r="H26" s="19">
        <f t="shared" si="58"/>
        <v>0</v>
      </c>
      <c r="I26" s="19">
        <f t="shared" si="58"/>
        <v>0</v>
      </c>
      <c r="J26" s="19">
        <f t="shared" si="58"/>
        <v>0</v>
      </c>
      <c r="K26" s="19">
        <f t="shared" si="58"/>
        <v>0</v>
      </c>
      <c r="L26" s="19">
        <f t="shared" si="58"/>
        <v>0</v>
      </c>
      <c r="M26" s="19">
        <f t="shared" si="58"/>
        <v>0</v>
      </c>
      <c r="N26" s="19">
        <f t="shared" si="58"/>
        <v>0</v>
      </c>
      <c r="O26" s="19">
        <f t="shared" si="59"/>
        <v>0</v>
      </c>
      <c r="P26" s="19">
        <f t="shared" si="59"/>
        <v>0</v>
      </c>
      <c r="Q26" s="19">
        <f t="shared" si="59"/>
        <v>0</v>
      </c>
      <c r="R26" s="19">
        <f t="shared" si="59"/>
        <v>0</v>
      </c>
      <c r="S26" s="19">
        <f t="shared" si="59"/>
        <v>0</v>
      </c>
      <c r="T26" s="19">
        <f t="shared" si="59"/>
        <v>0</v>
      </c>
      <c r="U26" s="31">
        <f t="shared" si="59"/>
        <v>0</v>
      </c>
      <c r="V26" s="19">
        <f t="shared" si="59"/>
        <v>0</v>
      </c>
      <c r="W26" s="19">
        <f t="shared" si="59"/>
        <v>0</v>
      </c>
      <c r="X26" s="19">
        <f t="shared" si="59"/>
        <v>0</v>
      </c>
      <c r="Y26" s="24">
        <f t="shared" si="9"/>
        <v>0</v>
      </c>
      <c r="Z26" s="143">
        <f t="shared" si="10"/>
        <v>0</v>
      </c>
      <c r="AB26" s="140"/>
      <c r="AG26" s="18" t="str">
        <f t="shared" si="11"/>
        <v>ДИУУ</v>
      </c>
      <c r="AH26" s="158">
        <f t="shared" si="12"/>
        <v>0</v>
      </c>
      <c r="AI26" s="158">
        <f t="shared" si="13"/>
        <v>0</v>
      </c>
      <c r="AJ26" s="158">
        <f t="shared" si="14"/>
        <v>0</v>
      </c>
      <c r="AK26" s="158">
        <f t="shared" si="15"/>
        <v>0</v>
      </c>
      <c r="AL26" s="158">
        <f t="shared" si="16"/>
        <v>0</v>
      </c>
      <c r="AM26" s="158">
        <f t="shared" si="17"/>
        <v>0</v>
      </c>
      <c r="AN26" s="158">
        <f t="shared" si="18"/>
        <v>0</v>
      </c>
      <c r="AO26" s="158">
        <f t="shared" si="19"/>
        <v>0</v>
      </c>
      <c r="AP26" s="158">
        <f t="shared" si="20"/>
        <v>0</v>
      </c>
      <c r="AQ26" s="158">
        <f t="shared" si="21"/>
        <v>0</v>
      </c>
      <c r="AR26" s="158">
        <f t="shared" si="22"/>
        <v>0</v>
      </c>
      <c r="AS26" s="158">
        <f t="shared" si="23"/>
        <v>0</v>
      </c>
      <c r="AT26" s="158">
        <f t="shared" si="24"/>
        <v>0</v>
      </c>
      <c r="AU26" s="158">
        <f t="shared" si="25"/>
        <v>0</v>
      </c>
      <c r="AV26" s="158">
        <f t="shared" si="26"/>
        <v>0</v>
      </c>
      <c r="AW26" s="158">
        <f t="shared" si="27"/>
        <v>0</v>
      </c>
      <c r="AX26" s="159">
        <f t="shared" si="28"/>
        <v>0</v>
      </c>
      <c r="AY26" s="158">
        <f t="shared" si="29"/>
        <v>0</v>
      </c>
      <c r="AZ26" s="158">
        <f t="shared" si="30"/>
        <v>0</v>
      </c>
      <c r="BA26" s="158">
        <f t="shared" si="31"/>
        <v>0</v>
      </c>
      <c r="BB26" s="142">
        <f t="shared" si="32"/>
        <v>0</v>
      </c>
      <c r="BC26" s="173">
        <f t="shared" si="33"/>
        <v>0</v>
      </c>
      <c r="BF26" s="18" t="s">
        <v>21</v>
      </c>
      <c r="BG26" s="19">
        <f t="shared" si="60"/>
        <v>0</v>
      </c>
      <c r="BH26" s="19">
        <f t="shared" si="60"/>
        <v>0</v>
      </c>
      <c r="BI26" s="19">
        <f t="shared" si="60"/>
        <v>0</v>
      </c>
      <c r="BJ26" s="19">
        <f t="shared" si="60"/>
        <v>0</v>
      </c>
      <c r="BK26" s="19">
        <f t="shared" si="60"/>
        <v>0</v>
      </c>
      <c r="BL26" s="19">
        <f t="shared" si="60"/>
        <v>0</v>
      </c>
      <c r="BM26" s="19">
        <f t="shared" si="60"/>
        <v>0</v>
      </c>
      <c r="BN26" s="19">
        <f t="shared" si="60"/>
        <v>0</v>
      </c>
      <c r="BO26" s="19">
        <f t="shared" si="60"/>
        <v>0</v>
      </c>
      <c r="BP26" s="19">
        <f t="shared" si="60"/>
        <v>0</v>
      </c>
      <c r="BQ26" s="19">
        <f t="shared" si="61"/>
        <v>0</v>
      </c>
      <c r="BR26" s="19">
        <f t="shared" si="61"/>
        <v>0</v>
      </c>
      <c r="BS26" s="19">
        <f t="shared" si="61"/>
        <v>0</v>
      </c>
      <c r="BT26" s="19">
        <f t="shared" si="61"/>
        <v>0</v>
      </c>
      <c r="BU26" s="19">
        <f t="shared" si="61"/>
        <v>0</v>
      </c>
      <c r="BV26" s="19">
        <f t="shared" si="61"/>
        <v>0</v>
      </c>
      <c r="BW26" s="31">
        <f t="shared" si="61"/>
        <v>0</v>
      </c>
      <c r="BX26" s="19">
        <f t="shared" si="61"/>
        <v>0</v>
      </c>
      <c r="BY26" s="19">
        <f t="shared" si="61"/>
        <v>0</v>
      </c>
      <c r="BZ26" s="19">
        <f t="shared" si="61"/>
        <v>0</v>
      </c>
      <c r="CA26" s="24">
        <f t="shared" si="44"/>
        <v>0</v>
      </c>
      <c r="CB26" s="222">
        <f>BX26</f>
        <v>0</v>
      </c>
      <c r="CC26" s="223">
        <f t="shared" si="45"/>
        <v>0</v>
      </c>
      <c r="CF26" s="18" t="s">
        <v>21</v>
      </c>
      <c r="CG26" s="19">
        <f t="shared" si="62"/>
        <v>0</v>
      </c>
      <c r="CH26" s="19">
        <f t="shared" si="62"/>
        <v>0</v>
      </c>
      <c r="CI26" s="19">
        <f t="shared" si="62"/>
        <v>0</v>
      </c>
      <c r="CJ26" s="19">
        <f t="shared" si="62"/>
        <v>0</v>
      </c>
      <c r="CK26" s="19">
        <f t="shared" si="62"/>
        <v>0</v>
      </c>
      <c r="CL26" s="19">
        <f t="shared" si="62"/>
        <v>0</v>
      </c>
      <c r="CM26" s="19">
        <f t="shared" si="62"/>
        <v>0</v>
      </c>
      <c r="CN26" s="19">
        <f t="shared" si="62"/>
        <v>0</v>
      </c>
      <c r="CO26" s="19">
        <f t="shared" si="62"/>
        <v>0</v>
      </c>
      <c r="CP26" s="19">
        <f t="shared" si="62"/>
        <v>0</v>
      </c>
      <c r="CQ26" s="19">
        <f t="shared" si="63"/>
        <v>0</v>
      </c>
      <c r="CR26" s="19">
        <f t="shared" si="63"/>
        <v>0</v>
      </c>
      <c r="CS26" s="19">
        <f t="shared" si="63"/>
        <v>0</v>
      </c>
      <c r="CT26" s="19">
        <f t="shared" si="63"/>
        <v>0</v>
      </c>
      <c r="CU26" s="19">
        <f t="shared" si="63"/>
        <v>0</v>
      </c>
      <c r="CV26" s="19">
        <f t="shared" si="63"/>
        <v>0</v>
      </c>
      <c r="CW26" s="31">
        <f t="shared" si="63"/>
        <v>0</v>
      </c>
      <c r="CX26" s="19">
        <f t="shared" si="63"/>
        <v>0</v>
      </c>
      <c r="CY26" s="19">
        <f t="shared" si="63"/>
        <v>0</v>
      </c>
      <c r="CZ26" s="19">
        <f t="shared" si="63"/>
        <v>0</v>
      </c>
      <c r="DA26" s="24">
        <f t="shared" si="46"/>
        <v>0</v>
      </c>
      <c r="DB26" s="222">
        <f>CX26</f>
        <v>0</v>
      </c>
      <c r="DC26" s="223">
        <f t="shared" si="47"/>
        <v>0</v>
      </c>
      <c r="DD26" s="289">
        <f t="shared" si="48"/>
        <v>0</v>
      </c>
      <c r="DF26" s="18" t="s">
        <v>21</v>
      </c>
      <c r="DG26" s="19">
        <f t="shared" si="64"/>
        <v>0</v>
      </c>
      <c r="DH26" s="19">
        <f t="shared" si="64"/>
        <v>0</v>
      </c>
      <c r="DI26" s="19">
        <f t="shared" si="64"/>
        <v>0</v>
      </c>
      <c r="DJ26" s="19">
        <f t="shared" si="64"/>
        <v>0</v>
      </c>
      <c r="DK26" s="19">
        <f t="shared" si="64"/>
        <v>0</v>
      </c>
      <c r="DL26" s="19">
        <f t="shared" si="64"/>
        <v>0</v>
      </c>
      <c r="DM26" s="19">
        <f t="shared" si="64"/>
        <v>0</v>
      </c>
      <c r="DN26" s="19">
        <f t="shared" si="64"/>
        <v>0</v>
      </c>
      <c r="DO26" s="19">
        <f t="shared" si="64"/>
        <v>0</v>
      </c>
      <c r="DP26" s="19">
        <f t="shared" si="64"/>
        <v>0</v>
      </c>
      <c r="DQ26" s="19">
        <f t="shared" si="65"/>
        <v>0</v>
      </c>
      <c r="DR26" s="19">
        <f t="shared" si="65"/>
        <v>0</v>
      </c>
      <c r="DS26" s="19">
        <f t="shared" si="65"/>
        <v>0</v>
      </c>
      <c r="DT26" s="19">
        <f t="shared" si="65"/>
        <v>0</v>
      </c>
      <c r="DU26" s="19">
        <f t="shared" si="65"/>
        <v>0</v>
      </c>
      <c r="DV26" s="19">
        <f t="shared" si="65"/>
        <v>0</v>
      </c>
      <c r="DW26" s="31">
        <f t="shared" si="65"/>
        <v>0</v>
      </c>
      <c r="DX26" s="19">
        <f t="shared" si="65"/>
        <v>0</v>
      </c>
      <c r="DY26" s="19">
        <f t="shared" si="65"/>
        <v>0</v>
      </c>
      <c r="DZ26" s="19">
        <f t="shared" si="65"/>
        <v>0</v>
      </c>
      <c r="EA26" s="24">
        <f t="shared" si="49"/>
        <v>0</v>
      </c>
      <c r="EB26" s="222">
        <f>DX26</f>
        <v>0</v>
      </c>
      <c r="EC26" s="223">
        <f t="shared" si="50"/>
        <v>0</v>
      </c>
      <c r="ED26" s="289">
        <f t="shared" si="51"/>
        <v>0</v>
      </c>
      <c r="EF26" s="18" t="s">
        <v>21</v>
      </c>
      <c r="EG26" s="19">
        <f t="shared" si="66"/>
        <v>0</v>
      </c>
      <c r="EH26" s="19">
        <f t="shared" si="66"/>
        <v>0</v>
      </c>
      <c r="EI26" s="19">
        <f t="shared" si="66"/>
        <v>0</v>
      </c>
      <c r="EJ26" s="19">
        <f t="shared" si="66"/>
        <v>0</v>
      </c>
      <c r="EK26" s="19">
        <f t="shared" si="66"/>
        <v>0</v>
      </c>
      <c r="EL26" s="19">
        <f t="shared" si="66"/>
        <v>0</v>
      </c>
      <c r="EM26" s="19">
        <f t="shared" si="66"/>
        <v>0</v>
      </c>
      <c r="EN26" s="19">
        <f t="shared" si="66"/>
        <v>0</v>
      </c>
      <c r="EO26" s="19">
        <f t="shared" si="66"/>
        <v>0</v>
      </c>
      <c r="EP26" s="19">
        <f t="shared" si="66"/>
        <v>0</v>
      </c>
      <c r="EQ26" s="19">
        <f t="shared" si="67"/>
        <v>0</v>
      </c>
      <c r="ER26" s="19">
        <f t="shared" si="67"/>
        <v>0</v>
      </c>
      <c r="ES26" s="19">
        <f t="shared" si="67"/>
        <v>0</v>
      </c>
      <c r="ET26" s="19">
        <f t="shared" si="67"/>
        <v>0</v>
      </c>
      <c r="EU26" s="19">
        <f t="shared" si="67"/>
        <v>0</v>
      </c>
      <c r="EV26" s="19">
        <f t="shared" si="67"/>
        <v>0</v>
      </c>
      <c r="EW26" s="31">
        <f t="shared" si="67"/>
        <v>0</v>
      </c>
      <c r="EX26" s="19">
        <f t="shared" si="67"/>
        <v>0</v>
      </c>
      <c r="EY26" s="19">
        <f t="shared" si="67"/>
        <v>0</v>
      </c>
      <c r="EZ26" s="19">
        <f t="shared" si="67"/>
        <v>0</v>
      </c>
      <c r="FA26" s="24">
        <f t="shared" si="52"/>
        <v>0</v>
      </c>
      <c r="FB26" s="222">
        <f>EX26</f>
        <v>0</v>
      </c>
      <c r="FC26" s="223">
        <f t="shared" si="53"/>
        <v>0</v>
      </c>
      <c r="FD26" s="289">
        <f t="shared" si="54"/>
        <v>0</v>
      </c>
      <c r="FF26" s="18" t="s">
        <v>21</v>
      </c>
      <c r="FG26" s="19">
        <f t="shared" si="68"/>
        <v>0</v>
      </c>
      <c r="FH26" s="19">
        <f t="shared" si="68"/>
        <v>0</v>
      </c>
      <c r="FI26" s="19">
        <f t="shared" si="68"/>
        <v>0</v>
      </c>
      <c r="FJ26" s="19">
        <f t="shared" si="68"/>
        <v>0</v>
      </c>
      <c r="FK26" s="19">
        <f t="shared" si="68"/>
        <v>0</v>
      </c>
      <c r="FL26" s="19">
        <f t="shared" si="68"/>
        <v>0</v>
      </c>
      <c r="FM26" s="19">
        <f t="shared" si="68"/>
        <v>0</v>
      </c>
      <c r="FN26" s="19">
        <f t="shared" si="68"/>
        <v>0</v>
      </c>
      <c r="FO26" s="19">
        <f t="shared" si="68"/>
        <v>0</v>
      </c>
      <c r="FP26" s="19">
        <f t="shared" si="68"/>
        <v>0</v>
      </c>
      <c r="FQ26" s="19">
        <f t="shared" si="69"/>
        <v>0</v>
      </c>
      <c r="FR26" s="19">
        <f t="shared" si="69"/>
        <v>0</v>
      </c>
      <c r="FS26" s="19">
        <f t="shared" si="69"/>
        <v>0</v>
      </c>
      <c r="FT26" s="19">
        <f t="shared" si="69"/>
        <v>0</v>
      </c>
      <c r="FU26" s="19">
        <f t="shared" si="69"/>
        <v>0</v>
      </c>
      <c r="FV26" s="19">
        <f t="shared" si="69"/>
        <v>0</v>
      </c>
      <c r="FW26" s="31">
        <f t="shared" si="69"/>
        <v>0</v>
      </c>
      <c r="FX26" s="19">
        <f t="shared" si="69"/>
        <v>0</v>
      </c>
      <c r="FY26" s="19">
        <f t="shared" si="69"/>
        <v>0</v>
      </c>
      <c r="FZ26" s="19">
        <f t="shared" si="69"/>
        <v>0</v>
      </c>
      <c r="GA26" s="24">
        <f t="shared" si="55"/>
        <v>0</v>
      </c>
      <c r="GB26" s="222">
        <f>FX26</f>
        <v>0</v>
      </c>
      <c r="GC26" s="223">
        <f t="shared" si="56"/>
        <v>0</v>
      </c>
      <c r="GD26" s="289">
        <f t="shared" si="57"/>
        <v>0</v>
      </c>
    </row>
    <row r="27" spans="1:186" ht="15.75" x14ac:dyDescent="0.25">
      <c r="B27" s="141"/>
      <c r="D27" s="18" t="s">
        <v>22</v>
      </c>
      <c r="E27" s="19">
        <f t="shared" si="58"/>
        <v>0</v>
      </c>
      <c r="F27" s="19">
        <f t="shared" si="58"/>
        <v>0</v>
      </c>
      <c r="G27" s="19">
        <f t="shared" si="58"/>
        <v>0</v>
      </c>
      <c r="H27" s="19">
        <f t="shared" si="58"/>
        <v>0</v>
      </c>
      <c r="I27" s="19">
        <f t="shared" si="58"/>
        <v>0</v>
      </c>
      <c r="J27" s="19">
        <f t="shared" si="58"/>
        <v>0</v>
      </c>
      <c r="K27" s="19">
        <f t="shared" si="58"/>
        <v>0</v>
      </c>
      <c r="L27" s="19">
        <f t="shared" si="58"/>
        <v>0</v>
      </c>
      <c r="M27" s="19">
        <f t="shared" si="58"/>
        <v>0</v>
      </c>
      <c r="N27" s="19">
        <f t="shared" si="58"/>
        <v>0</v>
      </c>
      <c r="O27" s="19">
        <f t="shared" si="59"/>
        <v>0</v>
      </c>
      <c r="P27" s="19">
        <f t="shared" si="59"/>
        <v>0</v>
      </c>
      <c r="Q27" s="19">
        <f t="shared" si="59"/>
        <v>0</v>
      </c>
      <c r="R27" s="19">
        <f t="shared" si="59"/>
        <v>0</v>
      </c>
      <c r="S27" s="19">
        <f t="shared" si="59"/>
        <v>0</v>
      </c>
      <c r="T27" s="19">
        <f t="shared" si="59"/>
        <v>0</v>
      </c>
      <c r="U27" s="31">
        <f t="shared" si="59"/>
        <v>0</v>
      </c>
      <c r="V27" s="19">
        <f t="shared" si="59"/>
        <v>0</v>
      </c>
      <c r="W27" s="19">
        <f t="shared" si="59"/>
        <v>0</v>
      </c>
      <c r="X27" s="19">
        <f t="shared" si="59"/>
        <v>0</v>
      </c>
      <c r="Y27" s="24">
        <f t="shared" si="9"/>
        <v>0</v>
      </c>
      <c r="Z27" s="143">
        <f t="shared" si="10"/>
        <v>0</v>
      </c>
      <c r="AB27" s="140"/>
      <c r="AG27" s="18" t="str">
        <f t="shared" si="11"/>
        <v>ДЕО</v>
      </c>
      <c r="AH27" s="158">
        <f t="shared" si="12"/>
        <v>0</v>
      </c>
      <c r="AI27" s="158">
        <f t="shared" si="13"/>
        <v>0</v>
      </c>
      <c r="AJ27" s="158">
        <f t="shared" si="14"/>
        <v>0</v>
      </c>
      <c r="AK27" s="158">
        <f t="shared" si="15"/>
        <v>0</v>
      </c>
      <c r="AL27" s="158">
        <f t="shared" si="16"/>
        <v>0</v>
      </c>
      <c r="AM27" s="158">
        <f t="shared" si="17"/>
        <v>0</v>
      </c>
      <c r="AN27" s="158">
        <f t="shared" si="18"/>
        <v>0</v>
      </c>
      <c r="AO27" s="158">
        <f t="shared" si="19"/>
        <v>0</v>
      </c>
      <c r="AP27" s="158">
        <f t="shared" si="20"/>
        <v>0</v>
      </c>
      <c r="AQ27" s="158">
        <f t="shared" si="21"/>
        <v>0</v>
      </c>
      <c r="AR27" s="158">
        <f t="shared" si="22"/>
        <v>0</v>
      </c>
      <c r="AS27" s="158">
        <f t="shared" si="23"/>
        <v>0</v>
      </c>
      <c r="AT27" s="158">
        <f t="shared" si="24"/>
        <v>0</v>
      </c>
      <c r="AU27" s="158">
        <f t="shared" si="25"/>
        <v>0</v>
      </c>
      <c r="AV27" s="158">
        <f t="shared" si="26"/>
        <v>0</v>
      </c>
      <c r="AW27" s="158">
        <f t="shared" si="27"/>
        <v>0</v>
      </c>
      <c r="AX27" s="159">
        <f t="shared" si="28"/>
        <v>0</v>
      </c>
      <c r="AY27" s="158">
        <f t="shared" si="29"/>
        <v>0</v>
      </c>
      <c r="AZ27" s="158">
        <f t="shared" si="30"/>
        <v>0</v>
      </c>
      <c r="BA27" s="158">
        <f t="shared" si="31"/>
        <v>0</v>
      </c>
      <c r="BB27" s="142">
        <f t="shared" si="32"/>
        <v>0</v>
      </c>
      <c r="BC27" s="173">
        <f t="shared" si="33"/>
        <v>0</v>
      </c>
      <c r="BF27" s="18" t="s">
        <v>22</v>
      </c>
      <c r="BG27" s="19">
        <f t="shared" si="60"/>
        <v>0</v>
      </c>
      <c r="BH27" s="19">
        <f t="shared" si="60"/>
        <v>0</v>
      </c>
      <c r="BI27" s="19">
        <f t="shared" si="60"/>
        <v>0</v>
      </c>
      <c r="BJ27" s="19">
        <f t="shared" si="60"/>
        <v>0</v>
      </c>
      <c r="BK27" s="19">
        <f t="shared" si="60"/>
        <v>0</v>
      </c>
      <c r="BL27" s="19">
        <f t="shared" si="60"/>
        <v>0</v>
      </c>
      <c r="BM27" s="19">
        <f t="shared" si="60"/>
        <v>0</v>
      </c>
      <c r="BN27" s="19">
        <f t="shared" si="60"/>
        <v>0</v>
      </c>
      <c r="BO27" s="19">
        <f t="shared" si="60"/>
        <v>0</v>
      </c>
      <c r="BP27" s="19">
        <f t="shared" si="60"/>
        <v>0</v>
      </c>
      <c r="BQ27" s="19">
        <f t="shared" si="61"/>
        <v>0</v>
      </c>
      <c r="BR27" s="19">
        <f t="shared" si="61"/>
        <v>0</v>
      </c>
      <c r="BS27" s="19">
        <f t="shared" si="61"/>
        <v>0</v>
      </c>
      <c r="BT27" s="19">
        <f t="shared" si="61"/>
        <v>0</v>
      </c>
      <c r="BU27" s="19">
        <f t="shared" si="61"/>
        <v>0</v>
      </c>
      <c r="BV27" s="19">
        <f t="shared" si="61"/>
        <v>0</v>
      </c>
      <c r="BW27" s="31">
        <f t="shared" si="61"/>
        <v>0</v>
      </c>
      <c r="BX27" s="19">
        <f t="shared" si="61"/>
        <v>0</v>
      </c>
      <c r="BY27" s="19">
        <f t="shared" si="61"/>
        <v>0</v>
      </c>
      <c r="BZ27" s="19">
        <f t="shared" si="61"/>
        <v>0</v>
      </c>
      <c r="CA27" s="24">
        <f t="shared" si="44"/>
        <v>0</v>
      </c>
      <c r="CB27" s="222">
        <f>BY27</f>
        <v>0</v>
      </c>
      <c r="CC27" s="223">
        <f t="shared" si="45"/>
        <v>0</v>
      </c>
      <c r="CF27" s="18" t="s">
        <v>22</v>
      </c>
      <c r="CG27" s="19">
        <f t="shared" si="62"/>
        <v>0</v>
      </c>
      <c r="CH27" s="19">
        <f t="shared" si="62"/>
        <v>0</v>
      </c>
      <c r="CI27" s="19">
        <f t="shared" si="62"/>
        <v>0</v>
      </c>
      <c r="CJ27" s="19">
        <f t="shared" si="62"/>
        <v>0</v>
      </c>
      <c r="CK27" s="19">
        <f t="shared" si="62"/>
        <v>0</v>
      </c>
      <c r="CL27" s="19">
        <f t="shared" si="62"/>
        <v>0</v>
      </c>
      <c r="CM27" s="19">
        <f t="shared" si="62"/>
        <v>0</v>
      </c>
      <c r="CN27" s="19">
        <f t="shared" si="62"/>
        <v>0</v>
      </c>
      <c r="CO27" s="19">
        <f t="shared" si="62"/>
        <v>0</v>
      </c>
      <c r="CP27" s="19">
        <f t="shared" si="62"/>
        <v>0</v>
      </c>
      <c r="CQ27" s="19">
        <f t="shared" si="63"/>
        <v>0</v>
      </c>
      <c r="CR27" s="19">
        <f t="shared" si="63"/>
        <v>0</v>
      </c>
      <c r="CS27" s="19">
        <f t="shared" si="63"/>
        <v>0</v>
      </c>
      <c r="CT27" s="19">
        <f t="shared" si="63"/>
        <v>0</v>
      </c>
      <c r="CU27" s="19">
        <f t="shared" si="63"/>
        <v>0</v>
      </c>
      <c r="CV27" s="19">
        <f t="shared" si="63"/>
        <v>0</v>
      </c>
      <c r="CW27" s="31">
        <f t="shared" si="63"/>
        <v>0</v>
      </c>
      <c r="CX27" s="19">
        <f t="shared" si="63"/>
        <v>0</v>
      </c>
      <c r="CY27" s="19">
        <f t="shared" si="63"/>
        <v>0</v>
      </c>
      <c r="CZ27" s="19">
        <f t="shared" si="63"/>
        <v>0</v>
      </c>
      <c r="DA27" s="24">
        <f t="shared" si="46"/>
        <v>0</v>
      </c>
      <c r="DB27" s="222">
        <f>CY27</f>
        <v>0</v>
      </c>
      <c r="DC27" s="223">
        <f t="shared" si="47"/>
        <v>0</v>
      </c>
      <c r="DD27" s="289">
        <f t="shared" si="48"/>
        <v>0</v>
      </c>
      <c r="DF27" s="18" t="s">
        <v>22</v>
      </c>
      <c r="DG27" s="19">
        <f t="shared" si="64"/>
        <v>0</v>
      </c>
      <c r="DH27" s="19">
        <f t="shared" si="64"/>
        <v>0</v>
      </c>
      <c r="DI27" s="19">
        <f t="shared" si="64"/>
        <v>0</v>
      </c>
      <c r="DJ27" s="19">
        <f t="shared" si="64"/>
        <v>0</v>
      </c>
      <c r="DK27" s="19">
        <f t="shared" si="64"/>
        <v>0</v>
      </c>
      <c r="DL27" s="19">
        <f t="shared" si="64"/>
        <v>0</v>
      </c>
      <c r="DM27" s="19">
        <f t="shared" si="64"/>
        <v>0</v>
      </c>
      <c r="DN27" s="19">
        <f t="shared" si="64"/>
        <v>0</v>
      </c>
      <c r="DO27" s="19">
        <f t="shared" si="64"/>
        <v>0</v>
      </c>
      <c r="DP27" s="19">
        <f t="shared" si="64"/>
        <v>0</v>
      </c>
      <c r="DQ27" s="19">
        <f t="shared" si="65"/>
        <v>0</v>
      </c>
      <c r="DR27" s="19">
        <f t="shared" si="65"/>
        <v>0</v>
      </c>
      <c r="DS27" s="19">
        <f t="shared" si="65"/>
        <v>0</v>
      </c>
      <c r="DT27" s="19">
        <f t="shared" si="65"/>
        <v>0</v>
      </c>
      <c r="DU27" s="19">
        <f t="shared" si="65"/>
        <v>0</v>
      </c>
      <c r="DV27" s="19">
        <f t="shared" si="65"/>
        <v>0</v>
      </c>
      <c r="DW27" s="31">
        <f t="shared" si="65"/>
        <v>0</v>
      </c>
      <c r="DX27" s="19">
        <f t="shared" si="65"/>
        <v>0</v>
      </c>
      <c r="DY27" s="19">
        <f t="shared" si="65"/>
        <v>0</v>
      </c>
      <c r="DZ27" s="19">
        <f t="shared" si="65"/>
        <v>0</v>
      </c>
      <c r="EA27" s="24">
        <f t="shared" si="49"/>
        <v>0</v>
      </c>
      <c r="EB27" s="222">
        <f>DY27</f>
        <v>0</v>
      </c>
      <c r="EC27" s="223">
        <f t="shared" si="50"/>
        <v>0</v>
      </c>
      <c r="ED27" s="289">
        <f t="shared" si="51"/>
        <v>0</v>
      </c>
      <c r="EF27" s="18" t="s">
        <v>22</v>
      </c>
      <c r="EG27" s="19">
        <f t="shared" si="66"/>
        <v>0</v>
      </c>
      <c r="EH27" s="19">
        <f t="shared" si="66"/>
        <v>0</v>
      </c>
      <c r="EI27" s="19">
        <f t="shared" si="66"/>
        <v>0</v>
      </c>
      <c r="EJ27" s="19">
        <f t="shared" si="66"/>
        <v>0</v>
      </c>
      <c r="EK27" s="19">
        <f t="shared" si="66"/>
        <v>0</v>
      </c>
      <c r="EL27" s="19">
        <f t="shared" si="66"/>
        <v>0</v>
      </c>
      <c r="EM27" s="19">
        <f t="shared" si="66"/>
        <v>0</v>
      </c>
      <c r="EN27" s="19">
        <f t="shared" si="66"/>
        <v>0</v>
      </c>
      <c r="EO27" s="19">
        <f t="shared" si="66"/>
        <v>0</v>
      </c>
      <c r="EP27" s="19">
        <f t="shared" si="66"/>
        <v>0</v>
      </c>
      <c r="EQ27" s="19">
        <f t="shared" si="67"/>
        <v>0</v>
      </c>
      <c r="ER27" s="19">
        <f t="shared" si="67"/>
        <v>0</v>
      </c>
      <c r="ES27" s="19">
        <f t="shared" si="67"/>
        <v>0</v>
      </c>
      <c r="ET27" s="19">
        <f t="shared" si="67"/>
        <v>0</v>
      </c>
      <c r="EU27" s="19">
        <f t="shared" si="67"/>
        <v>0</v>
      </c>
      <c r="EV27" s="19">
        <f t="shared" si="67"/>
        <v>0</v>
      </c>
      <c r="EW27" s="31">
        <f t="shared" si="67"/>
        <v>0</v>
      </c>
      <c r="EX27" s="19">
        <f t="shared" si="67"/>
        <v>0</v>
      </c>
      <c r="EY27" s="19">
        <f t="shared" si="67"/>
        <v>0</v>
      </c>
      <c r="EZ27" s="19">
        <f t="shared" si="67"/>
        <v>0</v>
      </c>
      <c r="FA27" s="24">
        <f t="shared" si="52"/>
        <v>0</v>
      </c>
      <c r="FB27" s="222">
        <f>EY27</f>
        <v>0</v>
      </c>
      <c r="FC27" s="223">
        <f t="shared" si="53"/>
        <v>0</v>
      </c>
      <c r="FD27" s="289">
        <f t="shared" si="54"/>
        <v>0</v>
      </c>
      <c r="FF27" s="18" t="s">
        <v>22</v>
      </c>
      <c r="FG27" s="19">
        <f t="shared" si="68"/>
        <v>0</v>
      </c>
      <c r="FH27" s="19">
        <f t="shared" si="68"/>
        <v>0</v>
      </c>
      <c r="FI27" s="19">
        <f t="shared" si="68"/>
        <v>0</v>
      </c>
      <c r="FJ27" s="19">
        <f t="shared" si="68"/>
        <v>0</v>
      </c>
      <c r="FK27" s="19">
        <f t="shared" si="68"/>
        <v>0</v>
      </c>
      <c r="FL27" s="19">
        <f t="shared" si="68"/>
        <v>0</v>
      </c>
      <c r="FM27" s="19">
        <f t="shared" si="68"/>
        <v>0</v>
      </c>
      <c r="FN27" s="19">
        <f t="shared" si="68"/>
        <v>0</v>
      </c>
      <c r="FO27" s="19">
        <f t="shared" si="68"/>
        <v>0</v>
      </c>
      <c r="FP27" s="19">
        <f t="shared" si="68"/>
        <v>0</v>
      </c>
      <c r="FQ27" s="19">
        <f t="shared" si="69"/>
        <v>0</v>
      </c>
      <c r="FR27" s="19">
        <f t="shared" si="69"/>
        <v>0</v>
      </c>
      <c r="FS27" s="19">
        <f t="shared" si="69"/>
        <v>0</v>
      </c>
      <c r="FT27" s="19">
        <f t="shared" si="69"/>
        <v>0</v>
      </c>
      <c r="FU27" s="19">
        <f t="shared" si="69"/>
        <v>0</v>
      </c>
      <c r="FV27" s="19">
        <f t="shared" si="69"/>
        <v>0</v>
      </c>
      <c r="FW27" s="31">
        <f t="shared" si="69"/>
        <v>0</v>
      </c>
      <c r="FX27" s="19">
        <f t="shared" si="69"/>
        <v>0</v>
      </c>
      <c r="FY27" s="19">
        <f t="shared" si="69"/>
        <v>0</v>
      </c>
      <c r="FZ27" s="19">
        <f t="shared" si="69"/>
        <v>0</v>
      </c>
      <c r="GA27" s="24">
        <f t="shared" si="55"/>
        <v>0</v>
      </c>
      <c r="GB27" s="222">
        <f>FY27</f>
        <v>0</v>
      </c>
      <c r="GC27" s="223">
        <f t="shared" si="56"/>
        <v>0</v>
      </c>
      <c r="GD27" s="289">
        <f t="shared" si="57"/>
        <v>0</v>
      </c>
    </row>
    <row r="28" spans="1:186" ht="15.75" x14ac:dyDescent="0.25">
      <c r="B28" s="141"/>
      <c r="D28" s="18" t="s">
        <v>23</v>
      </c>
      <c r="E28" s="19">
        <f t="shared" si="58"/>
        <v>0</v>
      </c>
      <c r="F28" s="19">
        <f t="shared" si="58"/>
        <v>0</v>
      </c>
      <c r="G28" s="19">
        <f t="shared" si="58"/>
        <v>0</v>
      </c>
      <c r="H28" s="19">
        <f t="shared" si="58"/>
        <v>0</v>
      </c>
      <c r="I28" s="19">
        <f t="shared" si="58"/>
        <v>0</v>
      </c>
      <c r="J28" s="19">
        <f t="shared" si="58"/>
        <v>0</v>
      </c>
      <c r="K28" s="19">
        <f t="shared" si="58"/>
        <v>0</v>
      </c>
      <c r="L28" s="19">
        <f t="shared" si="58"/>
        <v>0</v>
      </c>
      <c r="M28" s="19">
        <f t="shared" si="58"/>
        <v>0</v>
      </c>
      <c r="N28" s="19">
        <f t="shared" si="58"/>
        <v>0</v>
      </c>
      <c r="O28" s="19">
        <f t="shared" si="59"/>
        <v>0</v>
      </c>
      <c r="P28" s="19">
        <f t="shared" si="59"/>
        <v>0</v>
      </c>
      <c r="Q28" s="19">
        <f t="shared" si="59"/>
        <v>0</v>
      </c>
      <c r="R28" s="19">
        <f t="shared" si="59"/>
        <v>0</v>
      </c>
      <c r="S28" s="19">
        <f t="shared" si="59"/>
        <v>0</v>
      </c>
      <c r="T28" s="19">
        <f t="shared" si="59"/>
        <v>0</v>
      </c>
      <c r="U28" s="31">
        <f t="shared" si="59"/>
        <v>0</v>
      </c>
      <c r="V28" s="19">
        <f t="shared" si="59"/>
        <v>0</v>
      </c>
      <c r="W28" s="19">
        <f t="shared" si="59"/>
        <v>0</v>
      </c>
      <c r="X28" s="19">
        <f t="shared" si="59"/>
        <v>0</v>
      </c>
      <c r="Y28" s="24">
        <f t="shared" si="9"/>
        <v>0</v>
      </c>
      <c r="Z28" s="143">
        <f t="shared" si="10"/>
        <v>0</v>
      </c>
      <c r="AB28" s="140"/>
      <c r="AG28" s="18" t="str">
        <f t="shared" si="11"/>
        <v>ЦСВП</v>
      </c>
      <c r="AH28" s="158">
        <f t="shared" si="12"/>
        <v>0</v>
      </c>
      <c r="AI28" s="158">
        <f t="shared" si="13"/>
        <v>0</v>
      </c>
      <c r="AJ28" s="158">
        <f t="shared" si="14"/>
        <v>0</v>
      </c>
      <c r="AK28" s="158">
        <f t="shared" si="15"/>
        <v>0</v>
      </c>
      <c r="AL28" s="158">
        <f t="shared" si="16"/>
        <v>0</v>
      </c>
      <c r="AM28" s="158">
        <f t="shared" si="17"/>
        <v>0</v>
      </c>
      <c r="AN28" s="158">
        <f t="shared" si="18"/>
        <v>0</v>
      </c>
      <c r="AO28" s="158">
        <f t="shared" si="19"/>
        <v>0</v>
      </c>
      <c r="AP28" s="158">
        <f t="shared" si="20"/>
        <v>0</v>
      </c>
      <c r="AQ28" s="158">
        <f t="shared" si="21"/>
        <v>0</v>
      </c>
      <c r="AR28" s="158">
        <f t="shared" si="22"/>
        <v>0</v>
      </c>
      <c r="AS28" s="158">
        <f t="shared" si="23"/>
        <v>0</v>
      </c>
      <c r="AT28" s="158">
        <f t="shared" si="24"/>
        <v>0</v>
      </c>
      <c r="AU28" s="158">
        <f t="shared" si="25"/>
        <v>0</v>
      </c>
      <c r="AV28" s="158">
        <f t="shared" si="26"/>
        <v>0</v>
      </c>
      <c r="AW28" s="158">
        <f t="shared" si="27"/>
        <v>0</v>
      </c>
      <c r="AX28" s="159">
        <f t="shared" si="28"/>
        <v>0</v>
      </c>
      <c r="AY28" s="158">
        <f t="shared" si="29"/>
        <v>0</v>
      </c>
      <c r="AZ28" s="158">
        <f t="shared" si="30"/>
        <v>0</v>
      </c>
      <c r="BA28" s="158">
        <f t="shared" si="31"/>
        <v>0</v>
      </c>
      <c r="BB28" s="142">
        <f t="shared" si="32"/>
        <v>0</v>
      </c>
      <c r="BC28" s="173">
        <f t="shared" si="33"/>
        <v>0</v>
      </c>
      <c r="BF28" s="18" t="s">
        <v>23</v>
      </c>
      <c r="BG28" s="19">
        <f t="shared" si="60"/>
        <v>0</v>
      </c>
      <c r="BH28" s="19">
        <f t="shared" si="60"/>
        <v>0</v>
      </c>
      <c r="BI28" s="19">
        <f t="shared" si="60"/>
        <v>0</v>
      </c>
      <c r="BJ28" s="19">
        <f t="shared" si="60"/>
        <v>0</v>
      </c>
      <c r="BK28" s="19">
        <f t="shared" si="60"/>
        <v>0</v>
      </c>
      <c r="BL28" s="19">
        <f t="shared" si="60"/>
        <v>0</v>
      </c>
      <c r="BM28" s="19">
        <f t="shared" si="60"/>
        <v>0</v>
      </c>
      <c r="BN28" s="19">
        <f t="shared" si="60"/>
        <v>0</v>
      </c>
      <c r="BO28" s="19">
        <f t="shared" si="60"/>
        <v>0</v>
      </c>
      <c r="BP28" s="19">
        <f t="shared" si="60"/>
        <v>0</v>
      </c>
      <c r="BQ28" s="19">
        <f t="shared" si="61"/>
        <v>0</v>
      </c>
      <c r="BR28" s="19">
        <f t="shared" si="61"/>
        <v>0</v>
      </c>
      <c r="BS28" s="19">
        <f t="shared" si="61"/>
        <v>0</v>
      </c>
      <c r="BT28" s="19">
        <f t="shared" si="61"/>
        <v>0</v>
      </c>
      <c r="BU28" s="19">
        <f t="shared" si="61"/>
        <v>0</v>
      </c>
      <c r="BV28" s="19">
        <f t="shared" si="61"/>
        <v>0</v>
      </c>
      <c r="BW28" s="31">
        <f t="shared" si="61"/>
        <v>0</v>
      </c>
      <c r="BX28" s="19">
        <f t="shared" si="61"/>
        <v>0</v>
      </c>
      <c r="BY28" s="19">
        <f t="shared" si="61"/>
        <v>0</v>
      </c>
      <c r="BZ28" s="19">
        <f t="shared" si="61"/>
        <v>0</v>
      </c>
      <c r="CA28" s="24">
        <f t="shared" si="44"/>
        <v>0</v>
      </c>
      <c r="CB28" s="222">
        <f>BZ28</f>
        <v>0</v>
      </c>
      <c r="CC28" s="223">
        <f t="shared" si="45"/>
        <v>0</v>
      </c>
      <c r="CF28" s="18" t="s">
        <v>23</v>
      </c>
      <c r="CG28" s="19">
        <f t="shared" si="62"/>
        <v>0</v>
      </c>
      <c r="CH28" s="19">
        <f t="shared" si="62"/>
        <v>0</v>
      </c>
      <c r="CI28" s="19">
        <f t="shared" si="62"/>
        <v>0</v>
      </c>
      <c r="CJ28" s="19">
        <f t="shared" si="62"/>
        <v>0</v>
      </c>
      <c r="CK28" s="19">
        <f t="shared" si="62"/>
        <v>0</v>
      </c>
      <c r="CL28" s="19">
        <f t="shared" si="62"/>
        <v>0</v>
      </c>
      <c r="CM28" s="19">
        <f t="shared" si="62"/>
        <v>0</v>
      </c>
      <c r="CN28" s="19">
        <f t="shared" si="62"/>
        <v>0</v>
      </c>
      <c r="CO28" s="19">
        <f t="shared" si="62"/>
        <v>0</v>
      </c>
      <c r="CP28" s="19">
        <f t="shared" si="62"/>
        <v>0</v>
      </c>
      <c r="CQ28" s="19">
        <f t="shared" si="63"/>
        <v>0</v>
      </c>
      <c r="CR28" s="19">
        <f t="shared" si="63"/>
        <v>0</v>
      </c>
      <c r="CS28" s="19">
        <f t="shared" si="63"/>
        <v>0</v>
      </c>
      <c r="CT28" s="19">
        <f t="shared" si="63"/>
        <v>0</v>
      </c>
      <c r="CU28" s="19">
        <f t="shared" si="63"/>
        <v>0</v>
      </c>
      <c r="CV28" s="19">
        <f t="shared" si="63"/>
        <v>0</v>
      </c>
      <c r="CW28" s="31">
        <f t="shared" si="63"/>
        <v>0</v>
      </c>
      <c r="CX28" s="19">
        <f t="shared" si="63"/>
        <v>0</v>
      </c>
      <c r="CY28" s="19">
        <f t="shared" si="63"/>
        <v>0</v>
      </c>
      <c r="CZ28" s="19">
        <f t="shared" si="63"/>
        <v>0</v>
      </c>
      <c r="DA28" s="24">
        <f t="shared" si="46"/>
        <v>0</v>
      </c>
      <c r="DB28" s="222">
        <f>CZ28</f>
        <v>0</v>
      </c>
      <c r="DC28" s="223">
        <f t="shared" si="47"/>
        <v>0</v>
      </c>
      <c r="DD28" s="289">
        <f t="shared" si="48"/>
        <v>0</v>
      </c>
      <c r="DF28" s="18" t="s">
        <v>23</v>
      </c>
      <c r="DG28" s="19">
        <f t="shared" si="64"/>
        <v>0</v>
      </c>
      <c r="DH28" s="19">
        <f t="shared" si="64"/>
        <v>0</v>
      </c>
      <c r="DI28" s="19">
        <f t="shared" si="64"/>
        <v>0</v>
      </c>
      <c r="DJ28" s="19">
        <f t="shared" si="64"/>
        <v>0</v>
      </c>
      <c r="DK28" s="19">
        <f t="shared" si="64"/>
        <v>0</v>
      </c>
      <c r="DL28" s="19">
        <f t="shared" si="64"/>
        <v>0</v>
      </c>
      <c r="DM28" s="19">
        <f t="shared" si="64"/>
        <v>0</v>
      </c>
      <c r="DN28" s="19">
        <f t="shared" si="64"/>
        <v>0</v>
      </c>
      <c r="DO28" s="19">
        <f t="shared" si="64"/>
        <v>0</v>
      </c>
      <c r="DP28" s="19">
        <f t="shared" si="64"/>
        <v>0</v>
      </c>
      <c r="DQ28" s="19">
        <f t="shared" si="65"/>
        <v>0</v>
      </c>
      <c r="DR28" s="19">
        <f t="shared" si="65"/>
        <v>0</v>
      </c>
      <c r="DS28" s="19">
        <f t="shared" si="65"/>
        <v>0</v>
      </c>
      <c r="DT28" s="19">
        <f t="shared" si="65"/>
        <v>0</v>
      </c>
      <c r="DU28" s="19">
        <f t="shared" si="65"/>
        <v>0</v>
      </c>
      <c r="DV28" s="19">
        <f t="shared" si="65"/>
        <v>0</v>
      </c>
      <c r="DW28" s="31">
        <f t="shared" si="65"/>
        <v>0</v>
      </c>
      <c r="DX28" s="19">
        <f t="shared" si="65"/>
        <v>0</v>
      </c>
      <c r="DY28" s="19">
        <f t="shared" si="65"/>
        <v>0</v>
      </c>
      <c r="DZ28" s="19">
        <f t="shared" si="65"/>
        <v>0</v>
      </c>
      <c r="EA28" s="24">
        <f t="shared" si="49"/>
        <v>0</v>
      </c>
      <c r="EB28" s="222">
        <f>DZ28</f>
        <v>0</v>
      </c>
      <c r="EC28" s="223">
        <f t="shared" si="50"/>
        <v>0</v>
      </c>
      <c r="ED28" s="289">
        <f t="shared" si="51"/>
        <v>0</v>
      </c>
      <c r="EF28" s="18" t="s">
        <v>23</v>
      </c>
      <c r="EG28" s="19">
        <f t="shared" si="66"/>
        <v>0</v>
      </c>
      <c r="EH28" s="19">
        <f t="shared" si="66"/>
        <v>0</v>
      </c>
      <c r="EI28" s="19">
        <f t="shared" si="66"/>
        <v>0</v>
      </c>
      <c r="EJ28" s="19">
        <f t="shared" si="66"/>
        <v>0</v>
      </c>
      <c r="EK28" s="19">
        <f t="shared" si="66"/>
        <v>0</v>
      </c>
      <c r="EL28" s="19">
        <f t="shared" si="66"/>
        <v>0</v>
      </c>
      <c r="EM28" s="19">
        <f t="shared" si="66"/>
        <v>0</v>
      </c>
      <c r="EN28" s="19">
        <f t="shared" si="66"/>
        <v>0</v>
      </c>
      <c r="EO28" s="19">
        <f t="shared" si="66"/>
        <v>0</v>
      </c>
      <c r="EP28" s="19">
        <f t="shared" si="66"/>
        <v>0</v>
      </c>
      <c r="EQ28" s="19">
        <f t="shared" si="67"/>
        <v>0</v>
      </c>
      <c r="ER28" s="19">
        <f t="shared" si="67"/>
        <v>0</v>
      </c>
      <c r="ES28" s="19">
        <f t="shared" si="67"/>
        <v>0</v>
      </c>
      <c r="ET28" s="19">
        <f t="shared" si="67"/>
        <v>0</v>
      </c>
      <c r="EU28" s="19">
        <f t="shared" si="67"/>
        <v>0</v>
      </c>
      <c r="EV28" s="19">
        <f t="shared" si="67"/>
        <v>0</v>
      </c>
      <c r="EW28" s="31">
        <f t="shared" si="67"/>
        <v>0</v>
      </c>
      <c r="EX28" s="19">
        <f t="shared" si="67"/>
        <v>0</v>
      </c>
      <c r="EY28" s="19">
        <f t="shared" si="67"/>
        <v>0</v>
      </c>
      <c r="EZ28" s="19">
        <f t="shared" si="67"/>
        <v>0</v>
      </c>
      <c r="FA28" s="24">
        <f t="shared" si="52"/>
        <v>0</v>
      </c>
      <c r="FB28" s="222">
        <f>EZ28</f>
        <v>0</v>
      </c>
      <c r="FC28" s="223">
        <f t="shared" si="53"/>
        <v>0</v>
      </c>
      <c r="FD28" s="289">
        <f t="shared" si="54"/>
        <v>0</v>
      </c>
      <c r="FF28" s="18" t="s">
        <v>23</v>
      </c>
      <c r="FG28" s="19">
        <f t="shared" si="68"/>
        <v>0</v>
      </c>
      <c r="FH28" s="19">
        <f t="shared" si="68"/>
        <v>0</v>
      </c>
      <c r="FI28" s="19">
        <f t="shared" si="68"/>
        <v>0</v>
      </c>
      <c r="FJ28" s="19">
        <f t="shared" si="68"/>
        <v>0</v>
      </c>
      <c r="FK28" s="19">
        <f t="shared" si="68"/>
        <v>0</v>
      </c>
      <c r="FL28" s="19">
        <f t="shared" si="68"/>
        <v>0</v>
      </c>
      <c r="FM28" s="19">
        <f t="shared" si="68"/>
        <v>0</v>
      </c>
      <c r="FN28" s="19">
        <f t="shared" si="68"/>
        <v>0</v>
      </c>
      <c r="FO28" s="19">
        <f t="shared" si="68"/>
        <v>0</v>
      </c>
      <c r="FP28" s="19">
        <f t="shared" si="68"/>
        <v>0</v>
      </c>
      <c r="FQ28" s="19">
        <f t="shared" si="69"/>
        <v>0</v>
      </c>
      <c r="FR28" s="19">
        <f t="shared" si="69"/>
        <v>0</v>
      </c>
      <c r="FS28" s="19">
        <f t="shared" si="69"/>
        <v>0</v>
      </c>
      <c r="FT28" s="19">
        <f t="shared" si="69"/>
        <v>0</v>
      </c>
      <c r="FU28" s="19">
        <f t="shared" si="69"/>
        <v>0</v>
      </c>
      <c r="FV28" s="19">
        <f t="shared" si="69"/>
        <v>0</v>
      </c>
      <c r="FW28" s="31">
        <f t="shared" si="69"/>
        <v>0</v>
      </c>
      <c r="FX28" s="19">
        <f t="shared" si="69"/>
        <v>0</v>
      </c>
      <c r="FY28" s="19">
        <f t="shared" si="69"/>
        <v>0</v>
      </c>
      <c r="FZ28" s="19">
        <f t="shared" si="69"/>
        <v>0</v>
      </c>
      <c r="GA28" s="24">
        <f t="shared" si="55"/>
        <v>0</v>
      </c>
      <c r="GB28" s="222">
        <f>FZ28</f>
        <v>0</v>
      </c>
      <c r="GC28" s="223">
        <f t="shared" si="56"/>
        <v>0</v>
      </c>
      <c r="GD28" s="289">
        <f t="shared" si="57"/>
        <v>0</v>
      </c>
    </row>
    <row r="29" spans="1:186" ht="16.5" thickBot="1" x14ac:dyDescent="0.3">
      <c r="B29" s="141"/>
      <c r="D29" s="18" t="s">
        <v>200</v>
      </c>
      <c r="E29" s="19">
        <f t="shared" si="58"/>
        <v>0</v>
      </c>
      <c r="F29" s="19">
        <f t="shared" si="58"/>
        <v>0</v>
      </c>
      <c r="G29" s="19">
        <f t="shared" si="58"/>
        <v>0</v>
      </c>
      <c r="H29" s="19">
        <f t="shared" si="58"/>
        <v>0</v>
      </c>
      <c r="I29" s="19">
        <f t="shared" si="58"/>
        <v>0</v>
      </c>
      <c r="J29" s="19">
        <f t="shared" si="58"/>
        <v>0</v>
      </c>
      <c r="K29" s="19">
        <f t="shared" si="58"/>
        <v>0</v>
      </c>
      <c r="L29" s="19">
        <f t="shared" si="58"/>
        <v>0</v>
      </c>
      <c r="M29" s="19">
        <f t="shared" si="58"/>
        <v>0</v>
      </c>
      <c r="N29" s="19">
        <f t="shared" si="58"/>
        <v>0</v>
      </c>
      <c r="O29" s="19">
        <f t="shared" si="59"/>
        <v>0</v>
      </c>
      <c r="P29" s="19">
        <f t="shared" si="59"/>
        <v>0</v>
      </c>
      <c r="Q29" s="19">
        <f t="shared" si="59"/>
        <v>0</v>
      </c>
      <c r="R29" s="19">
        <f t="shared" si="59"/>
        <v>0</v>
      </c>
      <c r="S29" s="19">
        <f t="shared" si="59"/>
        <v>0</v>
      </c>
      <c r="T29" s="19">
        <f t="shared" si="59"/>
        <v>0</v>
      </c>
      <c r="U29" s="31">
        <f t="shared" si="59"/>
        <v>0</v>
      </c>
      <c r="V29" s="19">
        <f t="shared" si="59"/>
        <v>0</v>
      </c>
      <c r="W29" s="19">
        <f t="shared" si="59"/>
        <v>0</v>
      </c>
      <c r="X29" s="19">
        <f t="shared" si="59"/>
        <v>0</v>
      </c>
      <c r="Y29" s="24">
        <f t="shared" si="9"/>
        <v>0</v>
      </c>
      <c r="Z29" s="143">
        <f t="shared" si="10"/>
        <v>0</v>
      </c>
      <c r="AB29" s="140"/>
      <c r="AG29" s="18" t="str">
        <f t="shared" si="11"/>
        <v>ЕФ</v>
      </c>
      <c r="AH29" s="158">
        <f t="shared" si="12"/>
        <v>0</v>
      </c>
      <c r="AI29" s="158">
        <f t="shared" si="13"/>
        <v>0</v>
      </c>
      <c r="AJ29" s="158">
        <f t="shared" si="14"/>
        <v>0</v>
      </c>
      <c r="AK29" s="158">
        <f t="shared" si="15"/>
        <v>0</v>
      </c>
      <c r="AL29" s="158">
        <f t="shared" si="16"/>
        <v>0</v>
      </c>
      <c r="AM29" s="158">
        <f t="shared" si="17"/>
        <v>0</v>
      </c>
      <c r="AN29" s="158">
        <f t="shared" si="18"/>
        <v>0</v>
      </c>
      <c r="AO29" s="158">
        <f t="shared" si="19"/>
        <v>0</v>
      </c>
      <c r="AP29" s="158">
        <f t="shared" si="20"/>
        <v>0</v>
      </c>
      <c r="AQ29" s="158">
        <f t="shared" si="21"/>
        <v>0</v>
      </c>
      <c r="AR29" s="158">
        <f t="shared" si="22"/>
        <v>0</v>
      </c>
      <c r="AS29" s="158">
        <f t="shared" si="23"/>
        <v>0</v>
      </c>
      <c r="AT29" s="158">
        <f t="shared" si="24"/>
        <v>0</v>
      </c>
      <c r="AU29" s="158">
        <f t="shared" si="25"/>
        <v>0</v>
      </c>
      <c r="AV29" s="158">
        <f t="shared" si="26"/>
        <v>0</v>
      </c>
      <c r="AW29" s="158">
        <f t="shared" si="27"/>
        <v>0</v>
      </c>
      <c r="AX29" s="159">
        <f t="shared" si="28"/>
        <v>0</v>
      </c>
      <c r="AY29" s="158">
        <f t="shared" si="29"/>
        <v>0</v>
      </c>
      <c r="AZ29" s="158">
        <f t="shared" si="30"/>
        <v>0</v>
      </c>
      <c r="BA29" s="158">
        <f t="shared" si="31"/>
        <v>0</v>
      </c>
      <c r="BB29" s="142">
        <f t="shared" si="32"/>
        <v>0</v>
      </c>
      <c r="BC29" s="173">
        <f t="shared" si="33"/>
        <v>0</v>
      </c>
      <c r="BF29" s="18" t="s">
        <v>200</v>
      </c>
      <c r="BG29" s="19">
        <f t="shared" si="60"/>
        <v>0</v>
      </c>
      <c r="BH29" s="19">
        <f t="shared" si="60"/>
        <v>0</v>
      </c>
      <c r="BI29" s="19">
        <f t="shared" si="60"/>
        <v>0</v>
      </c>
      <c r="BJ29" s="19">
        <f t="shared" si="60"/>
        <v>0</v>
      </c>
      <c r="BK29" s="19">
        <f t="shared" si="60"/>
        <v>0</v>
      </c>
      <c r="BL29" s="19">
        <f t="shared" si="60"/>
        <v>0</v>
      </c>
      <c r="BM29" s="19">
        <f t="shared" si="60"/>
        <v>0</v>
      </c>
      <c r="BN29" s="19">
        <f t="shared" si="60"/>
        <v>0</v>
      </c>
      <c r="BO29" s="19">
        <f t="shared" si="60"/>
        <v>0</v>
      </c>
      <c r="BP29" s="19">
        <f t="shared" si="60"/>
        <v>0</v>
      </c>
      <c r="BQ29" s="19">
        <f t="shared" si="61"/>
        <v>0</v>
      </c>
      <c r="BR29" s="19">
        <f t="shared" si="61"/>
        <v>0</v>
      </c>
      <c r="BS29" s="19">
        <f t="shared" si="61"/>
        <v>0</v>
      </c>
      <c r="BT29" s="19">
        <f t="shared" si="61"/>
        <v>0</v>
      </c>
      <c r="BU29" s="19">
        <f t="shared" si="61"/>
        <v>0</v>
      </c>
      <c r="BV29" s="19">
        <f t="shared" si="61"/>
        <v>0</v>
      </c>
      <c r="BW29" s="31">
        <f t="shared" si="61"/>
        <v>0</v>
      </c>
      <c r="BX29" s="19">
        <f t="shared" si="61"/>
        <v>0</v>
      </c>
      <c r="BY29" s="19">
        <f t="shared" si="61"/>
        <v>0</v>
      </c>
      <c r="BZ29" s="19">
        <f t="shared" si="61"/>
        <v>0</v>
      </c>
      <c r="CA29" s="24">
        <f t="shared" si="44"/>
        <v>0</v>
      </c>
      <c r="CB29" s="222"/>
      <c r="CC29" s="223">
        <f t="shared" si="45"/>
        <v>0</v>
      </c>
      <c r="CF29" s="18" t="s">
        <v>200</v>
      </c>
      <c r="CG29" s="19">
        <f t="shared" si="62"/>
        <v>0</v>
      </c>
      <c r="CH29" s="19">
        <f t="shared" si="62"/>
        <v>0</v>
      </c>
      <c r="CI29" s="19">
        <f t="shared" si="62"/>
        <v>0</v>
      </c>
      <c r="CJ29" s="19">
        <f t="shared" si="62"/>
        <v>0</v>
      </c>
      <c r="CK29" s="19">
        <f t="shared" si="62"/>
        <v>0</v>
      </c>
      <c r="CL29" s="19">
        <f t="shared" si="62"/>
        <v>0</v>
      </c>
      <c r="CM29" s="19">
        <f t="shared" si="62"/>
        <v>0</v>
      </c>
      <c r="CN29" s="19">
        <f t="shared" si="62"/>
        <v>0</v>
      </c>
      <c r="CO29" s="19">
        <f t="shared" si="62"/>
        <v>0</v>
      </c>
      <c r="CP29" s="19">
        <f t="shared" si="62"/>
        <v>0</v>
      </c>
      <c r="CQ29" s="19">
        <f t="shared" si="63"/>
        <v>0</v>
      </c>
      <c r="CR29" s="19">
        <f t="shared" si="63"/>
        <v>0</v>
      </c>
      <c r="CS29" s="19">
        <f t="shared" si="63"/>
        <v>0</v>
      </c>
      <c r="CT29" s="19">
        <f t="shared" si="63"/>
        <v>0</v>
      </c>
      <c r="CU29" s="19">
        <f t="shared" si="63"/>
        <v>0</v>
      </c>
      <c r="CV29" s="19">
        <f t="shared" si="63"/>
        <v>0</v>
      </c>
      <c r="CW29" s="31">
        <f t="shared" si="63"/>
        <v>0</v>
      </c>
      <c r="CX29" s="19">
        <f t="shared" si="63"/>
        <v>0</v>
      </c>
      <c r="CY29" s="19">
        <f t="shared" si="63"/>
        <v>0</v>
      </c>
      <c r="CZ29" s="19">
        <f t="shared" si="63"/>
        <v>0</v>
      </c>
      <c r="DA29" s="24">
        <f t="shared" si="46"/>
        <v>0</v>
      </c>
      <c r="DB29" s="222"/>
      <c r="DC29" s="223">
        <f t="shared" si="47"/>
        <v>0</v>
      </c>
      <c r="DD29" s="289">
        <f t="shared" si="48"/>
        <v>0</v>
      </c>
      <c r="DF29" s="18" t="s">
        <v>200</v>
      </c>
      <c r="DG29" s="19">
        <f t="shared" si="64"/>
        <v>0</v>
      </c>
      <c r="DH29" s="19">
        <f t="shared" si="64"/>
        <v>0</v>
      </c>
      <c r="DI29" s="19">
        <f t="shared" si="64"/>
        <v>0</v>
      </c>
      <c r="DJ29" s="19">
        <f t="shared" si="64"/>
        <v>0</v>
      </c>
      <c r="DK29" s="19">
        <f t="shared" si="64"/>
        <v>0</v>
      </c>
      <c r="DL29" s="19">
        <f t="shared" si="64"/>
        <v>0</v>
      </c>
      <c r="DM29" s="19">
        <f t="shared" si="64"/>
        <v>0</v>
      </c>
      <c r="DN29" s="19">
        <f t="shared" si="64"/>
        <v>0</v>
      </c>
      <c r="DO29" s="19">
        <f t="shared" si="64"/>
        <v>0</v>
      </c>
      <c r="DP29" s="19">
        <f t="shared" si="64"/>
        <v>0</v>
      </c>
      <c r="DQ29" s="19">
        <f t="shared" si="65"/>
        <v>0</v>
      </c>
      <c r="DR29" s="19">
        <f t="shared" si="65"/>
        <v>0</v>
      </c>
      <c r="DS29" s="19">
        <f t="shared" si="65"/>
        <v>0</v>
      </c>
      <c r="DT29" s="19">
        <f t="shared" si="65"/>
        <v>0</v>
      </c>
      <c r="DU29" s="19">
        <f t="shared" si="65"/>
        <v>0</v>
      </c>
      <c r="DV29" s="19">
        <f t="shared" si="65"/>
        <v>0</v>
      </c>
      <c r="DW29" s="31">
        <f t="shared" si="65"/>
        <v>0</v>
      </c>
      <c r="DX29" s="19">
        <f t="shared" si="65"/>
        <v>0</v>
      </c>
      <c r="DY29" s="19">
        <f t="shared" si="65"/>
        <v>0</v>
      </c>
      <c r="DZ29" s="19">
        <f t="shared" si="65"/>
        <v>0</v>
      </c>
      <c r="EA29" s="24">
        <f t="shared" si="49"/>
        <v>0</v>
      </c>
      <c r="EB29" s="222"/>
      <c r="EC29" s="223">
        <f t="shared" si="50"/>
        <v>0</v>
      </c>
      <c r="ED29" s="289">
        <f t="shared" si="51"/>
        <v>0</v>
      </c>
      <c r="EF29" s="18" t="s">
        <v>200</v>
      </c>
      <c r="EG29" s="19">
        <f t="shared" si="66"/>
        <v>0</v>
      </c>
      <c r="EH29" s="19">
        <f t="shared" si="66"/>
        <v>0</v>
      </c>
      <c r="EI29" s="19">
        <f t="shared" si="66"/>
        <v>0</v>
      </c>
      <c r="EJ29" s="19">
        <f t="shared" si="66"/>
        <v>0</v>
      </c>
      <c r="EK29" s="19">
        <f t="shared" si="66"/>
        <v>0</v>
      </c>
      <c r="EL29" s="19">
        <f t="shared" si="66"/>
        <v>0</v>
      </c>
      <c r="EM29" s="19">
        <f t="shared" si="66"/>
        <v>0</v>
      </c>
      <c r="EN29" s="19">
        <f t="shared" si="66"/>
        <v>0</v>
      </c>
      <c r="EO29" s="19">
        <f t="shared" si="66"/>
        <v>0</v>
      </c>
      <c r="EP29" s="19">
        <f t="shared" si="66"/>
        <v>0</v>
      </c>
      <c r="EQ29" s="19">
        <f t="shared" si="67"/>
        <v>0</v>
      </c>
      <c r="ER29" s="19">
        <f t="shared" si="67"/>
        <v>0</v>
      </c>
      <c r="ES29" s="19">
        <f t="shared" si="67"/>
        <v>0</v>
      </c>
      <c r="ET29" s="19">
        <f t="shared" si="67"/>
        <v>0</v>
      </c>
      <c r="EU29" s="19">
        <f t="shared" si="67"/>
        <v>0</v>
      </c>
      <c r="EV29" s="19">
        <f t="shared" si="67"/>
        <v>0</v>
      </c>
      <c r="EW29" s="31">
        <f t="shared" si="67"/>
        <v>0</v>
      </c>
      <c r="EX29" s="19">
        <f t="shared" si="67"/>
        <v>0</v>
      </c>
      <c r="EY29" s="19">
        <f t="shared" si="67"/>
        <v>0</v>
      </c>
      <c r="EZ29" s="19">
        <f t="shared" si="67"/>
        <v>0</v>
      </c>
      <c r="FA29" s="24">
        <f t="shared" si="52"/>
        <v>0</v>
      </c>
      <c r="FB29" s="222"/>
      <c r="FC29" s="223">
        <f t="shared" si="53"/>
        <v>0</v>
      </c>
      <c r="FD29" s="289">
        <f t="shared" si="54"/>
        <v>0</v>
      </c>
      <c r="FF29" s="18" t="s">
        <v>200</v>
      </c>
      <c r="FG29" s="19">
        <f t="shared" si="68"/>
        <v>0</v>
      </c>
      <c r="FH29" s="19">
        <f t="shared" si="68"/>
        <v>0</v>
      </c>
      <c r="FI29" s="19">
        <f t="shared" si="68"/>
        <v>0</v>
      </c>
      <c r="FJ29" s="19">
        <f t="shared" si="68"/>
        <v>0</v>
      </c>
      <c r="FK29" s="19">
        <f t="shared" si="68"/>
        <v>0</v>
      </c>
      <c r="FL29" s="19">
        <f t="shared" si="68"/>
        <v>0</v>
      </c>
      <c r="FM29" s="19">
        <f t="shared" si="68"/>
        <v>0</v>
      </c>
      <c r="FN29" s="19">
        <f t="shared" si="68"/>
        <v>0</v>
      </c>
      <c r="FO29" s="19">
        <f t="shared" si="68"/>
        <v>0</v>
      </c>
      <c r="FP29" s="19">
        <f t="shared" si="68"/>
        <v>0</v>
      </c>
      <c r="FQ29" s="19">
        <f t="shared" si="69"/>
        <v>0</v>
      </c>
      <c r="FR29" s="19">
        <f t="shared" si="69"/>
        <v>0</v>
      </c>
      <c r="FS29" s="19">
        <f t="shared" si="69"/>
        <v>0</v>
      </c>
      <c r="FT29" s="19">
        <f t="shared" si="69"/>
        <v>0</v>
      </c>
      <c r="FU29" s="19">
        <f t="shared" si="69"/>
        <v>0</v>
      </c>
      <c r="FV29" s="19">
        <f t="shared" si="69"/>
        <v>0</v>
      </c>
      <c r="FW29" s="31">
        <f t="shared" si="69"/>
        <v>0</v>
      </c>
      <c r="FX29" s="19">
        <f t="shared" si="69"/>
        <v>0</v>
      </c>
      <c r="FY29" s="19">
        <f t="shared" si="69"/>
        <v>0</v>
      </c>
      <c r="FZ29" s="19">
        <f t="shared" si="69"/>
        <v>0</v>
      </c>
      <c r="GA29" s="24">
        <f t="shared" si="55"/>
        <v>0</v>
      </c>
      <c r="GB29" s="222"/>
      <c r="GC29" s="223">
        <f t="shared" si="56"/>
        <v>0</v>
      </c>
      <c r="GD29" s="289">
        <f t="shared" si="57"/>
        <v>0</v>
      </c>
    </row>
    <row r="30" spans="1:186" ht="153.75" thickBot="1" x14ac:dyDescent="0.3">
      <c r="A30" s="20"/>
      <c r="B30" s="20"/>
      <c r="D30" s="21" t="s">
        <v>137</v>
      </c>
      <c r="E30" s="144">
        <f t="shared" ref="E30:X30" si="70">IFERROR(SUM(E9:E29,-INDEX(E9:E29,MATCH(E7,$D$9:$D$29,0),0))/E8,0)</f>
        <v>3.0578442198250233E-2</v>
      </c>
      <c r="F30" s="145">
        <f t="shared" si="70"/>
        <v>0.11353389491774023</v>
      </c>
      <c r="G30" s="146">
        <f t="shared" si="70"/>
        <v>0.13358575793808955</v>
      </c>
      <c r="H30" s="146">
        <f t="shared" si="70"/>
        <v>4.920742973840319E-2</v>
      </c>
      <c r="I30" s="146">
        <f t="shared" si="70"/>
        <v>9.3666494116988689E-3</v>
      </c>
      <c r="J30" s="146">
        <f t="shared" si="70"/>
        <v>0.1933909276278461</v>
      </c>
      <c r="K30" s="146">
        <f t="shared" si="70"/>
        <v>3.2513395031660987E-2</v>
      </c>
      <c r="L30" s="146">
        <f t="shared" si="70"/>
        <v>0.10408711895287312</v>
      </c>
      <c r="M30" s="146">
        <f t="shared" si="70"/>
        <v>0.18329263479098848</v>
      </c>
      <c r="N30" s="146">
        <f t="shared" si="70"/>
        <v>0.13492780975242558</v>
      </c>
      <c r="O30" s="146">
        <f t="shared" si="70"/>
        <v>2.347300206143298E-2</v>
      </c>
      <c r="P30" s="146">
        <f t="shared" si="70"/>
        <v>0.12508084836356592</v>
      </c>
      <c r="Q30" s="146">
        <f t="shared" si="70"/>
        <v>0.22539440497563742</v>
      </c>
      <c r="R30" s="146">
        <f t="shared" si="70"/>
        <v>0.18862789839474789</v>
      </c>
      <c r="S30" s="146">
        <f t="shared" si="70"/>
        <v>0.17511907416780637</v>
      </c>
      <c r="T30" s="146">
        <f t="shared" si="70"/>
        <v>5.7935924596826498E-2</v>
      </c>
      <c r="U30" s="146">
        <f t="shared" si="70"/>
        <v>1</v>
      </c>
      <c r="V30" s="146">
        <f t="shared" si="70"/>
        <v>1</v>
      </c>
      <c r="W30" s="146">
        <f t="shared" si="70"/>
        <v>1</v>
      </c>
      <c r="X30" s="146">
        <f t="shared" si="70"/>
        <v>1</v>
      </c>
      <c r="Y30" s="22"/>
      <c r="Z30" s="23"/>
      <c r="AB30" s="140"/>
      <c r="AG30" s="21" t="s">
        <v>137</v>
      </c>
      <c r="AH30" s="170"/>
      <c r="AI30" s="171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40"/>
      <c r="BC30" s="41"/>
      <c r="BF30" s="21"/>
      <c r="BG30" s="144">
        <f t="shared" ref="BG30:BZ30" si="71">IFERROR(SUM(BG9:BG29,-INDEX(BG9:BG29,MATCH(BG7,$D$9:$D$29,0),0))/BG8,0)</f>
        <v>1.6479851884689371E-2</v>
      </c>
      <c r="BH30" s="145">
        <f t="shared" si="71"/>
        <v>0.15287480256275623</v>
      </c>
      <c r="BI30" s="146">
        <f t="shared" si="71"/>
        <v>9.6352486653217245E-2</v>
      </c>
      <c r="BJ30" s="146">
        <f t="shared" si="71"/>
        <v>6.8979554927395104E-2</v>
      </c>
      <c r="BK30" s="146">
        <f t="shared" si="71"/>
        <v>7.5346900365027402E-3</v>
      </c>
      <c r="BL30" s="146">
        <f t="shared" si="71"/>
        <v>0.23047213864968405</v>
      </c>
      <c r="BM30" s="146">
        <f t="shared" si="71"/>
        <v>2.9773769027381457E-2</v>
      </c>
      <c r="BN30" s="146">
        <f t="shared" si="71"/>
        <v>0.16429543246817896</v>
      </c>
      <c r="BO30" s="146">
        <f t="shared" si="71"/>
        <v>0.22450391351439575</v>
      </c>
      <c r="BP30" s="146">
        <f t="shared" si="71"/>
        <v>4.229139315223128E-2</v>
      </c>
      <c r="BQ30" s="146">
        <f t="shared" si="71"/>
        <v>2.1849538429461666E-2</v>
      </c>
      <c r="BR30" s="146">
        <f t="shared" si="71"/>
        <v>0.13861118418981913</v>
      </c>
      <c r="BS30" s="146">
        <f t="shared" si="71"/>
        <v>0.22252862569759388</v>
      </c>
      <c r="BT30" s="146">
        <f t="shared" si="71"/>
        <v>0.16520392777784285</v>
      </c>
      <c r="BU30" s="146">
        <f t="shared" si="71"/>
        <v>0.13497959708803217</v>
      </c>
      <c r="BV30" s="146">
        <f t="shared" si="71"/>
        <v>2.957592344909012E-2</v>
      </c>
      <c r="BW30" s="146">
        <f t="shared" si="71"/>
        <v>0</v>
      </c>
      <c r="BX30" s="146">
        <f t="shared" si="71"/>
        <v>1</v>
      </c>
      <c r="BY30" s="146">
        <f t="shared" si="71"/>
        <v>1</v>
      </c>
      <c r="BZ30" s="146">
        <f t="shared" si="71"/>
        <v>1</v>
      </c>
      <c r="CA30" s="22"/>
      <c r="CB30" s="225">
        <f>SUM(CB9:CB29)</f>
        <v>58141464.010890387</v>
      </c>
      <c r="CC30" s="226">
        <f>SUM(CC9:CC29)</f>
        <v>6134503.9765596027</v>
      </c>
      <c r="CF30" s="21" t="s">
        <v>137</v>
      </c>
      <c r="CG30" s="144">
        <f t="shared" ref="CG30:CZ30" si="72">IFERROR(SUM(CG9:CG29,-INDEX(CG9:CG29,MATCH(CG7,$D$9:$D$29,0),0))/CG8,0)</f>
        <v>2.0641010551745831E-2</v>
      </c>
      <c r="CH30" s="145">
        <f t="shared" si="72"/>
        <v>0.18825069623248733</v>
      </c>
      <c r="CI30" s="146">
        <f t="shared" si="72"/>
        <v>7.0595082891501543E-2</v>
      </c>
      <c r="CJ30" s="146">
        <f t="shared" si="72"/>
        <v>0.12130271641070256</v>
      </c>
      <c r="CK30" s="146">
        <f t="shared" si="72"/>
        <v>3.5021147731654268E-3</v>
      </c>
      <c r="CL30" s="146">
        <f t="shared" si="72"/>
        <v>0.20176353270374267</v>
      </c>
      <c r="CM30" s="146">
        <f t="shared" si="72"/>
        <v>2.9148098557034461E-2</v>
      </c>
      <c r="CN30" s="146">
        <f t="shared" si="72"/>
        <v>0.26814872325861366</v>
      </c>
      <c r="CO30" s="146">
        <f t="shared" si="72"/>
        <v>0.29828390503975222</v>
      </c>
      <c r="CP30" s="146">
        <f t="shared" si="72"/>
        <v>7.1756569943892165E-2</v>
      </c>
      <c r="CQ30" s="146">
        <f t="shared" si="72"/>
        <v>2.8264117879961019E-2</v>
      </c>
      <c r="CR30" s="146">
        <f t="shared" si="72"/>
        <v>9.2567473319926902E-2</v>
      </c>
      <c r="CS30" s="146">
        <f t="shared" si="72"/>
        <v>0.2670130396903298</v>
      </c>
      <c r="CT30" s="146">
        <f t="shared" si="72"/>
        <v>0.14945168023911212</v>
      </c>
      <c r="CU30" s="146">
        <f t="shared" si="72"/>
        <v>0.11105658525782881</v>
      </c>
      <c r="CV30" s="146">
        <f t="shared" si="72"/>
        <v>2.8291487229353519E-2</v>
      </c>
      <c r="CW30" s="146">
        <f t="shared" si="72"/>
        <v>0</v>
      </c>
      <c r="CX30" s="146">
        <f t="shared" si="72"/>
        <v>1</v>
      </c>
      <c r="CY30" s="146">
        <f t="shared" si="72"/>
        <v>1</v>
      </c>
      <c r="CZ30" s="146">
        <f t="shared" si="72"/>
        <v>1</v>
      </c>
      <c r="DA30" s="22"/>
      <c r="DB30" s="225">
        <f>SUM(DB9:DB29)</f>
        <v>15338348.876941122</v>
      </c>
      <c r="DC30" s="226">
        <f>SUM(DC9:DC29)</f>
        <v>1556245.5045088786</v>
      </c>
      <c r="DF30" s="21" t="s">
        <v>137</v>
      </c>
      <c r="DG30" s="144">
        <f t="shared" ref="DG30:DZ30" si="73">IFERROR(SUM(DG9:DG29,-INDEX(DG9:DG29,MATCH(DG7,$D$9:$D$29,0),0))/DG8,0)</f>
        <v>1.9306250862785038E-2</v>
      </c>
      <c r="DH30" s="145">
        <f t="shared" si="73"/>
        <v>0.17954816198377305</v>
      </c>
      <c r="DI30" s="146">
        <f t="shared" si="73"/>
        <v>9.6843487702818407E-2</v>
      </c>
      <c r="DJ30" s="146">
        <f t="shared" si="73"/>
        <v>6.2699691068678162E-2</v>
      </c>
      <c r="DK30" s="146">
        <f t="shared" si="73"/>
        <v>1.0112795312398816E-2</v>
      </c>
      <c r="DL30" s="146">
        <f t="shared" si="73"/>
        <v>0.2139236051967098</v>
      </c>
      <c r="DM30" s="146">
        <f t="shared" si="73"/>
        <v>3.1058574666675907E-2</v>
      </c>
      <c r="DN30" s="146">
        <f t="shared" si="73"/>
        <v>0.18925592943578196</v>
      </c>
      <c r="DO30" s="146">
        <f t="shared" si="73"/>
        <v>0.23999942886272835</v>
      </c>
      <c r="DP30" s="146">
        <f t="shared" si="73"/>
        <v>4.655387183831515E-2</v>
      </c>
      <c r="DQ30" s="146">
        <f t="shared" si="73"/>
        <v>1.8822416643220895E-2</v>
      </c>
      <c r="DR30" s="146">
        <f t="shared" si="73"/>
        <v>0.13669424872392261</v>
      </c>
      <c r="DS30" s="146">
        <f t="shared" si="73"/>
        <v>0.22602133970322216</v>
      </c>
      <c r="DT30" s="146">
        <f t="shared" si="73"/>
        <v>0.15589943378008053</v>
      </c>
      <c r="DU30" s="146">
        <f t="shared" si="73"/>
        <v>0.11806139717703409</v>
      </c>
      <c r="DV30" s="146">
        <f t="shared" si="73"/>
        <v>3.2171072510412221E-2</v>
      </c>
      <c r="DW30" s="146">
        <f t="shared" si="73"/>
        <v>0</v>
      </c>
      <c r="DX30" s="146">
        <f t="shared" si="73"/>
        <v>1</v>
      </c>
      <c r="DY30" s="146">
        <f t="shared" si="73"/>
        <v>1</v>
      </c>
      <c r="DZ30" s="146">
        <f t="shared" si="73"/>
        <v>1</v>
      </c>
      <c r="EA30" s="22"/>
      <c r="EB30" s="225">
        <f>SUM(EB9:EB29)</f>
        <v>25002088.173481043</v>
      </c>
      <c r="EC30" s="226">
        <f>SUM(EC9:EC29)</f>
        <v>2864181.0265189554</v>
      </c>
      <c r="EF30" s="21" t="s">
        <v>137</v>
      </c>
      <c r="EG30" s="144">
        <f t="shared" ref="EG30:EZ30" si="74">IFERROR(SUM(EG9:EG29,-INDEX(EG9:EG29,MATCH(EG7,$D$9:$D$29,0),0))/EG8,0)</f>
        <v>1.4503357413790484E-2</v>
      </c>
      <c r="EH30" s="145">
        <f t="shared" si="74"/>
        <v>9.8022197490206756E-2</v>
      </c>
      <c r="EI30" s="146">
        <f t="shared" si="74"/>
        <v>9.7463345067983612E-2</v>
      </c>
      <c r="EJ30" s="146">
        <f t="shared" si="74"/>
        <v>4.4596966854418961E-2</v>
      </c>
      <c r="EK30" s="146">
        <f t="shared" si="74"/>
        <v>1.4094395513128211E-2</v>
      </c>
      <c r="EL30" s="146">
        <f t="shared" si="74"/>
        <v>0.22513581063441199</v>
      </c>
      <c r="EM30" s="146">
        <f t="shared" si="74"/>
        <v>2.7694663452844333E-2</v>
      </c>
      <c r="EN30" s="146">
        <f t="shared" si="74"/>
        <v>0.12590674537895311</v>
      </c>
      <c r="EO30" s="146">
        <f t="shared" si="74"/>
        <v>0.15464011971450381</v>
      </c>
      <c r="EP30" s="146">
        <f t="shared" si="74"/>
        <v>3.1778570445817743E-2</v>
      </c>
      <c r="EQ30" s="146">
        <f t="shared" si="74"/>
        <v>2.1188480557227263E-2</v>
      </c>
      <c r="ER30" s="146">
        <f t="shared" si="74"/>
        <v>0.19911445298979744</v>
      </c>
      <c r="ES30" s="146">
        <f t="shared" si="74"/>
        <v>0.19256508098591774</v>
      </c>
      <c r="ET30" s="146">
        <f t="shared" si="74"/>
        <v>0.19185885080420789</v>
      </c>
      <c r="EU30" s="146">
        <f t="shared" si="74"/>
        <v>0.18584776594330824</v>
      </c>
      <c r="EV30" s="146">
        <f t="shared" si="74"/>
        <v>2.8996082858567897E-2</v>
      </c>
      <c r="EW30" s="146">
        <f t="shared" si="74"/>
        <v>0</v>
      </c>
      <c r="EX30" s="146">
        <f t="shared" si="74"/>
        <v>1</v>
      </c>
      <c r="EY30" s="146">
        <f t="shared" si="74"/>
        <v>1</v>
      </c>
      <c r="EZ30" s="146">
        <f t="shared" si="74"/>
        <v>1</v>
      </c>
      <c r="FA30" s="22"/>
      <c r="FB30" s="225">
        <f>SUM(FB9:FB29)</f>
        <v>17751710.519737482</v>
      </c>
      <c r="FC30" s="226">
        <f>SUM(FC9:FC29)</f>
        <v>1725909.2957625238</v>
      </c>
      <c r="FF30" s="21" t="s">
        <v>137</v>
      </c>
      <c r="FG30" s="144">
        <f t="shared" ref="FG30:FZ30" si="75">IFERROR(SUM(FG9:FG29,-INDEX(FG9:FG29,MATCH(FG7,$D$9:$D$29,0),0))/FG8,0)</f>
        <v>3.3312145097753993E-3</v>
      </c>
      <c r="FH30" s="145">
        <f t="shared" si="75"/>
        <v>0.19162331349189499</v>
      </c>
      <c r="FI30" s="146">
        <f t="shared" si="75"/>
        <v>0.53037686957577101</v>
      </c>
      <c r="FJ30" s="146">
        <f t="shared" si="75"/>
        <v>1.1200305690909001E-2</v>
      </c>
      <c r="FK30" s="146">
        <f t="shared" si="75"/>
        <v>1</v>
      </c>
      <c r="FL30" s="146">
        <f t="shared" si="75"/>
        <v>1</v>
      </c>
      <c r="FM30" s="146">
        <f t="shared" si="75"/>
        <v>0</v>
      </c>
      <c r="FN30" s="146">
        <f t="shared" si="75"/>
        <v>0.13157962028000073</v>
      </c>
      <c r="FO30" s="146">
        <f t="shared" si="75"/>
        <v>0.39879098534985347</v>
      </c>
      <c r="FP30" s="146">
        <f t="shared" si="75"/>
        <v>3.835610430227844E-2</v>
      </c>
      <c r="FQ30" s="146">
        <f t="shared" si="75"/>
        <v>0</v>
      </c>
      <c r="FR30" s="146">
        <f t="shared" si="75"/>
        <v>1</v>
      </c>
      <c r="FS30" s="146">
        <f t="shared" si="75"/>
        <v>1</v>
      </c>
      <c r="FT30" s="146">
        <f t="shared" si="75"/>
        <v>1</v>
      </c>
      <c r="FU30" s="146">
        <f t="shared" si="75"/>
        <v>9.2933282260897296E-2</v>
      </c>
      <c r="FV30" s="146">
        <f t="shared" si="75"/>
        <v>0</v>
      </c>
      <c r="FW30" s="146">
        <f t="shared" si="75"/>
        <v>0</v>
      </c>
      <c r="FX30" s="146">
        <f t="shared" si="75"/>
        <v>1</v>
      </c>
      <c r="FY30" s="146">
        <f t="shared" si="75"/>
        <v>0</v>
      </c>
      <c r="FZ30" s="146">
        <f t="shared" si="75"/>
        <v>0</v>
      </c>
      <c r="GA30" s="22"/>
      <c r="GB30" s="225">
        <f>SUM(GB9:GB29)</f>
        <v>242992.34311749443</v>
      </c>
      <c r="GC30" s="226">
        <f>SUM(GC9:GC29)</f>
        <v>39877.656882505566</v>
      </c>
    </row>
    <row r="31" spans="1:186" ht="15.75" x14ac:dyDescent="0.25">
      <c r="A31" s="20"/>
      <c r="B31" s="20"/>
      <c r="C31" s="20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  <c r="Z31" s="29"/>
      <c r="AB31" s="140"/>
      <c r="BG31" s="227" t="s">
        <v>248</v>
      </c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91">
        <f>CC30/CA8</f>
        <v>9.5440086997326534E-2</v>
      </c>
      <c r="CC31" s="291"/>
      <c r="DB31" s="291">
        <f>DC30/DA8</f>
        <v>9.211499662978663E-2</v>
      </c>
      <c r="DC31" s="291"/>
    </row>
    <row r="32" spans="1:186" ht="16.5" thickBot="1" x14ac:dyDescent="0.3">
      <c r="A32" s="20"/>
      <c r="B32" s="20"/>
      <c r="C32" s="20"/>
      <c r="D32" s="26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7"/>
      <c r="Z32" s="29"/>
      <c r="AB32" s="140"/>
    </row>
    <row r="33" spans="1:185" ht="47.25" customHeight="1" thickBot="1" x14ac:dyDescent="0.3">
      <c r="A33" s="332" t="s">
        <v>1</v>
      </c>
      <c r="B33" s="334" t="s">
        <v>2</v>
      </c>
      <c r="C33" s="332" t="s">
        <v>3</v>
      </c>
      <c r="D33" s="332" t="s">
        <v>4</v>
      </c>
      <c r="E33" s="338" t="s">
        <v>5</v>
      </c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5"/>
      <c r="Z33" s="330" t="s">
        <v>6</v>
      </c>
      <c r="AB33" s="140"/>
      <c r="AD33" s="332" t="s">
        <v>1</v>
      </c>
      <c r="AE33" s="334" t="s">
        <v>2</v>
      </c>
      <c r="AF33" s="340" t="s">
        <v>3</v>
      </c>
      <c r="AG33" s="332" t="s">
        <v>4</v>
      </c>
      <c r="AH33" s="342" t="s">
        <v>150</v>
      </c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4"/>
      <c r="BC33" s="345" t="s">
        <v>6</v>
      </c>
      <c r="CG33" s="290">
        <f>CG35-CG34</f>
        <v>1342.7915672504314</v>
      </c>
      <c r="CH33" s="290">
        <f t="shared" ref="CH33:CZ33" si="76">CH35-CH34</f>
        <v>129961.76260344021</v>
      </c>
      <c r="CI33" s="290">
        <f t="shared" si="76"/>
        <v>26008.478849495237</v>
      </c>
      <c r="CJ33" s="290">
        <f t="shared" si="76"/>
        <v>39772.631751492794</v>
      </c>
      <c r="CK33" s="290">
        <f t="shared" si="76"/>
        <v>16015.819694474339</v>
      </c>
      <c r="CL33" s="290">
        <f t="shared" si="76"/>
        <v>100984.22668163298</v>
      </c>
      <c r="CM33" s="290">
        <f t="shared" si="76"/>
        <v>18314.400782720419</v>
      </c>
      <c r="CN33" s="290">
        <f t="shared" si="76"/>
        <v>52962.263989771134</v>
      </c>
      <c r="CO33" s="290">
        <f t="shared" si="76"/>
        <v>402117.10094373522</v>
      </c>
      <c r="CP33" s="290">
        <f t="shared" si="76"/>
        <v>120181.68862712616</v>
      </c>
      <c r="CQ33" s="290">
        <f t="shared" si="76"/>
        <v>33079.331208738964</v>
      </c>
      <c r="CR33" s="290">
        <f t="shared" si="76"/>
        <v>39817.796233699657</v>
      </c>
      <c r="CS33" s="290">
        <f t="shared" si="76"/>
        <v>189311.27077429747</v>
      </c>
      <c r="CT33" s="290">
        <f t="shared" si="76"/>
        <v>203049.02546560671</v>
      </c>
      <c r="CU33" s="290">
        <f t="shared" si="76"/>
        <v>96193.888770632911</v>
      </c>
      <c r="CV33" s="290">
        <f t="shared" si="76"/>
        <v>55288.510446385713</v>
      </c>
      <c r="CW33" s="290">
        <f t="shared" si="76"/>
        <v>0</v>
      </c>
      <c r="CX33" s="290">
        <f t="shared" si="76"/>
        <v>5549.5944055043365</v>
      </c>
      <c r="CY33" s="290">
        <f t="shared" si="76"/>
        <v>15511.268234374034</v>
      </c>
      <c r="CZ33" s="290">
        <f t="shared" si="76"/>
        <v>10783.653478499666</v>
      </c>
      <c r="DA33" s="1" t="s">
        <v>288</v>
      </c>
      <c r="DG33" s="290">
        <f>DG35-DG34</f>
        <v>3147.6752841285488</v>
      </c>
      <c r="DH33" s="290">
        <f t="shared" ref="DH33" si="77">DH35-DH34</f>
        <v>345004.17998633464</v>
      </c>
      <c r="DI33" s="290">
        <f t="shared" ref="DI33" si="78">DI35-DI34</f>
        <v>79535.839479010785</v>
      </c>
      <c r="DJ33" s="290">
        <f t="shared" ref="DJ33" si="79">DJ35-DJ34</f>
        <v>44915.63197044062</v>
      </c>
      <c r="DK33" s="290">
        <f t="shared" ref="DK33" si="80">DK35-DK34</f>
        <v>32288.594982997514</v>
      </c>
      <c r="DL33" s="290">
        <f t="shared" ref="DL33" si="81">DL35-DL34</f>
        <v>138190.52703996398</v>
      </c>
      <c r="DM33" s="290">
        <f t="shared" ref="DM33" si="82">DM35-DM34</f>
        <v>25610.027510356507</v>
      </c>
      <c r="DN33" s="290">
        <f t="shared" ref="DN33" si="83">DN35-DN34</f>
        <v>151400.11741613003</v>
      </c>
      <c r="DO33" s="290">
        <f t="shared" ref="DO33" si="84">DO35-DO34</f>
        <v>600019.75152387796</v>
      </c>
      <c r="DP33" s="290">
        <f t="shared" ref="DP33" si="85">DP35-DP34</f>
        <v>240939.62226634007</v>
      </c>
      <c r="DQ33" s="290">
        <f t="shared" ref="DQ33" si="86">DQ35-DQ34</f>
        <v>36988.351916429121</v>
      </c>
      <c r="DR33" s="290">
        <f t="shared" ref="DR33" si="87">DR35-DR34</f>
        <v>82836.780653242313</v>
      </c>
      <c r="DS33" s="290">
        <f t="shared" ref="DS33" si="88">DS35-DS34</f>
        <v>323278.32804369624</v>
      </c>
      <c r="DT33" s="290">
        <f t="shared" ref="DT33" si="89">DT35-DT34</f>
        <v>356819.5566770751</v>
      </c>
      <c r="DU33" s="290">
        <f t="shared" ref="DU33" si="90">DU35-DU34</f>
        <v>274729.14651469956</v>
      </c>
      <c r="DV33" s="290">
        <f t="shared" ref="DV33" si="91">DV35-DV34</f>
        <v>78428.435574063566</v>
      </c>
      <c r="DW33" s="290">
        <f t="shared" ref="DW33" si="92">DW35-DW34</f>
        <v>0</v>
      </c>
      <c r="DX33" s="290">
        <f t="shared" ref="DX33" si="93">DX35-DX34</f>
        <v>11761.401904547571</v>
      </c>
      <c r="DY33" s="290">
        <f t="shared" ref="DY33" si="94">DY35-DY34</f>
        <v>16165.493394184974</v>
      </c>
      <c r="DZ33" s="290">
        <f t="shared" ref="DZ33" si="95">DZ35-DZ34</f>
        <v>22121.564381436216</v>
      </c>
      <c r="EA33" s="1" t="s">
        <v>288</v>
      </c>
      <c r="EG33" s="290">
        <f>EG35-EG34</f>
        <v>1882.4730768402515</v>
      </c>
      <c r="EH33" s="290">
        <f t="shared" ref="EH33" si="96">EH35-EH34</f>
        <v>136329.95566177578</v>
      </c>
      <c r="EI33" s="290">
        <f t="shared" ref="EI33" si="97">EI35-EI34</f>
        <v>55317.454979334841</v>
      </c>
      <c r="EJ33" s="290">
        <f t="shared" ref="EJ33" si="98">EJ35-EJ34</f>
        <v>20838.903729522019</v>
      </c>
      <c r="EK33" s="290">
        <f t="shared" ref="EK33" si="99">EK35-EK34</f>
        <v>20221.26813235716</v>
      </c>
      <c r="EL33" s="290">
        <f t="shared" ref="EL33" si="100">EL35-EL34</f>
        <v>66561.920555723336</v>
      </c>
      <c r="EM33" s="290">
        <f t="shared" ref="EM33" si="101">EM35-EM34</f>
        <v>8875.3211549048428</v>
      </c>
      <c r="EN33" s="290">
        <f t="shared" ref="EN33" si="102">EN35-EN34</f>
        <v>130545.45971448603</v>
      </c>
      <c r="EO33" s="290">
        <f t="shared" ref="EO33" si="103">EO35-EO34</f>
        <v>267828.85561521677</v>
      </c>
      <c r="EP33" s="290">
        <f t="shared" ref="EP33" si="104">EP35-EP34</f>
        <v>189045.93085736781</v>
      </c>
      <c r="EQ33" s="290">
        <f t="shared" ref="EQ33" si="105">EQ35-EQ34</f>
        <v>19929.187514817459</v>
      </c>
      <c r="ER33" s="290">
        <f t="shared" ref="ER33" si="106">ER35-ER34</f>
        <v>64932.014082373731</v>
      </c>
      <c r="ES33" s="290">
        <f t="shared" ref="ES33" si="107">ES35-ES34</f>
        <v>211210.80388406059</v>
      </c>
      <c r="ET33" s="290">
        <f t="shared" ref="ET33" si="108">ET35-ET34</f>
        <v>237829.59751041804</v>
      </c>
      <c r="EU33" s="290">
        <f t="shared" ref="EU33" si="109">EU35-EU34</f>
        <v>225237.23492017994</v>
      </c>
      <c r="EV33" s="290">
        <f t="shared" ref="EV33" si="110">EV35-EV34</f>
        <v>37904.765280056978</v>
      </c>
      <c r="EW33" s="290">
        <f t="shared" ref="EW33" si="111">EW35-EW34</f>
        <v>0</v>
      </c>
      <c r="EX33" s="290">
        <f t="shared" ref="EX33" si="112">EX35-EX34</f>
        <v>8616.3832438152676</v>
      </c>
      <c r="EY33" s="290">
        <f t="shared" ref="EY33" si="113">EY35-EY34</f>
        <v>6334.1695160383497</v>
      </c>
      <c r="EZ33" s="290">
        <f t="shared" ref="EZ33" si="114">EZ35-EZ34</f>
        <v>16467.596333234687</v>
      </c>
      <c r="FA33" s="1" t="s">
        <v>288</v>
      </c>
      <c r="FG33" s="290">
        <f>FG35-FG34</f>
        <v>120.33533446537331</v>
      </c>
      <c r="FH33" s="290">
        <f t="shared" ref="FH33" si="115">FH35-FH34</f>
        <v>3035.8193307839956</v>
      </c>
      <c r="FI33" s="290">
        <f t="shared" ref="FI33" si="116">FI35-FI34</f>
        <v>6598.9890258809428</v>
      </c>
      <c r="FJ33" s="290">
        <f t="shared" ref="FJ33" si="117">FJ35-FJ34</f>
        <v>204.3054241530117</v>
      </c>
      <c r="FK33" s="290">
        <f t="shared" ref="FK33" si="118">FK35-FK34</f>
        <v>805.05979060428194</v>
      </c>
      <c r="FL33" s="290">
        <f t="shared" ref="FL33" si="119">FL35-FL34</f>
        <v>154.79565434015947</v>
      </c>
      <c r="FM33" s="290">
        <f t="shared" ref="FM33" si="120">FM35-FM34</f>
        <v>0</v>
      </c>
      <c r="FN33" s="290">
        <f t="shared" ref="FN33" si="121">FN35-FN34</f>
        <v>2722.4674681303222</v>
      </c>
      <c r="FO33" s="290">
        <f t="shared" ref="FO33" si="122">FO35-FO34</f>
        <v>9836.9174835150952</v>
      </c>
      <c r="FP33" s="290">
        <f t="shared" ref="FP33" si="123">FP35-FP34</f>
        <v>2432.3411769651793</v>
      </c>
      <c r="FQ33" s="290">
        <f t="shared" ref="FQ33" si="124">FQ35-FQ34</f>
        <v>0</v>
      </c>
      <c r="FR33" s="290">
        <f t="shared" ref="FR33" si="125">FR35-FR34</f>
        <v>1436.005186113463</v>
      </c>
      <c r="FS33" s="290">
        <f t="shared" ref="FS33" si="126">FS35-FS34</f>
        <v>1991.5840313788647</v>
      </c>
      <c r="FT33" s="290">
        <f t="shared" ref="FT33" si="127">FT35-FT34</f>
        <v>6800.5421298712263</v>
      </c>
      <c r="FU33" s="290">
        <f t="shared" ref="FU33" si="128">FU35-FU34</f>
        <v>3446.5155731778432</v>
      </c>
      <c r="FV33" s="290">
        <f t="shared" ref="FV33" si="129">FV35-FV34</f>
        <v>0</v>
      </c>
      <c r="FW33" s="290">
        <f t="shared" ref="FW33" si="130">FW35-FW34</f>
        <v>0</v>
      </c>
      <c r="FX33" s="290">
        <f t="shared" ref="FX33" si="131">FX35-FX34</f>
        <v>291.979273125796</v>
      </c>
      <c r="FY33" s="290">
        <f t="shared" ref="FY33" si="132">FY35-FY34</f>
        <v>0</v>
      </c>
      <c r="FZ33" s="290">
        <f t="shared" ref="FZ33" si="133">FZ35-FZ34</f>
        <v>0</v>
      </c>
      <c r="GA33" s="1" t="s">
        <v>288</v>
      </c>
    </row>
    <row r="34" spans="1:185" ht="32.25" thickBot="1" x14ac:dyDescent="0.3">
      <c r="A34" s="333"/>
      <c r="B34" s="335"/>
      <c r="C34" s="333"/>
      <c r="D34" s="333"/>
      <c r="E34" s="8" t="s">
        <v>24</v>
      </c>
      <c r="F34" s="8" t="s">
        <v>8</v>
      </c>
      <c r="G34" s="8" t="s">
        <v>9</v>
      </c>
      <c r="H34" s="8" t="s">
        <v>10</v>
      </c>
      <c r="I34" s="8" t="s">
        <v>11</v>
      </c>
      <c r="J34" s="8" t="s">
        <v>25</v>
      </c>
      <c r="K34" s="8" t="s">
        <v>12</v>
      </c>
      <c r="L34" s="8" t="s">
        <v>13</v>
      </c>
      <c r="M34" s="8" t="s">
        <v>14</v>
      </c>
      <c r="N34" s="8" t="s">
        <v>15</v>
      </c>
      <c r="O34" s="8" t="s">
        <v>26</v>
      </c>
      <c r="P34" s="8" t="s">
        <v>16</v>
      </c>
      <c r="Q34" s="8" t="s">
        <v>27</v>
      </c>
      <c r="R34" s="8" t="s">
        <v>17</v>
      </c>
      <c r="S34" s="8" t="s">
        <v>18</v>
      </c>
      <c r="T34" s="8" t="s">
        <v>19</v>
      </c>
      <c r="U34" s="8" t="s">
        <v>20</v>
      </c>
      <c r="V34" s="8" t="s">
        <v>21</v>
      </c>
      <c r="W34" s="8" t="s">
        <v>22</v>
      </c>
      <c r="X34" s="8" t="s">
        <v>23</v>
      </c>
      <c r="Y34" s="9" t="s">
        <v>211</v>
      </c>
      <c r="Z34" s="331"/>
      <c r="AB34" s="140"/>
      <c r="AD34" s="333"/>
      <c r="AE34" s="335"/>
      <c r="AF34" s="341" t="s">
        <v>7</v>
      </c>
      <c r="AG34" s="333"/>
      <c r="AH34" s="7" t="s">
        <v>24</v>
      </c>
      <c r="AI34" s="16" t="s">
        <v>8</v>
      </c>
      <c r="AJ34" s="8" t="s">
        <v>9</v>
      </c>
      <c r="AK34" s="8" t="s">
        <v>10</v>
      </c>
      <c r="AL34" s="8" t="s">
        <v>11</v>
      </c>
      <c r="AM34" s="8" t="s">
        <v>25</v>
      </c>
      <c r="AN34" s="8" t="s">
        <v>12</v>
      </c>
      <c r="AO34" s="8" t="s">
        <v>13</v>
      </c>
      <c r="AP34" s="8" t="s">
        <v>14</v>
      </c>
      <c r="AQ34" s="8" t="s">
        <v>15</v>
      </c>
      <c r="AR34" s="8" t="s">
        <v>26</v>
      </c>
      <c r="AS34" s="8" t="s">
        <v>16</v>
      </c>
      <c r="AT34" s="8" t="s">
        <v>27</v>
      </c>
      <c r="AU34" s="8" t="s">
        <v>17</v>
      </c>
      <c r="AV34" s="8" t="s">
        <v>18</v>
      </c>
      <c r="AW34" s="8" t="s">
        <v>19</v>
      </c>
      <c r="AX34" s="8" t="s">
        <v>20</v>
      </c>
      <c r="AY34" s="8" t="s">
        <v>21</v>
      </c>
      <c r="AZ34" s="8" t="s">
        <v>22</v>
      </c>
      <c r="BA34" s="8" t="s">
        <v>23</v>
      </c>
      <c r="BB34" s="37" t="s">
        <v>148</v>
      </c>
      <c r="BC34" s="346"/>
      <c r="CG34" s="1">
        <v>63711.754278948807</v>
      </c>
      <c r="CH34" s="1">
        <v>560403.61295373272</v>
      </c>
      <c r="CI34" s="1">
        <v>342409.2321895007</v>
      </c>
      <c r="CJ34" s="1">
        <v>288106.51991426165</v>
      </c>
      <c r="CK34" s="1">
        <v>4557169.4503011908</v>
      </c>
      <c r="CL34" s="1">
        <v>399523.59714752296</v>
      </c>
      <c r="CM34" s="1">
        <v>610007.91488684225</v>
      </c>
      <c r="CN34" s="1">
        <v>144548.51788589772</v>
      </c>
      <c r="CO34" s="1">
        <v>945984.80515859195</v>
      </c>
      <c r="CP34" s="1">
        <v>1554671.063129246</v>
      </c>
      <c r="CQ34" s="1">
        <v>1137285.558621844</v>
      </c>
      <c r="CR34" s="1">
        <v>390331.09738558874</v>
      </c>
      <c r="CS34" s="1">
        <v>519685.08009250829</v>
      </c>
      <c r="CT34" s="1">
        <v>1155577.5563215103</v>
      </c>
      <c r="CU34" s="1">
        <v>769976.16811801819</v>
      </c>
      <c r="CV34" s="1">
        <v>1898956.9485559156</v>
      </c>
      <c r="CW34" s="1">
        <v>0</v>
      </c>
      <c r="CX34" s="1">
        <v>0</v>
      </c>
      <c r="CY34" s="1">
        <v>0</v>
      </c>
      <c r="CZ34" s="1">
        <v>0</v>
      </c>
      <c r="DA34" s="1" t="s">
        <v>289</v>
      </c>
      <c r="DG34" s="1">
        <v>159891.50339949902</v>
      </c>
      <c r="DH34" s="1">
        <v>1576509.1130181069</v>
      </c>
      <c r="DI34" s="1">
        <v>741746.43117898901</v>
      </c>
      <c r="DJ34" s="1">
        <v>671445.66431158164</v>
      </c>
      <c r="DK34" s="1">
        <v>3160557.1005498241</v>
      </c>
      <c r="DL34" s="1">
        <v>507790.20478667726</v>
      </c>
      <c r="DM34" s="1">
        <v>798961.85916525789</v>
      </c>
      <c r="DN34" s="1">
        <v>648575.438792284</v>
      </c>
      <c r="DO34" s="1">
        <v>1900068.4960488691</v>
      </c>
      <c r="DP34" s="1">
        <v>4934561.6357845329</v>
      </c>
      <c r="DQ34" s="1">
        <v>1928134.013481393</v>
      </c>
      <c r="DR34" s="1">
        <v>523163.70163877826</v>
      </c>
      <c r="DS34" s="1">
        <v>1107021.6979103894</v>
      </c>
      <c r="DT34" s="1">
        <v>1931960.7680829368</v>
      </c>
      <c r="DU34" s="1">
        <v>2052273.185185143</v>
      </c>
      <c r="DV34" s="1">
        <v>2359427.3601467824</v>
      </c>
      <c r="DW34" s="1">
        <v>0</v>
      </c>
      <c r="DX34" s="1">
        <v>0</v>
      </c>
      <c r="DY34" s="1">
        <v>0</v>
      </c>
      <c r="DZ34" s="1">
        <v>0</v>
      </c>
      <c r="EG34" s="1">
        <v>127913.20271959926</v>
      </c>
      <c r="EH34" s="1">
        <v>1254477.0161508741</v>
      </c>
      <c r="EI34" s="1">
        <v>512254.43515791779</v>
      </c>
      <c r="EJ34" s="1">
        <v>446432.86830708146</v>
      </c>
      <c r="EK34" s="1">
        <v>1414481.4910971266</v>
      </c>
      <c r="EL34" s="1">
        <v>229090.38090692702</v>
      </c>
      <c r="EM34" s="1">
        <v>311595.12507445051</v>
      </c>
      <c r="EN34" s="1">
        <v>906297.00112088362</v>
      </c>
      <c r="EO34" s="1">
        <v>1464120.4995047981</v>
      </c>
      <c r="EP34" s="1">
        <v>5759803.5046353303</v>
      </c>
      <c r="EQ34" s="1">
        <v>920637.90322069568</v>
      </c>
      <c r="ER34" s="1">
        <v>261171.95831836868</v>
      </c>
      <c r="ES34" s="1">
        <v>885617.3583283117</v>
      </c>
      <c r="ET34" s="1">
        <v>1001777.522586031</v>
      </c>
      <c r="EU34" s="1">
        <v>986707.57257827139</v>
      </c>
      <c r="EV34" s="1">
        <v>1269332.6800308102</v>
      </c>
      <c r="EW34" s="1">
        <v>0</v>
      </c>
      <c r="EX34" s="1">
        <v>0</v>
      </c>
      <c r="EY34" s="1">
        <v>0</v>
      </c>
      <c r="EZ34" s="1">
        <v>0</v>
      </c>
      <c r="FG34" s="1">
        <v>36003.226841507101</v>
      </c>
      <c r="FH34" s="1">
        <v>12806.821501707404</v>
      </c>
      <c r="FI34" s="1">
        <v>5843.0864197530864</v>
      </c>
      <c r="FJ34" s="1">
        <v>18036.752435441049</v>
      </c>
      <c r="FK34" s="1">
        <v>0</v>
      </c>
      <c r="FL34" s="1">
        <v>0</v>
      </c>
      <c r="FM34" s="1">
        <v>0</v>
      </c>
      <c r="FN34" s="1">
        <v>17968.179475043118</v>
      </c>
      <c r="FO34" s="1">
        <v>14829.932683334373</v>
      </c>
      <c r="FP34" s="1">
        <v>60982.367412736035</v>
      </c>
      <c r="FQ34" s="1">
        <v>42882.579432853017</v>
      </c>
      <c r="FR34" s="1">
        <v>0</v>
      </c>
      <c r="FS34" s="1">
        <v>0</v>
      </c>
      <c r="FT34" s="1">
        <v>0</v>
      </c>
      <c r="FU34" s="1">
        <v>33639.39691511925</v>
      </c>
      <c r="FV34" s="1">
        <v>0</v>
      </c>
      <c r="FW34" s="1">
        <v>0</v>
      </c>
      <c r="FX34" s="1">
        <v>0</v>
      </c>
      <c r="FY34" s="1">
        <v>0</v>
      </c>
      <c r="FZ34" s="1">
        <v>0</v>
      </c>
    </row>
    <row r="35" spans="1:185" ht="15.75" thickBot="1" x14ac:dyDescent="0.3">
      <c r="A35" s="333"/>
      <c r="B35" s="336"/>
      <c r="C35" s="337"/>
      <c r="D35" s="337"/>
      <c r="E35" s="139">
        <f t="shared" ref="E35:Y35" si="134">SUM(E36:E177)</f>
        <v>5886.5</v>
      </c>
      <c r="F35" s="139">
        <f>SUM(F36:F177)</f>
        <v>43306.010099999992</v>
      </c>
      <c r="G35" s="139">
        <f t="shared" si="134"/>
        <v>22581</v>
      </c>
      <c r="H35" s="139">
        <f t="shared" si="134"/>
        <v>25707.5</v>
      </c>
      <c r="I35" s="139">
        <f t="shared" si="134"/>
        <v>71477</v>
      </c>
      <c r="J35" s="139">
        <f t="shared" si="134"/>
        <v>14861.090100000001</v>
      </c>
      <c r="K35" s="139">
        <f t="shared" si="134"/>
        <v>16424</v>
      </c>
      <c r="L35" s="139">
        <f t="shared" si="134"/>
        <v>33871.049900000005</v>
      </c>
      <c r="M35" s="139">
        <f t="shared" si="134"/>
        <v>82339.64019999998</v>
      </c>
      <c r="N35" s="139">
        <f t="shared" si="134"/>
        <v>55279.212000000007</v>
      </c>
      <c r="O35" s="139">
        <f t="shared" si="134"/>
        <v>43901.5</v>
      </c>
      <c r="P35" s="139">
        <f t="shared" si="134"/>
        <v>17037.002758620685</v>
      </c>
      <c r="Q35" s="139">
        <f t="shared" si="134"/>
        <v>38873.989799999996</v>
      </c>
      <c r="R35" s="139">
        <f t="shared" si="134"/>
        <v>48478.99</v>
      </c>
      <c r="S35" s="139">
        <f t="shared" si="134"/>
        <v>41160.564799999993</v>
      </c>
      <c r="T35" s="139">
        <f t="shared" si="134"/>
        <v>32380.6</v>
      </c>
      <c r="U35" s="139">
        <f t="shared" si="134"/>
        <v>9398.9900999999973</v>
      </c>
      <c r="V35" s="139">
        <f t="shared" si="134"/>
        <v>300</v>
      </c>
      <c r="W35" s="139">
        <f t="shared" si="134"/>
        <v>917.99</v>
      </c>
      <c r="X35" s="139">
        <f t="shared" si="134"/>
        <v>819</v>
      </c>
      <c r="Y35" s="136">
        <f t="shared" si="134"/>
        <v>595602.63965862081</v>
      </c>
      <c r="Z35" s="281">
        <f>SUM(Z36:Z177)</f>
        <v>595602.6396586207</v>
      </c>
      <c r="AB35" s="140"/>
      <c r="AD35" s="333"/>
      <c r="AE35" s="336"/>
      <c r="AF35" s="341"/>
      <c r="AG35" s="333"/>
      <c r="AH35" s="10"/>
      <c r="AI35" s="82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25"/>
      <c r="AU35" s="11"/>
      <c r="AV35" s="11"/>
      <c r="AW35" s="11"/>
      <c r="AX35" s="11"/>
      <c r="AY35" s="11"/>
      <c r="AZ35" s="11"/>
      <c r="BA35" s="11"/>
      <c r="BB35" s="42"/>
      <c r="BC35" s="42"/>
      <c r="BG35" s="139">
        <f t="shared" ref="BG35:CC35" si="135">SUM(BG36:BG177)</f>
        <v>394012.96250223875</v>
      </c>
      <c r="BH35" s="139">
        <f t="shared" si="135"/>
        <v>4018528.2812067554</v>
      </c>
      <c r="BI35" s="139">
        <f t="shared" si="135"/>
        <v>1734450.576645409</v>
      </c>
      <c r="BJ35" s="139">
        <f t="shared" si="135"/>
        <v>1529527.9631128986</v>
      </c>
      <c r="BK35" s="139">
        <f t="shared" si="135"/>
        <v>9201538.7845485751</v>
      </c>
      <c r="BL35" s="139">
        <f t="shared" si="135"/>
        <v>1318693.3884595544</v>
      </c>
      <c r="BM35" s="139">
        <f t="shared" si="135"/>
        <v>1773364.6485745318</v>
      </c>
      <c r="BN35" s="139">
        <f t="shared" si="135"/>
        <v>2055019.4458626257</v>
      </c>
      <c r="BO35" s="139">
        <f t="shared" si="135"/>
        <v>5577080.0249884659</v>
      </c>
      <c r="BP35" s="139">
        <f t="shared" si="135"/>
        <v>12853615.89416996</v>
      </c>
      <c r="BQ35" s="139">
        <f t="shared" si="135"/>
        <v>4118936.9253967726</v>
      </c>
      <c r="BR35" s="139">
        <f t="shared" si="135"/>
        <v>1363689.3534981653</v>
      </c>
      <c r="BS35" s="139">
        <f t="shared" si="135"/>
        <v>3231404.0354031255</v>
      </c>
      <c r="BT35" s="139">
        <f t="shared" si="135"/>
        <v>4854112.5115716271</v>
      </c>
      <c r="BU35" s="139">
        <f t="shared" si="135"/>
        <v>4442203.1085752416</v>
      </c>
      <c r="BV35" s="139">
        <f t="shared" si="135"/>
        <v>5696186.9787692893</v>
      </c>
      <c r="BW35" s="139">
        <f t="shared" si="135"/>
        <v>0</v>
      </c>
      <c r="BX35" s="139">
        <f t="shared" si="135"/>
        <v>26219.358826992968</v>
      </c>
      <c r="BY35" s="139">
        <f t="shared" si="135"/>
        <v>38010.931144597351</v>
      </c>
      <c r="BZ35" s="139">
        <f t="shared" si="135"/>
        <v>49372.814193170576</v>
      </c>
      <c r="CA35" s="139">
        <f t="shared" si="135"/>
        <v>64275967.987450011</v>
      </c>
      <c r="CB35" s="139">
        <f t="shared" si="135"/>
        <v>0</v>
      </c>
      <c r="CC35" s="139">
        <f t="shared" si="135"/>
        <v>0</v>
      </c>
      <c r="CG35" s="139">
        <f t="shared" ref="CG35:DC35" si="136">SUM(CG36:CG177)</f>
        <v>65054.545846199238</v>
      </c>
      <c r="CH35" s="139">
        <f t="shared" si="136"/>
        <v>690365.37555717293</v>
      </c>
      <c r="CI35" s="139">
        <f t="shared" si="136"/>
        <v>368417.71103899594</v>
      </c>
      <c r="CJ35" s="139">
        <f t="shared" si="136"/>
        <v>327879.15166575444</v>
      </c>
      <c r="CK35" s="139">
        <f t="shared" si="136"/>
        <v>4573185.2699956652</v>
      </c>
      <c r="CL35" s="139">
        <f t="shared" si="136"/>
        <v>500507.82382915594</v>
      </c>
      <c r="CM35" s="139">
        <f t="shared" si="136"/>
        <v>628322.31566956267</v>
      </c>
      <c r="CN35" s="139">
        <f t="shared" si="136"/>
        <v>197510.78187566885</v>
      </c>
      <c r="CO35" s="139">
        <f t="shared" si="136"/>
        <v>1348101.9061023272</v>
      </c>
      <c r="CP35" s="139">
        <f t="shared" si="136"/>
        <v>1674852.7517563722</v>
      </c>
      <c r="CQ35" s="139">
        <f t="shared" si="136"/>
        <v>1170364.889830583</v>
      </c>
      <c r="CR35" s="139">
        <f t="shared" si="136"/>
        <v>430148.8936192884</v>
      </c>
      <c r="CS35" s="139">
        <f t="shared" si="136"/>
        <v>708996.35086680576</v>
      </c>
      <c r="CT35" s="139">
        <f t="shared" si="136"/>
        <v>1358626.5817871171</v>
      </c>
      <c r="CU35" s="139">
        <f t="shared" si="136"/>
        <v>866170.0568886511</v>
      </c>
      <c r="CV35" s="139">
        <f t="shared" si="136"/>
        <v>1954245.4590023013</v>
      </c>
      <c r="CW35" s="139">
        <f t="shared" si="136"/>
        <v>0</v>
      </c>
      <c r="CX35" s="139">
        <f t="shared" si="136"/>
        <v>5549.5944055043365</v>
      </c>
      <c r="CY35" s="139">
        <f t="shared" si="136"/>
        <v>15511.268234374034</v>
      </c>
      <c r="CZ35" s="139">
        <f t="shared" si="136"/>
        <v>10783.653478499666</v>
      </c>
      <c r="DA35" s="139">
        <f t="shared" si="136"/>
        <v>16894594.381450001</v>
      </c>
      <c r="DB35" s="139">
        <f t="shared" si="136"/>
        <v>0</v>
      </c>
      <c r="DC35" s="139">
        <f t="shared" si="136"/>
        <v>0</v>
      </c>
      <c r="DG35" s="139">
        <f t="shared" ref="DG35:EC35" si="137">SUM(DG36:DG177)</f>
        <v>163039.17868362757</v>
      </c>
      <c r="DH35" s="139">
        <f t="shared" si="137"/>
        <v>1921513.2930044415</v>
      </c>
      <c r="DI35" s="139">
        <f t="shared" si="137"/>
        <v>821282.27065799979</v>
      </c>
      <c r="DJ35" s="139">
        <f t="shared" si="137"/>
        <v>716361.29628202226</v>
      </c>
      <c r="DK35" s="139">
        <f t="shared" si="137"/>
        <v>3192845.6955328216</v>
      </c>
      <c r="DL35" s="139">
        <f t="shared" si="137"/>
        <v>645980.73182664125</v>
      </c>
      <c r="DM35" s="139">
        <f t="shared" si="137"/>
        <v>824571.8866756144</v>
      </c>
      <c r="DN35" s="139">
        <f t="shared" si="137"/>
        <v>799975.55620841403</v>
      </c>
      <c r="DO35" s="139">
        <f t="shared" si="137"/>
        <v>2500088.2475727471</v>
      </c>
      <c r="DP35" s="139">
        <f t="shared" si="137"/>
        <v>5175501.2580508729</v>
      </c>
      <c r="DQ35" s="139">
        <f t="shared" si="137"/>
        <v>1965122.3653978221</v>
      </c>
      <c r="DR35" s="139">
        <f t="shared" si="137"/>
        <v>606000.48229202058</v>
      </c>
      <c r="DS35" s="139">
        <f t="shared" si="137"/>
        <v>1430300.0259540856</v>
      </c>
      <c r="DT35" s="139">
        <f t="shared" si="137"/>
        <v>2288780.3247600119</v>
      </c>
      <c r="DU35" s="139">
        <f t="shared" si="137"/>
        <v>2327002.3316998426</v>
      </c>
      <c r="DV35" s="139">
        <f t="shared" si="137"/>
        <v>2437855.7957208459</v>
      </c>
      <c r="DW35" s="139">
        <f t="shared" si="137"/>
        <v>0</v>
      </c>
      <c r="DX35" s="139">
        <f t="shared" si="137"/>
        <v>11761.401904547571</v>
      </c>
      <c r="DY35" s="139">
        <f t="shared" si="137"/>
        <v>16165.493394184974</v>
      </c>
      <c r="DZ35" s="139">
        <f t="shared" si="137"/>
        <v>22121.564381436216</v>
      </c>
      <c r="EA35" s="139">
        <f t="shared" si="137"/>
        <v>27866269.200000003</v>
      </c>
      <c r="EB35" s="139">
        <f t="shared" si="137"/>
        <v>0</v>
      </c>
      <c r="EC35" s="139">
        <f t="shared" si="137"/>
        <v>0</v>
      </c>
      <c r="EG35" s="139">
        <f t="shared" ref="EG35:FC35" si="138">SUM(EG36:EG177)</f>
        <v>129795.67579643951</v>
      </c>
      <c r="EH35" s="139">
        <f t="shared" si="138"/>
        <v>1390806.9718126499</v>
      </c>
      <c r="EI35" s="139">
        <f t="shared" si="138"/>
        <v>567571.89013725263</v>
      </c>
      <c r="EJ35" s="139">
        <f t="shared" si="138"/>
        <v>467271.77203660348</v>
      </c>
      <c r="EK35" s="139">
        <f t="shared" si="138"/>
        <v>1434702.7592294838</v>
      </c>
      <c r="EL35" s="139">
        <f t="shared" si="138"/>
        <v>295652.30146265036</v>
      </c>
      <c r="EM35" s="139">
        <f t="shared" si="138"/>
        <v>320470.44622935535</v>
      </c>
      <c r="EN35" s="139">
        <f t="shared" si="138"/>
        <v>1036842.4608353697</v>
      </c>
      <c r="EO35" s="139">
        <f t="shared" si="138"/>
        <v>1731949.3551200149</v>
      </c>
      <c r="EP35" s="139">
        <f t="shared" si="138"/>
        <v>5948849.4354926981</v>
      </c>
      <c r="EQ35" s="139">
        <f t="shared" si="138"/>
        <v>940567.09073551313</v>
      </c>
      <c r="ER35" s="139">
        <f t="shared" si="138"/>
        <v>326103.97240074241</v>
      </c>
      <c r="ES35" s="139">
        <f t="shared" si="138"/>
        <v>1096828.1622123723</v>
      </c>
      <c r="ET35" s="139">
        <f t="shared" si="138"/>
        <v>1239607.120096449</v>
      </c>
      <c r="EU35" s="139">
        <f t="shared" si="138"/>
        <v>1211944.8074984513</v>
      </c>
      <c r="EV35" s="139">
        <f t="shared" si="138"/>
        <v>1307237.4453108672</v>
      </c>
      <c r="EW35" s="139">
        <f t="shared" si="138"/>
        <v>0</v>
      </c>
      <c r="EX35" s="139">
        <f t="shared" si="138"/>
        <v>8616.3832438152676</v>
      </c>
      <c r="EY35" s="139">
        <f t="shared" si="138"/>
        <v>6334.1695160383497</v>
      </c>
      <c r="EZ35" s="139">
        <f t="shared" si="138"/>
        <v>16467.596333234687</v>
      </c>
      <c r="FA35" s="139">
        <f t="shared" si="138"/>
        <v>19477619.815500002</v>
      </c>
      <c r="FB35" s="139">
        <f t="shared" si="138"/>
        <v>0</v>
      </c>
      <c r="FC35" s="139">
        <f t="shared" si="138"/>
        <v>0</v>
      </c>
      <c r="FG35" s="139">
        <f t="shared" ref="FG35:GC35" si="139">SUM(FG36:FG177)</f>
        <v>36123.562175972475</v>
      </c>
      <c r="FH35" s="139">
        <f t="shared" si="139"/>
        <v>15842.640832491399</v>
      </c>
      <c r="FI35" s="139">
        <f t="shared" si="139"/>
        <v>12442.075445634029</v>
      </c>
      <c r="FJ35" s="139">
        <f t="shared" si="139"/>
        <v>18241.057859594061</v>
      </c>
      <c r="FK35" s="139">
        <f t="shared" si="139"/>
        <v>805.05979060428194</v>
      </c>
      <c r="FL35" s="139">
        <f t="shared" si="139"/>
        <v>154.79565434015947</v>
      </c>
      <c r="FM35" s="139">
        <f t="shared" si="139"/>
        <v>0</v>
      </c>
      <c r="FN35" s="139">
        <f t="shared" si="139"/>
        <v>20690.64694317344</v>
      </c>
      <c r="FO35" s="139">
        <f t="shared" si="139"/>
        <v>24666.850166849468</v>
      </c>
      <c r="FP35" s="139">
        <f t="shared" si="139"/>
        <v>63414.708589701215</v>
      </c>
      <c r="FQ35" s="139">
        <f t="shared" si="139"/>
        <v>42882.579432853017</v>
      </c>
      <c r="FR35" s="139">
        <f t="shared" si="139"/>
        <v>1436.005186113463</v>
      </c>
      <c r="FS35" s="139">
        <f t="shared" si="139"/>
        <v>1991.5840313788647</v>
      </c>
      <c r="FT35" s="139">
        <f t="shared" si="139"/>
        <v>6800.5421298712263</v>
      </c>
      <c r="FU35" s="139">
        <f t="shared" si="139"/>
        <v>37085.912488297094</v>
      </c>
      <c r="FV35" s="139">
        <f t="shared" si="139"/>
        <v>0</v>
      </c>
      <c r="FW35" s="139">
        <f t="shared" si="139"/>
        <v>0</v>
      </c>
      <c r="FX35" s="139">
        <f t="shared" si="139"/>
        <v>291.979273125796</v>
      </c>
      <c r="FY35" s="139">
        <f t="shared" si="139"/>
        <v>0</v>
      </c>
      <c r="FZ35" s="139">
        <f t="shared" si="139"/>
        <v>0</v>
      </c>
      <c r="GA35" s="139">
        <f t="shared" si="139"/>
        <v>282870</v>
      </c>
      <c r="GB35" s="139">
        <f t="shared" si="139"/>
        <v>0</v>
      </c>
      <c r="GC35" s="139">
        <f t="shared" si="139"/>
        <v>0</v>
      </c>
    </row>
    <row r="36" spans="1:185" ht="15.75" x14ac:dyDescent="0.25">
      <c r="A36" s="301">
        <v>1</v>
      </c>
      <c r="B36" s="324" t="s">
        <v>29</v>
      </c>
      <c r="C36" s="69" t="s">
        <v>9</v>
      </c>
      <c r="D36" s="59" t="s">
        <v>30</v>
      </c>
      <c r="E36" s="12">
        <v>0</v>
      </c>
      <c r="F36" s="12">
        <v>0</v>
      </c>
      <c r="G36" s="12">
        <v>3391.5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57</v>
      </c>
      <c r="N36" s="12">
        <v>60</v>
      </c>
      <c r="O36" s="12">
        <v>0</v>
      </c>
      <c r="P36" s="12">
        <v>0</v>
      </c>
      <c r="Q36" s="12">
        <v>6</v>
      </c>
      <c r="R36" s="12">
        <v>150</v>
      </c>
      <c r="S36" s="12">
        <v>0</v>
      </c>
      <c r="T36" s="12">
        <v>255</v>
      </c>
      <c r="U36" s="32">
        <v>78</v>
      </c>
      <c r="V36" s="12">
        <v>0</v>
      </c>
      <c r="W36" s="12">
        <v>0</v>
      </c>
      <c r="X36" s="12">
        <v>0</v>
      </c>
      <c r="Y36" s="131">
        <f t="shared" ref="Y36:Y66" si="140">SUM(E36:T36,V36:X36)</f>
        <v>3919.5</v>
      </c>
      <c r="Z36" s="306">
        <f>SUM(Y36:Y38)</f>
        <v>15338.927799999998</v>
      </c>
      <c r="AB36" s="140"/>
      <c r="AD36" s="301">
        <f>A36</f>
        <v>1</v>
      </c>
      <c r="AE36" s="304" t="str">
        <f>B36</f>
        <v>Администрация и управление</v>
      </c>
      <c r="AF36" s="69" t="str">
        <f t="shared" ref="AF36:AF67" si="141">C36</f>
        <v>ГГФ</v>
      </c>
      <c r="AG36" s="59" t="str">
        <f t="shared" ref="AG36:AG67" si="142">D36</f>
        <v>Регионално развитие и политика</v>
      </c>
      <c r="AH36" s="158">
        <f t="shared" ref="AH36:AH67" si="143">IFERROR(E36/$Y36,"")</f>
        <v>0</v>
      </c>
      <c r="AI36" s="158">
        <f t="shared" ref="AI36:AI67" si="144">IFERROR(F36/$Y36,"")</f>
        <v>0</v>
      </c>
      <c r="AJ36" s="158">
        <f t="shared" ref="AJ36:AJ67" si="145">IFERROR(G36/$Y36,"")</f>
        <v>0.86528893991580558</v>
      </c>
      <c r="AK36" s="158">
        <f t="shared" ref="AK36:AK67" si="146">IFERROR(H36/$Y36,"")</f>
        <v>0</v>
      </c>
      <c r="AL36" s="158">
        <f t="shared" ref="AL36:AL67" si="147">IFERROR(I36/$Y36,"")</f>
        <v>0</v>
      </c>
      <c r="AM36" s="158">
        <f t="shared" ref="AM36:AM67" si="148">IFERROR(J36/$Y36,"")</f>
        <v>0</v>
      </c>
      <c r="AN36" s="158">
        <f t="shared" ref="AN36:AN67" si="149">IFERROR(K36/$Y36,"")</f>
        <v>0</v>
      </c>
      <c r="AO36" s="158">
        <f t="shared" ref="AO36:AO67" si="150">IFERROR(L36/$Y36,"")</f>
        <v>0</v>
      </c>
      <c r="AP36" s="158">
        <f t="shared" ref="AP36:AP67" si="151">IFERROR(M36/$Y36,"")</f>
        <v>1.454267125908917E-2</v>
      </c>
      <c r="AQ36" s="158">
        <f t="shared" ref="AQ36:AQ67" si="152">IFERROR(N36/$Y36,"")</f>
        <v>1.5308075009567547E-2</v>
      </c>
      <c r="AR36" s="158">
        <f t="shared" ref="AR36:AR67" si="153">IFERROR(O36/$Y36,"")</f>
        <v>0</v>
      </c>
      <c r="AS36" s="158">
        <f t="shared" ref="AS36:AS67" si="154">IFERROR(P36/$Y36,"")</f>
        <v>0</v>
      </c>
      <c r="AT36" s="158">
        <f t="shared" ref="AT36:AT67" si="155">IFERROR(Q36/$Y36,"")</f>
        <v>1.5308075009567547E-3</v>
      </c>
      <c r="AU36" s="158">
        <f t="shared" ref="AU36:AU67" si="156">IFERROR(R36/$Y36,"")</f>
        <v>3.8270187523918864E-2</v>
      </c>
      <c r="AV36" s="158">
        <f t="shared" ref="AV36:AV67" si="157">IFERROR(S36/$Y36,"")</f>
        <v>0</v>
      </c>
      <c r="AW36" s="158">
        <f t="shared" ref="AW36:AW67" si="158">IFERROR(T36/$Y36,"")</f>
        <v>6.5059318790662068E-2</v>
      </c>
      <c r="AX36" s="159"/>
      <c r="AY36" s="158">
        <f t="shared" ref="AY36:AY67" si="159">IFERROR(V36/$Y36,"")</f>
        <v>0</v>
      </c>
      <c r="AZ36" s="158">
        <f t="shared" ref="AZ36:AZ67" si="160">IFERROR(W36/$Y36,"")</f>
        <v>0</v>
      </c>
      <c r="BA36" s="158">
        <f t="shared" ref="BA36:BA67" si="161">IFERROR(X36/$Y36,"")</f>
        <v>0</v>
      </c>
      <c r="BB36" s="211">
        <f t="shared" ref="BB36:BB67" si="162">SUM(AH36:AW36,AY36:BA36)</f>
        <v>1</v>
      </c>
      <c r="BC36" s="310"/>
      <c r="BE36" s="123"/>
      <c r="BG36" s="288">
        <v>0</v>
      </c>
      <c r="BH36" s="1">
        <v>0</v>
      </c>
      <c r="BI36" s="1">
        <v>148173.99944527363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2490.3193184079601</v>
      </c>
      <c r="BP36" s="1">
        <v>2621.3887562189057</v>
      </c>
      <c r="BQ36" s="1">
        <v>0</v>
      </c>
      <c r="BR36" s="1">
        <v>0</v>
      </c>
      <c r="BS36" s="1">
        <v>262.13887562189052</v>
      </c>
      <c r="BT36" s="1">
        <v>6553.4718905472628</v>
      </c>
      <c r="BU36" s="1">
        <v>0</v>
      </c>
      <c r="BV36" s="1">
        <v>11140.902213930347</v>
      </c>
      <c r="BW36" s="1">
        <v>0</v>
      </c>
      <c r="BX36" s="1">
        <v>0</v>
      </c>
      <c r="BY36" s="1">
        <v>0</v>
      </c>
      <c r="BZ36" s="1">
        <v>0</v>
      </c>
      <c r="CA36" s="1">
        <v>171242.22050000002</v>
      </c>
      <c r="CG36" s="1">
        <v>0</v>
      </c>
      <c r="CH36" s="1">
        <v>0</v>
      </c>
      <c r="CI36" s="1">
        <v>53012.998996938382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890.97477305778807</v>
      </c>
      <c r="CP36" s="1">
        <v>937.86818216609265</v>
      </c>
      <c r="CQ36" s="1">
        <v>0</v>
      </c>
      <c r="CR36" s="1">
        <v>0</v>
      </c>
      <c r="CS36" s="1">
        <v>93.786818216609262</v>
      </c>
      <c r="CT36" s="1">
        <v>2344.6704554152316</v>
      </c>
      <c r="CU36" s="1">
        <v>0</v>
      </c>
      <c r="CV36" s="1">
        <v>3985.9397742058932</v>
      </c>
      <c r="CW36" s="1">
        <v>0</v>
      </c>
      <c r="CX36" s="1">
        <v>0</v>
      </c>
      <c r="CY36" s="1">
        <v>0</v>
      </c>
      <c r="CZ36" s="1">
        <v>0</v>
      </c>
      <c r="DA36" s="1">
        <v>61266.238999999994</v>
      </c>
      <c r="DG36" s="1">
        <v>0</v>
      </c>
      <c r="DH36" s="1">
        <v>0</v>
      </c>
      <c r="DI36" s="1">
        <v>79632.887256027563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1338.3678530424802</v>
      </c>
      <c r="DP36" s="1">
        <v>1408.8082663605053</v>
      </c>
      <c r="DQ36" s="1">
        <v>0</v>
      </c>
      <c r="DR36" s="1">
        <v>0</v>
      </c>
      <c r="DS36" s="1">
        <v>140.88082663605053</v>
      </c>
      <c r="DT36" s="1">
        <v>3522.0206659012629</v>
      </c>
      <c r="DU36" s="1">
        <v>0</v>
      </c>
      <c r="DV36" s="1">
        <v>5987.4351320321466</v>
      </c>
      <c r="DW36" s="1">
        <v>0</v>
      </c>
      <c r="DX36" s="1">
        <v>0</v>
      </c>
      <c r="DY36" s="1">
        <v>0</v>
      </c>
      <c r="DZ36" s="1">
        <v>0</v>
      </c>
      <c r="EA36" s="1">
        <v>92030.400000000009</v>
      </c>
      <c r="EG36" s="1">
        <v>0</v>
      </c>
      <c r="EH36" s="1">
        <v>0</v>
      </c>
      <c r="EI36" s="1">
        <v>32649.483774971304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548.73081974741694</v>
      </c>
      <c r="EP36" s="1">
        <v>577.61138920780729</v>
      </c>
      <c r="EQ36" s="1">
        <v>0</v>
      </c>
      <c r="ER36" s="1">
        <v>0</v>
      </c>
      <c r="ES36" s="1">
        <v>57.761138920780724</v>
      </c>
      <c r="ET36" s="1">
        <v>1444.0284730195178</v>
      </c>
      <c r="EU36" s="1">
        <v>0</v>
      </c>
      <c r="EV36" s="1">
        <v>2454.8484041331803</v>
      </c>
      <c r="EW36" s="1">
        <v>0</v>
      </c>
      <c r="EX36" s="1">
        <v>0</v>
      </c>
      <c r="EY36" s="1">
        <v>0</v>
      </c>
      <c r="EZ36" s="1">
        <v>0</v>
      </c>
      <c r="FA36" s="1">
        <v>37732.464000000014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</row>
    <row r="37" spans="1:185" ht="15.75" x14ac:dyDescent="0.25">
      <c r="A37" s="302"/>
      <c r="B37" s="322"/>
      <c r="C37" s="70" t="s">
        <v>17</v>
      </c>
      <c r="D37" s="60" t="s">
        <v>31</v>
      </c>
      <c r="E37" s="13">
        <v>0</v>
      </c>
      <c r="F37" s="13">
        <v>0</v>
      </c>
      <c r="G37" s="13">
        <v>30</v>
      </c>
      <c r="H37" s="13">
        <v>0</v>
      </c>
      <c r="I37" s="13">
        <v>0</v>
      </c>
      <c r="J37" s="13">
        <v>120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5</v>
      </c>
      <c r="R37" s="13">
        <v>3255</v>
      </c>
      <c r="S37" s="13">
        <v>0</v>
      </c>
      <c r="T37" s="13">
        <v>60</v>
      </c>
      <c r="U37" s="33">
        <v>0</v>
      </c>
      <c r="V37" s="13">
        <v>0</v>
      </c>
      <c r="W37" s="13">
        <v>0</v>
      </c>
      <c r="X37" s="13">
        <v>0</v>
      </c>
      <c r="Y37" s="131">
        <f t="shared" si="140"/>
        <v>3470</v>
      </c>
      <c r="Z37" s="307"/>
      <c r="AB37" s="140"/>
      <c r="AD37" s="302"/>
      <c r="AE37" s="309"/>
      <c r="AF37" s="70" t="str">
        <f t="shared" si="141"/>
        <v>ФФ</v>
      </c>
      <c r="AG37" s="60" t="str">
        <f t="shared" si="142"/>
        <v>Публична администрация</v>
      </c>
      <c r="AH37" s="158">
        <f t="shared" si="143"/>
        <v>0</v>
      </c>
      <c r="AI37" s="158">
        <f t="shared" si="144"/>
        <v>0</v>
      </c>
      <c r="AJ37" s="158">
        <f t="shared" si="145"/>
        <v>8.6455331412103754E-3</v>
      </c>
      <c r="AK37" s="158">
        <f t="shared" si="146"/>
        <v>0</v>
      </c>
      <c r="AL37" s="158">
        <f t="shared" si="147"/>
        <v>0</v>
      </c>
      <c r="AM37" s="158">
        <f t="shared" si="148"/>
        <v>3.4582132564841501E-2</v>
      </c>
      <c r="AN37" s="158">
        <f t="shared" si="149"/>
        <v>0</v>
      </c>
      <c r="AO37" s="158">
        <f t="shared" si="150"/>
        <v>0</v>
      </c>
      <c r="AP37" s="158">
        <f t="shared" si="151"/>
        <v>0</v>
      </c>
      <c r="AQ37" s="158">
        <f t="shared" si="152"/>
        <v>0</v>
      </c>
      <c r="AR37" s="158">
        <f t="shared" si="153"/>
        <v>0</v>
      </c>
      <c r="AS37" s="158">
        <f t="shared" si="154"/>
        <v>0</v>
      </c>
      <c r="AT37" s="158">
        <f t="shared" si="155"/>
        <v>1.440922190201729E-3</v>
      </c>
      <c r="AU37" s="158">
        <f t="shared" si="156"/>
        <v>0.93804034582132567</v>
      </c>
      <c r="AV37" s="158">
        <f t="shared" si="157"/>
        <v>0</v>
      </c>
      <c r="AW37" s="158">
        <f t="shared" si="158"/>
        <v>1.7291066282420751E-2</v>
      </c>
      <c r="AX37" s="159"/>
      <c r="AY37" s="158">
        <f t="shared" si="159"/>
        <v>0</v>
      </c>
      <c r="AZ37" s="158">
        <f t="shared" si="160"/>
        <v>0</v>
      </c>
      <c r="BA37" s="158">
        <f t="shared" si="161"/>
        <v>0</v>
      </c>
      <c r="BB37" s="211">
        <f t="shared" si="162"/>
        <v>1</v>
      </c>
      <c r="BC37" s="311"/>
      <c r="BE37" s="123"/>
      <c r="BG37" s="1">
        <v>0</v>
      </c>
      <c r="BH37" s="1">
        <v>0</v>
      </c>
      <c r="BI37" s="1">
        <v>2819.4252017291069</v>
      </c>
      <c r="BJ37" s="1">
        <v>0</v>
      </c>
      <c r="BK37" s="1">
        <v>0</v>
      </c>
      <c r="BL37" s="1">
        <v>11277.700806916428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469.90420028818443</v>
      </c>
      <c r="BT37" s="1">
        <v>305907.63438760809</v>
      </c>
      <c r="BU37" s="1">
        <v>0</v>
      </c>
      <c r="BV37" s="1">
        <v>5638.8504034582138</v>
      </c>
      <c r="BW37" s="1">
        <v>0</v>
      </c>
      <c r="BX37" s="1">
        <v>0</v>
      </c>
      <c r="BY37" s="1">
        <v>0</v>
      </c>
      <c r="BZ37" s="1">
        <v>0</v>
      </c>
      <c r="CA37" s="1">
        <v>326113.51500000001</v>
      </c>
      <c r="CG37" s="1">
        <v>0</v>
      </c>
      <c r="CH37" s="1">
        <v>0</v>
      </c>
      <c r="CI37" s="1">
        <v>998.92219020172922</v>
      </c>
      <c r="CJ37" s="1">
        <v>0</v>
      </c>
      <c r="CK37" s="1">
        <v>0</v>
      </c>
      <c r="CL37" s="1">
        <v>3995.6887608069169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166.48703170028818</v>
      </c>
      <c r="CT37" s="1">
        <v>108383.05763688761</v>
      </c>
      <c r="CU37" s="1">
        <v>0</v>
      </c>
      <c r="CV37" s="1">
        <v>1997.8443804034584</v>
      </c>
      <c r="CW37" s="1">
        <v>0</v>
      </c>
      <c r="CX37" s="1">
        <v>0</v>
      </c>
      <c r="CY37" s="1">
        <v>0</v>
      </c>
      <c r="CZ37" s="1">
        <v>0</v>
      </c>
      <c r="DA37" s="1">
        <v>115542</v>
      </c>
      <c r="DG37" s="1">
        <v>0</v>
      </c>
      <c r="DH37" s="1">
        <v>0</v>
      </c>
      <c r="DI37" s="1">
        <v>1533.78674351585</v>
      </c>
      <c r="DJ37" s="1">
        <v>0</v>
      </c>
      <c r="DK37" s="1">
        <v>0</v>
      </c>
      <c r="DL37" s="1">
        <v>6135.1469740634002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255.63112391930829</v>
      </c>
      <c r="DT37" s="1">
        <v>166415.86167146973</v>
      </c>
      <c r="DU37" s="1">
        <v>0</v>
      </c>
      <c r="DV37" s="1">
        <v>3067.5734870317001</v>
      </c>
      <c r="DW37" s="1">
        <v>0</v>
      </c>
      <c r="DX37" s="1">
        <v>0</v>
      </c>
      <c r="DY37" s="1">
        <v>0</v>
      </c>
      <c r="DZ37" s="1">
        <v>0</v>
      </c>
      <c r="EA37" s="1">
        <v>177408</v>
      </c>
      <c r="EG37" s="1">
        <v>0</v>
      </c>
      <c r="EH37" s="1">
        <v>0</v>
      </c>
      <c r="EI37" s="1">
        <v>628.85256484149841</v>
      </c>
      <c r="EJ37" s="1">
        <v>0</v>
      </c>
      <c r="EK37" s="1">
        <v>0</v>
      </c>
      <c r="EL37" s="1">
        <v>2515.4102593659936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104.80876080691638</v>
      </c>
      <c r="ET37" s="1">
        <v>68230.503285302562</v>
      </c>
      <c r="EU37" s="1">
        <v>0</v>
      </c>
      <c r="EV37" s="1">
        <v>1257.7051296829968</v>
      </c>
      <c r="EW37" s="1">
        <v>0</v>
      </c>
      <c r="EX37" s="1">
        <v>0</v>
      </c>
      <c r="EY37" s="1">
        <v>0</v>
      </c>
      <c r="EZ37" s="1">
        <v>0</v>
      </c>
      <c r="FA37" s="1">
        <v>72737.27999999997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</row>
    <row r="38" spans="1:185" ht="16.5" thickBot="1" x14ac:dyDescent="0.3">
      <c r="A38" s="303"/>
      <c r="B38" s="323"/>
      <c r="C38" s="71" t="s">
        <v>25</v>
      </c>
      <c r="D38" s="61" t="s">
        <v>32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6542.8588999999993</v>
      </c>
      <c r="K38" s="14">
        <v>0</v>
      </c>
      <c r="L38" s="14">
        <v>0</v>
      </c>
      <c r="M38" s="14">
        <v>719.32590000000005</v>
      </c>
      <c r="N38" s="14">
        <v>450</v>
      </c>
      <c r="O38" s="14">
        <v>0</v>
      </c>
      <c r="P38" s="14">
        <v>0</v>
      </c>
      <c r="Q38" s="14">
        <v>144.82570000000001</v>
      </c>
      <c r="R38" s="14">
        <v>52.94</v>
      </c>
      <c r="S38" s="14">
        <v>0</v>
      </c>
      <c r="T38" s="14">
        <v>39.4773</v>
      </c>
      <c r="U38" s="34">
        <v>57.500100000000003</v>
      </c>
      <c r="V38" s="14">
        <v>0</v>
      </c>
      <c r="W38" s="14">
        <v>0</v>
      </c>
      <c r="X38" s="14">
        <v>0</v>
      </c>
      <c r="Y38" s="132">
        <f t="shared" si="140"/>
        <v>7949.4277999999986</v>
      </c>
      <c r="Z38" s="308"/>
      <c r="AB38" s="140"/>
      <c r="AD38" s="303"/>
      <c r="AE38" s="305"/>
      <c r="AF38" s="71" t="str">
        <f t="shared" si="141"/>
        <v>СтФ</v>
      </c>
      <c r="AG38" s="61" t="str">
        <f t="shared" si="142"/>
        <v>Стопанско управление</v>
      </c>
      <c r="AH38" s="160">
        <f t="shared" si="143"/>
        <v>0</v>
      </c>
      <c r="AI38" s="160">
        <f t="shared" si="144"/>
        <v>0</v>
      </c>
      <c r="AJ38" s="160">
        <f t="shared" si="145"/>
        <v>0</v>
      </c>
      <c r="AK38" s="160">
        <f t="shared" si="146"/>
        <v>0</v>
      </c>
      <c r="AL38" s="160">
        <f t="shared" si="147"/>
        <v>0</v>
      </c>
      <c r="AM38" s="160">
        <f t="shared" si="148"/>
        <v>0.82306035913679232</v>
      </c>
      <c r="AN38" s="160">
        <f t="shared" si="149"/>
        <v>0</v>
      </c>
      <c r="AO38" s="160">
        <f t="shared" si="150"/>
        <v>0</v>
      </c>
      <c r="AP38" s="160">
        <f t="shared" si="151"/>
        <v>9.048775812518231E-2</v>
      </c>
      <c r="AQ38" s="160">
        <f t="shared" si="152"/>
        <v>5.6607847925859531E-2</v>
      </c>
      <c r="AR38" s="160">
        <f t="shared" si="153"/>
        <v>0</v>
      </c>
      <c r="AS38" s="160">
        <f t="shared" si="154"/>
        <v>0</v>
      </c>
      <c r="AT38" s="160">
        <f t="shared" si="155"/>
        <v>1.8218380447458122E-2</v>
      </c>
      <c r="AU38" s="160">
        <f t="shared" si="156"/>
        <v>6.6595988204333411E-3</v>
      </c>
      <c r="AV38" s="160">
        <f t="shared" si="157"/>
        <v>0</v>
      </c>
      <c r="AW38" s="160">
        <f t="shared" si="158"/>
        <v>4.9660555442745209E-3</v>
      </c>
      <c r="AX38" s="161"/>
      <c r="AY38" s="160">
        <f t="shared" si="159"/>
        <v>0</v>
      </c>
      <c r="AZ38" s="160">
        <f t="shared" si="160"/>
        <v>0</v>
      </c>
      <c r="BA38" s="160">
        <f t="shared" si="161"/>
        <v>0</v>
      </c>
      <c r="BB38" s="212">
        <f t="shared" si="162"/>
        <v>1</v>
      </c>
      <c r="BC38" s="312"/>
      <c r="BE38" s="123"/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509348.22583645553</v>
      </c>
      <c r="BM38" s="1">
        <v>0</v>
      </c>
      <c r="BN38" s="1">
        <v>0</v>
      </c>
      <c r="BO38" s="1">
        <v>55998.05475909188</v>
      </c>
      <c r="BP38" s="1">
        <v>35031.582543588862</v>
      </c>
      <c r="BQ38" s="1">
        <v>0</v>
      </c>
      <c r="BR38" s="1">
        <v>0</v>
      </c>
      <c r="BS38" s="1">
        <v>11274.38547551786</v>
      </c>
      <c r="BT38" s="1">
        <v>4121.2710663502094</v>
      </c>
      <c r="BU38" s="1">
        <v>0</v>
      </c>
      <c r="BV38" s="1">
        <v>3073.2273189956009</v>
      </c>
      <c r="BW38" s="1">
        <v>0</v>
      </c>
      <c r="BX38" s="1">
        <v>0</v>
      </c>
      <c r="BY38" s="1">
        <v>0</v>
      </c>
      <c r="BZ38" s="1">
        <v>0</v>
      </c>
      <c r="CA38" s="1">
        <v>618846.74699999986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186607.93028778178</v>
      </c>
      <c r="CM38" s="1">
        <v>0</v>
      </c>
      <c r="CN38" s="1">
        <v>0</v>
      </c>
      <c r="CO38" s="1">
        <v>20515.789726322218</v>
      </c>
      <c r="CP38" s="1">
        <v>12834.384771693885</v>
      </c>
      <c r="CQ38" s="1">
        <v>0</v>
      </c>
      <c r="CR38" s="1">
        <v>0</v>
      </c>
      <c r="CS38" s="1">
        <v>4130.5527969553495</v>
      </c>
      <c r="CT38" s="1">
        <v>1509.894066252165</v>
      </c>
      <c r="CU38" s="1">
        <v>0</v>
      </c>
      <c r="CV38" s="1">
        <v>1125.9263509946466</v>
      </c>
      <c r="CW38" s="1">
        <v>0</v>
      </c>
      <c r="CX38" s="1">
        <v>0</v>
      </c>
      <c r="CY38" s="1">
        <v>0</v>
      </c>
      <c r="CZ38" s="1">
        <v>0</v>
      </c>
      <c r="DA38" s="1">
        <v>226724.47800000003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275608.01651568431</v>
      </c>
      <c r="DM38" s="1">
        <v>0</v>
      </c>
      <c r="DN38" s="1">
        <v>0</v>
      </c>
      <c r="DO38" s="1">
        <v>30300.513515179045</v>
      </c>
      <c r="DP38" s="1">
        <v>18955.568097618299</v>
      </c>
      <c r="DQ38" s="1">
        <v>0</v>
      </c>
      <c r="DR38" s="1">
        <v>0</v>
      </c>
      <c r="DS38" s="1">
        <v>6100.5631525227527</v>
      </c>
      <c r="DT38" s="1">
        <v>2230.0172779731392</v>
      </c>
      <c r="DU38" s="1">
        <v>0</v>
      </c>
      <c r="DV38" s="1">
        <v>1662.9214410224597</v>
      </c>
      <c r="DW38" s="1">
        <v>0</v>
      </c>
      <c r="DX38" s="1">
        <v>0</v>
      </c>
      <c r="DY38" s="1">
        <v>0</v>
      </c>
      <c r="DZ38" s="1">
        <v>0</v>
      </c>
      <c r="EA38" s="1">
        <v>334857.60000000003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112999.28677143055</v>
      </c>
      <c r="EM38" s="1">
        <v>0</v>
      </c>
      <c r="EN38" s="1">
        <v>0</v>
      </c>
      <c r="EO38" s="1">
        <v>12423.210541223405</v>
      </c>
      <c r="EP38" s="1">
        <v>7771.7829200235001</v>
      </c>
      <c r="EQ38" s="1">
        <v>0</v>
      </c>
      <c r="ER38" s="1">
        <v>0</v>
      </c>
      <c r="ES38" s="1">
        <v>2501.2308925343277</v>
      </c>
      <c r="ET38" s="1">
        <v>914.30708396898694</v>
      </c>
      <c r="EU38" s="1">
        <v>0</v>
      </c>
      <c r="EV38" s="1">
        <v>681.79779081920833</v>
      </c>
      <c r="EW38" s="1">
        <v>0</v>
      </c>
      <c r="EX38" s="1">
        <v>0</v>
      </c>
      <c r="EY38" s="1">
        <v>0</v>
      </c>
      <c r="EZ38" s="1">
        <v>0</v>
      </c>
      <c r="FA38" s="1">
        <v>137291.61599999998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</row>
    <row r="39" spans="1:185" ht="15.75" x14ac:dyDescent="0.25">
      <c r="A39" s="301">
        <f>MAX($A$36:A38)+1</f>
        <v>2</v>
      </c>
      <c r="B39" s="324" t="s">
        <v>139</v>
      </c>
      <c r="C39" s="69" t="s">
        <v>25</v>
      </c>
      <c r="D39" s="59" t="s">
        <v>33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4453.9332999999997</v>
      </c>
      <c r="K39" s="12">
        <v>0</v>
      </c>
      <c r="L39" s="12">
        <v>0</v>
      </c>
      <c r="M39" s="12">
        <v>593.3655</v>
      </c>
      <c r="N39" s="12">
        <v>285</v>
      </c>
      <c r="O39" s="12">
        <v>0</v>
      </c>
      <c r="P39" s="12">
        <v>0</v>
      </c>
      <c r="Q39" s="12">
        <v>88.745699999999999</v>
      </c>
      <c r="R39" s="12">
        <v>7.06</v>
      </c>
      <c r="S39" s="12">
        <v>0</v>
      </c>
      <c r="T39" s="12">
        <v>26.5227</v>
      </c>
      <c r="U39" s="32">
        <v>45.247199999999999</v>
      </c>
      <c r="V39" s="12">
        <v>0</v>
      </c>
      <c r="W39" s="12">
        <v>0</v>
      </c>
      <c r="X39" s="12">
        <v>0</v>
      </c>
      <c r="Y39" s="133">
        <f t="shared" si="140"/>
        <v>5454.6272000000008</v>
      </c>
      <c r="Z39" s="306">
        <f>SUM(Y39:Y40)</f>
        <v>6785.6622000000007</v>
      </c>
      <c r="AB39" s="140"/>
      <c r="AD39" s="301">
        <f>A39</f>
        <v>2</v>
      </c>
      <c r="AE39" s="304" t="str">
        <f>B39</f>
        <v xml:space="preserve">Икономика </v>
      </c>
      <c r="AF39" s="69" t="str">
        <f t="shared" si="141"/>
        <v>СтФ</v>
      </c>
      <c r="AG39" s="59" t="str">
        <f t="shared" si="142"/>
        <v>Икономика и финанси</v>
      </c>
      <c r="AH39" s="162">
        <f t="shared" si="143"/>
        <v>0</v>
      </c>
      <c r="AI39" s="162">
        <f t="shared" si="144"/>
        <v>0</v>
      </c>
      <c r="AJ39" s="162">
        <f t="shared" si="145"/>
        <v>0</v>
      </c>
      <c r="AK39" s="162">
        <f t="shared" si="146"/>
        <v>0</v>
      </c>
      <c r="AL39" s="162">
        <f t="shared" si="147"/>
        <v>0</v>
      </c>
      <c r="AM39" s="162">
        <f t="shared" si="148"/>
        <v>0.81654220108754616</v>
      </c>
      <c r="AN39" s="162">
        <f t="shared" si="149"/>
        <v>0</v>
      </c>
      <c r="AO39" s="162">
        <f t="shared" si="150"/>
        <v>0</v>
      </c>
      <c r="AP39" s="162">
        <f t="shared" si="151"/>
        <v>0.10878204471975644</v>
      </c>
      <c r="AQ39" s="162">
        <f t="shared" si="152"/>
        <v>5.2249216958401845E-2</v>
      </c>
      <c r="AR39" s="162">
        <f t="shared" si="153"/>
        <v>0</v>
      </c>
      <c r="AS39" s="162">
        <f t="shared" si="154"/>
        <v>0</v>
      </c>
      <c r="AT39" s="162">
        <f t="shared" si="155"/>
        <v>1.6269801169913133E-2</v>
      </c>
      <c r="AU39" s="162">
        <f t="shared" si="156"/>
        <v>1.2943139358818139E-3</v>
      </c>
      <c r="AV39" s="162">
        <f t="shared" si="157"/>
        <v>0</v>
      </c>
      <c r="AW39" s="162">
        <f t="shared" si="158"/>
        <v>4.8624221285003665E-3</v>
      </c>
      <c r="AX39" s="163"/>
      <c r="AY39" s="162">
        <f t="shared" si="159"/>
        <v>0</v>
      </c>
      <c r="AZ39" s="162">
        <f t="shared" si="160"/>
        <v>0</v>
      </c>
      <c r="BA39" s="162">
        <f t="shared" si="161"/>
        <v>0</v>
      </c>
      <c r="BB39" s="213">
        <f t="shared" si="162"/>
        <v>0.99999999999999989</v>
      </c>
      <c r="BC39" s="310"/>
      <c r="BE39" s="123"/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392226.50927183079</v>
      </c>
      <c r="BM39" s="1">
        <v>0</v>
      </c>
      <c r="BN39" s="1">
        <v>0</v>
      </c>
      <c r="BO39" s="1">
        <v>52253.516860554359</v>
      </c>
      <c r="BP39" s="1">
        <v>25097.940991274339</v>
      </c>
      <c r="BQ39" s="1">
        <v>0</v>
      </c>
      <c r="BR39" s="1">
        <v>0</v>
      </c>
      <c r="BS39" s="1">
        <v>7815.2082169450359</v>
      </c>
      <c r="BT39" s="1">
        <v>621.72443297683094</v>
      </c>
      <c r="BU39" s="1">
        <v>0</v>
      </c>
      <c r="BV39" s="1">
        <v>2335.6672264184976</v>
      </c>
      <c r="BW39" s="1">
        <v>0</v>
      </c>
      <c r="BX39" s="1">
        <v>0</v>
      </c>
      <c r="BY39" s="1">
        <v>0</v>
      </c>
      <c r="BZ39" s="1">
        <v>0</v>
      </c>
      <c r="CA39" s="1">
        <v>480350.56699999986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149216.32382969745</v>
      </c>
      <c r="CM39" s="1">
        <v>0</v>
      </c>
      <c r="CN39" s="1">
        <v>0</v>
      </c>
      <c r="CO39" s="1">
        <v>19879.017630859078</v>
      </c>
      <c r="CP39" s="1">
        <v>9548.1116188838714</v>
      </c>
      <c r="CQ39" s="1">
        <v>0</v>
      </c>
      <c r="CR39" s="1">
        <v>0</v>
      </c>
      <c r="CS39" s="1">
        <v>2973.1714010385344</v>
      </c>
      <c r="CT39" s="1">
        <v>236.52515098007061</v>
      </c>
      <c r="CU39" s="1">
        <v>0</v>
      </c>
      <c r="CV39" s="1">
        <v>888.56736854095163</v>
      </c>
      <c r="CW39" s="1">
        <v>0</v>
      </c>
      <c r="CX39" s="1">
        <v>0</v>
      </c>
      <c r="CY39" s="1">
        <v>0</v>
      </c>
      <c r="CZ39" s="1">
        <v>0</v>
      </c>
      <c r="DA39" s="1">
        <v>182741.71699999995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199184.0383644916</v>
      </c>
      <c r="DM39" s="1">
        <v>0</v>
      </c>
      <c r="DN39" s="1">
        <v>0</v>
      </c>
      <c r="DO39" s="1">
        <v>26535.856860758497</v>
      </c>
      <c r="DP39" s="1">
        <v>12745.464987964708</v>
      </c>
      <c r="DQ39" s="1">
        <v>0</v>
      </c>
      <c r="DR39" s="1">
        <v>0</v>
      </c>
      <c r="DS39" s="1">
        <v>3968.7902181839286</v>
      </c>
      <c r="DT39" s="1">
        <v>315.72976426326608</v>
      </c>
      <c r="DU39" s="1">
        <v>0</v>
      </c>
      <c r="DV39" s="1">
        <v>1186.1198043378649</v>
      </c>
      <c r="DW39" s="1">
        <v>0</v>
      </c>
      <c r="DX39" s="1">
        <v>0</v>
      </c>
      <c r="DY39" s="1">
        <v>0</v>
      </c>
      <c r="DZ39" s="1">
        <v>0</v>
      </c>
      <c r="EA39" s="1">
        <v>243935.99999999985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99592.0191822458</v>
      </c>
      <c r="EM39" s="1">
        <v>0</v>
      </c>
      <c r="EN39" s="1">
        <v>0</v>
      </c>
      <c r="EO39" s="1">
        <v>13267.92843037925</v>
      </c>
      <c r="EP39" s="1">
        <v>6372.7324939823548</v>
      </c>
      <c r="EQ39" s="1">
        <v>0</v>
      </c>
      <c r="ER39" s="1">
        <v>0</v>
      </c>
      <c r="ES39" s="1">
        <v>1984.3951090919645</v>
      </c>
      <c r="ET39" s="1">
        <v>157.86488213163304</v>
      </c>
      <c r="EU39" s="1">
        <v>0</v>
      </c>
      <c r="EV39" s="1">
        <v>593.05990216893258</v>
      </c>
      <c r="EW39" s="1">
        <v>0</v>
      </c>
      <c r="EX39" s="1">
        <v>0</v>
      </c>
      <c r="EY39" s="1">
        <v>0</v>
      </c>
      <c r="EZ39" s="1">
        <v>0</v>
      </c>
      <c r="FA39" s="1">
        <v>121967.99999999993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</row>
    <row r="40" spans="1:185" ht="32.25" thickBot="1" x14ac:dyDescent="0.3">
      <c r="A40" s="303"/>
      <c r="B40" s="323"/>
      <c r="C40" s="71" t="s">
        <v>25</v>
      </c>
      <c r="D40" s="61" t="s">
        <v>140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990.29790000000003</v>
      </c>
      <c r="K40" s="14">
        <v>0</v>
      </c>
      <c r="L40" s="14">
        <v>0</v>
      </c>
      <c r="M40" s="14">
        <v>100.30850000000001</v>
      </c>
      <c r="N40" s="14">
        <v>135</v>
      </c>
      <c r="O40" s="14">
        <v>0</v>
      </c>
      <c r="P40" s="14">
        <v>0</v>
      </c>
      <c r="Q40" s="14">
        <v>21.428599999999999</v>
      </c>
      <c r="R40" s="14">
        <v>0</v>
      </c>
      <c r="S40" s="14">
        <v>0</v>
      </c>
      <c r="T40" s="14">
        <v>84</v>
      </c>
      <c r="U40" s="34">
        <v>17.252700000000001</v>
      </c>
      <c r="V40" s="14">
        <v>0</v>
      </c>
      <c r="W40" s="14">
        <v>0</v>
      </c>
      <c r="X40" s="14">
        <v>0</v>
      </c>
      <c r="Y40" s="132">
        <f t="shared" si="140"/>
        <v>1331.0350000000001</v>
      </c>
      <c r="Z40" s="308"/>
      <c r="AB40" s="140"/>
      <c r="AD40" s="303"/>
      <c r="AE40" s="305"/>
      <c r="AF40" s="71" t="str">
        <f t="shared" si="141"/>
        <v>СтФ</v>
      </c>
      <c r="AG40" s="61" t="str">
        <f t="shared" si="142"/>
        <v>Счетоводство, финанси и дигитални приложения (на английски език)</v>
      </c>
      <c r="AH40" s="160">
        <f t="shared" si="143"/>
        <v>0</v>
      </c>
      <c r="AI40" s="160">
        <f t="shared" si="144"/>
        <v>0</v>
      </c>
      <c r="AJ40" s="160">
        <f t="shared" si="145"/>
        <v>0</v>
      </c>
      <c r="AK40" s="160">
        <f t="shared" si="146"/>
        <v>0</v>
      </c>
      <c r="AL40" s="160">
        <f t="shared" si="147"/>
        <v>0</v>
      </c>
      <c r="AM40" s="160">
        <f t="shared" si="148"/>
        <v>0.74400590517905241</v>
      </c>
      <c r="AN40" s="160">
        <f t="shared" si="149"/>
        <v>0</v>
      </c>
      <c r="AO40" s="160">
        <f t="shared" si="150"/>
        <v>0</v>
      </c>
      <c r="AP40" s="160">
        <f t="shared" si="151"/>
        <v>7.5361279004684326E-2</v>
      </c>
      <c r="AQ40" s="160">
        <f t="shared" si="152"/>
        <v>0.10142483105252678</v>
      </c>
      <c r="AR40" s="160">
        <f t="shared" si="153"/>
        <v>0</v>
      </c>
      <c r="AS40" s="160">
        <f t="shared" si="154"/>
        <v>0</v>
      </c>
      <c r="AT40" s="160">
        <f t="shared" si="155"/>
        <v>1.6099200997719817E-2</v>
      </c>
      <c r="AU40" s="160">
        <f t="shared" si="156"/>
        <v>0</v>
      </c>
      <c r="AV40" s="160">
        <f t="shared" si="157"/>
        <v>0</v>
      </c>
      <c r="AW40" s="160">
        <f t="shared" si="158"/>
        <v>6.3108783766016668E-2</v>
      </c>
      <c r="AX40" s="161"/>
      <c r="AY40" s="160">
        <f t="shared" si="159"/>
        <v>0</v>
      </c>
      <c r="AZ40" s="160">
        <f t="shared" si="160"/>
        <v>0</v>
      </c>
      <c r="BA40" s="160">
        <f t="shared" si="161"/>
        <v>0</v>
      </c>
      <c r="BB40" s="212">
        <f t="shared" si="162"/>
        <v>1</v>
      </c>
      <c r="BC40" s="312"/>
      <c r="BE40" s="123"/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113196.56788979577</v>
      </c>
      <c r="BM40" s="1">
        <v>0</v>
      </c>
      <c r="BN40" s="1">
        <v>0</v>
      </c>
      <c r="BO40" s="1">
        <v>11465.820466925739</v>
      </c>
      <c r="BP40" s="1">
        <v>15431.2522172595</v>
      </c>
      <c r="BQ40" s="1">
        <v>0</v>
      </c>
      <c r="BR40" s="1">
        <v>0</v>
      </c>
      <c r="BS40" s="1">
        <v>2449.4083797241992</v>
      </c>
      <c r="BT40" s="1">
        <v>0</v>
      </c>
      <c r="BU40" s="1">
        <v>0</v>
      </c>
      <c r="BV40" s="1">
        <v>9601.6680462948007</v>
      </c>
      <c r="BW40" s="1">
        <v>0</v>
      </c>
      <c r="BX40" s="1">
        <v>0</v>
      </c>
      <c r="BY40" s="1">
        <v>0</v>
      </c>
      <c r="BZ40" s="1">
        <v>0</v>
      </c>
      <c r="CA40" s="1">
        <v>152144.717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63699.343030043769</v>
      </c>
      <c r="CM40" s="1">
        <v>0</v>
      </c>
      <c r="CN40" s="1">
        <v>0</v>
      </c>
      <c r="CO40" s="1">
        <v>6452.1852973020996</v>
      </c>
      <c r="CP40" s="1">
        <v>8683.661056996998</v>
      </c>
      <c r="CQ40" s="1">
        <v>0</v>
      </c>
      <c r="CR40" s="1">
        <v>0</v>
      </c>
      <c r="CS40" s="1">
        <v>1378.3607357478954</v>
      </c>
      <c r="CT40" s="1">
        <v>0</v>
      </c>
      <c r="CU40" s="1">
        <v>0</v>
      </c>
      <c r="CV40" s="1">
        <v>5403.166879909244</v>
      </c>
      <c r="CW40" s="1">
        <v>0</v>
      </c>
      <c r="CX40" s="1">
        <v>0</v>
      </c>
      <c r="CY40" s="1">
        <v>0</v>
      </c>
      <c r="CZ40" s="1">
        <v>0</v>
      </c>
      <c r="DA40" s="1">
        <v>85616.71699999999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32998.149906501334</v>
      </c>
      <c r="DM40" s="1">
        <v>0</v>
      </c>
      <c r="DN40" s="1">
        <v>0</v>
      </c>
      <c r="DO40" s="1">
        <v>3342.4234464157594</v>
      </c>
      <c r="DP40" s="1">
        <v>4498.394106841668</v>
      </c>
      <c r="DQ40" s="1">
        <v>0</v>
      </c>
      <c r="DR40" s="1">
        <v>0</v>
      </c>
      <c r="DS40" s="1">
        <v>714.03176265086938</v>
      </c>
      <c r="DT40" s="1">
        <v>0</v>
      </c>
      <c r="DU40" s="1">
        <v>0</v>
      </c>
      <c r="DV40" s="1">
        <v>2799.0007775903714</v>
      </c>
      <c r="DW40" s="1">
        <v>0</v>
      </c>
      <c r="DX40" s="1">
        <v>0</v>
      </c>
      <c r="DY40" s="1">
        <v>0</v>
      </c>
      <c r="DZ40" s="1">
        <v>0</v>
      </c>
      <c r="EA40" s="1">
        <v>44352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16499.074953250667</v>
      </c>
      <c r="EM40" s="1">
        <v>0</v>
      </c>
      <c r="EN40" s="1">
        <v>0</v>
      </c>
      <c r="EO40" s="1">
        <v>1671.2117232078797</v>
      </c>
      <c r="EP40" s="1">
        <v>2249.197053420834</v>
      </c>
      <c r="EQ40" s="1">
        <v>0</v>
      </c>
      <c r="ER40" s="1">
        <v>0</v>
      </c>
      <c r="ES40" s="1">
        <v>357.01588132543469</v>
      </c>
      <c r="ET40" s="1">
        <v>0</v>
      </c>
      <c r="EU40" s="1">
        <v>0</v>
      </c>
      <c r="EV40" s="1">
        <v>1399.5003887951857</v>
      </c>
      <c r="EW40" s="1">
        <v>0</v>
      </c>
      <c r="EX40" s="1">
        <v>0</v>
      </c>
      <c r="EY40" s="1">
        <v>0</v>
      </c>
      <c r="EZ40" s="1">
        <v>0</v>
      </c>
      <c r="FA40" s="1">
        <v>22176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</row>
    <row r="41" spans="1:185" ht="16.5" thickBot="1" x14ac:dyDescent="0.3">
      <c r="A41" s="43">
        <f>MAX($A$36:A40)+1</f>
        <v>3</v>
      </c>
      <c r="B41" s="286" t="s">
        <v>34</v>
      </c>
      <c r="C41" s="72" t="s">
        <v>9</v>
      </c>
      <c r="D41" s="62" t="s">
        <v>34</v>
      </c>
      <c r="E41" s="49">
        <v>0</v>
      </c>
      <c r="F41" s="49">
        <v>0</v>
      </c>
      <c r="G41" s="49">
        <v>3555</v>
      </c>
      <c r="H41" s="49">
        <v>45</v>
      </c>
      <c r="I41" s="49">
        <v>0</v>
      </c>
      <c r="J41" s="49">
        <v>120</v>
      </c>
      <c r="K41" s="49">
        <v>0</v>
      </c>
      <c r="L41" s="49">
        <v>0</v>
      </c>
      <c r="M41" s="49">
        <v>2550</v>
      </c>
      <c r="N41" s="49">
        <v>120</v>
      </c>
      <c r="O41" s="49">
        <v>0</v>
      </c>
      <c r="P41" s="49">
        <v>0</v>
      </c>
      <c r="Q41" s="49">
        <v>810</v>
      </c>
      <c r="R41" s="49">
        <v>240</v>
      </c>
      <c r="S41" s="49">
        <v>0</v>
      </c>
      <c r="T41" s="49">
        <v>90</v>
      </c>
      <c r="U41" s="50">
        <v>120</v>
      </c>
      <c r="V41" s="49">
        <v>0</v>
      </c>
      <c r="W41" s="49">
        <v>0</v>
      </c>
      <c r="X41" s="49">
        <v>0</v>
      </c>
      <c r="Y41" s="134">
        <f t="shared" si="140"/>
        <v>7530</v>
      </c>
      <c r="Z41" s="282">
        <f>Y41</f>
        <v>7530</v>
      </c>
      <c r="AB41" s="140"/>
      <c r="AD41" s="43">
        <f>A41</f>
        <v>3</v>
      </c>
      <c r="AE41" s="55" t="str">
        <f>B41</f>
        <v>Туризъм</v>
      </c>
      <c r="AF41" s="72" t="str">
        <f t="shared" si="141"/>
        <v>ГГФ</v>
      </c>
      <c r="AG41" s="62" t="str">
        <f t="shared" si="142"/>
        <v>Туризъм</v>
      </c>
      <c r="AH41" s="160">
        <f t="shared" si="143"/>
        <v>0</v>
      </c>
      <c r="AI41" s="160">
        <f t="shared" si="144"/>
        <v>0</v>
      </c>
      <c r="AJ41" s="160">
        <f t="shared" si="145"/>
        <v>0.47211155378486058</v>
      </c>
      <c r="AK41" s="160">
        <f t="shared" si="146"/>
        <v>5.9760956175298804E-3</v>
      </c>
      <c r="AL41" s="160">
        <f t="shared" si="147"/>
        <v>0</v>
      </c>
      <c r="AM41" s="160">
        <f t="shared" si="148"/>
        <v>1.5936254980079681E-2</v>
      </c>
      <c r="AN41" s="160">
        <f t="shared" si="149"/>
        <v>0</v>
      </c>
      <c r="AO41" s="160">
        <f t="shared" si="150"/>
        <v>0</v>
      </c>
      <c r="AP41" s="160">
        <f t="shared" si="151"/>
        <v>0.3386454183266932</v>
      </c>
      <c r="AQ41" s="160">
        <f t="shared" si="152"/>
        <v>1.5936254980079681E-2</v>
      </c>
      <c r="AR41" s="160">
        <f t="shared" si="153"/>
        <v>0</v>
      </c>
      <c r="AS41" s="160">
        <f t="shared" si="154"/>
        <v>0</v>
      </c>
      <c r="AT41" s="160">
        <f t="shared" si="155"/>
        <v>0.10756972111553785</v>
      </c>
      <c r="AU41" s="160">
        <f t="shared" si="156"/>
        <v>3.1872509960159362E-2</v>
      </c>
      <c r="AV41" s="160">
        <f t="shared" si="157"/>
        <v>0</v>
      </c>
      <c r="AW41" s="160">
        <f t="shared" si="158"/>
        <v>1.1952191235059761E-2</v>
      </c>
      <c r="AX41" s="161"/>
      <c r="AY41" s="160">
        <f t="shared" si="159"/>
        <v>0</v>
      </c>
      <c r="AZ41" s="160">
        <f t="shared" si="160"/>
        <v>0</v>
      </c>
      <c r="BA41" s="160">
        <f t="shared" si="161"/>
        <v>0</v>
      </c>
      <c r="BB41" s="214">
        <f t="shared" si="162"/>
        <v>0.99999999999999989</v>
      </c>
      <c r="BC41" s="48"/>
      <c r="BE41" s="123"/>
      <c r="BG41" s="1">
        <v>0</v>
      </c>
      <c r="BH41" s="1">
        <v>0</v>
      </c>
      <c r="BI41" s="1">
        <v>163143.83777091638</v>
      </c>
      <c r="BJ41" s="1">
        <v>2065.1118705179288</v>
      </c>
      <c r="BK41" s="1">
        <v>0</v>
      </c>
      <c r="BL41" s="1">
        <v>5506.96498804781</v>
      </c>
      <c r="BM41" s="1">
        <v>0</v>
      </c>
      <c r="BN41" s="1">
        <v>0</v>
      </c>
      <c r="BO41" s="1">
        <v>117023.00599601596</v>
      </c>
      <c r="BP41" s="1">
        <v>5506.96498804781</v>
      </c>
      <c r="BQ41" s="1">
        <v>0</v>
      </c>
      <c r="BR41" s="1">
        <v>0</v>
      </c>
      <c r="BS41" s="1">
        <v>37172.013669322718</v>
      </c>
      <c r="BT41" s="1">
        <v>11013.92997609562</v>
      </c>
      <c r="BU41" s="1">
        <v>0</v>
      </c>
      <c r="BV41" s="1">
        <v>4130.2237410358575</v>
      </c>
      <c r="BW41" s="1">
        <v>0</v>
      </c>
      <c r="BX41" s="1">
        <v>0</v>
      </c>
      <c r="BY41" s="1">
        <v>0</v>
      </c>
      <c r="BZ41" s="1">
        <v>0</v>
      </c>
      <c r="CA41" s="1">
        <v>345562.05300000007</v>
      </c>
      <c r="CG41" s="1">
        <v>0</v>
      </c>
      <c r="CH41" s="1">
        <v>0</v>
      </c>
      <c r="CI41" s="1">
        <v>64574.699772908374</v>
      </c>
      <c r="CJ41" s="1">
        <v>817.4012629482072</v>
      </c>
      <c r="CK41" s="1">
        <v>0</v>
      </c>
      <c r="CL41" s="1">
        <v>2179.7367011952192</v>
      </c>
      <c r="CM41" s="1">
        <v>0</v>
      </c>
      <c r="CN41" s="1">
        <v>0</v>
      </c>
      <c r="CO41" s="1">
        <v>46319.404900398404</v>
      </c>
      <c r="CP41" s="1">
        <v>2179.7367011952192</v>
      </c>
      <c r="CQ41" s="1">
        <v>0</v>
      </c>
      <c r="CR41" s="1">
        <v>0</v>
      </c>
      <c r="CS41" s="1">
        <v>14713.222733067729</v>
      </c>
      <c r="CT41" s="1">
        <v>4359.4734023904384</v>
      </c>
      <c r="CU41" s="1">
        <v>0</v>
      </c>
      <c r="CV41" s="1">
        <v>1634.8025258964144</v>
      </c>
      <c r="CW41" s="1">
        <v>0</v>
      </c>
      <c r="CX41" s="1">
        <v>0</v>
      </c>
      <c r="CY41" s="1">
        <v>0</v>
      </c>
      <c r="CZ41" s="1">
        <v>0</v>
      </c>
      <c r="DA41" s="1">
        <v>136778.47799999997</v>
      </c>
      <c r="DG41" s="1">
        <v>0</v>
      </c>
      <c r="DH41" s="1">
        <v>0</v>
      </c>
      <c r="DI41" s="1">
        <v>89514.616733067713</v>
      </c>
      <c r="DJ41" s="1">
        <v>1133.0964143426293</v>
      </c>
      <c r="DK41" s="1">
        <v>0</v>
      </c>
      <c r="DL41" s="1">
        <v>3021.5904382470112</v>
      </c>
      <c r="DM41" s="1">
        <v>0</v>
      </c>
      <c r="DN41" s="1">
        <v>0</v>
      </c>
      <c r="DO41" s="1">
        <v>64208.796812748988</v>
      </c>
      <c r="DP41" s="1">
        <v>3021.5904382470112</v>
      </c>
      <c r="DQ41" s="1">
        <v>0</v>
      </c>
      <c r="DR41" s="1">
        <v>0</v>
      </c>
      <c r="DS41" s="1">
        <v>20395.735458167328</v>
      </c>
      <c r="DT41" s="1">
        <v>6043.1808764940224</v>
      </c>
      <c r="DU41" s="1">
        <v>0</v>
      </c>
      <c r="DV41" s="1">
        <v>2266.1928286852585</v>
      </c>
      <c r="DW41" s="1">
        <v>0</v>
      </c>
      <c r="DX41" s="1">
        <v>0</v>
      </c>
      <c r="DY41" s="1">
        <v>0</v>
      </c>
      <c r="DZ41" s="1">
        <v>0</v>
      </c>
      <c r="EA41" s="1">
        <v>189604.79999999996</v>
      </c>
      <c r="EG41" s="1">
        <v>0</v>
      </c>
      <c r="EH41" s="1">
        <v>0</v>
      </c>
      <c r="EI41" s="1">
        <v>26854.385019920315</v>
      </c>
      <c r="EJ41" s="1">
        <v>339.92892430278874</v>
      </c>
      <c r="EK41" s="1">
        <v>0</v>
      </c>
      <c r="EL41" s="1">
        <v>906.47713147410343</v>
      </c>
      <c r="EM41" s="1">
        <v>0</v>
      </c>
      <c r="EN41" s="1">
        <v>0</v>
      </c>
      <c r="EO41" s="1">
        <v>19262.639043824696</v>
      </c>
      <c r="EP41" s="1">
        <v>906.47713147410343</v>
      </c>
      <c r="EQ41" s="1">
        <v>0</v>
      </c>
      <c r="ER41" s="1">
        <v>0</v>
      </c>
      <c r="ES41" s="1">
        <v>6118.7206374501984</v>
      </c>
      <c r="ET41" s="1">
        <v>1812.9542629482069</v>
      </c>
      <c r="EU41" s="1">
        <v>0</v>
      </c>
      <c r="EV41" s="1">
        <v>679.85784860557749</v>
      </c>
      <c r="EW41" s="1">
        <v>0</v>
      </c>
      <c r="EX41" s="1">
        <v>0</v>
      </c>
      <c r="EY41" s="1">
        <v>0</v>
      </c>
      <c r="EZ41" s="1">
        <v>0</v>
      </c>
      <c r="FA41" s="1">
        <v>56881.439999999988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</row>
    <row r="42" spans="1:185" ht="15.75" x14ac:dyDescent="0.25">
      <c r="A42" s="302">
        <f>MAX($A$36:A41)+1</f>
        <v>4</v>
      </c>
      <c r="B42" s="322" t="s">
        <v>35</v>
      </c>
      <c r="C42" s="73" t="s">
        <v>16</v>
      </c>
      <c r="D42" s="63" t="s">
        <v>36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30</v>
      </c>
      <c r="P42" s="30">
        <v>4222.88</v>
      </c>
      <c r="Q42" s="30">
        <v>0</v>
      </c>
      <c r="R42" s="30">
        <v>300</v>
      </c>
      <c r="S42" s="30">
        <v>0</v>
      </c>
      <c r="T42" s="30">
        <v>0</v>
      </c>
      <c r="U42" s="35">
        <v>0</v>
      </c>
      <c r="V42" s="30">
        <v>0</v>
      </c>
      <c r="W42" s="30">
        <v>0</v>
      </c>
      <c r="X42" s="30">
        <v>0</v>
      </c>
      <c r="Y42" s="135">
        <f t="shared" si="140"/>
        <v>4552.88</v>
      </c>
      <c r="Z42" s="307">
        <f>SUM(Y42:Y51)</f>
        <v>40316.46</v>
      </c>
      <c r="AB42" s="140"/>
      <c r="AD42" s="302">
        <f>A42</f>
        <v>4</v>
      </c>
      <c r="AE42" s="309" t="str">
        <f>B42</f>
        <v>Педагогика</v>
      </c>
      <c r="AF42" s="73" t="str">
        <f t="shared" si="141"/>
        <v>ФП</v>
      </c>
      <c r="AG42" s="63" t="str">
        <f t="shared" si="142"/>
        <v>Неформално образование</v>
      </c>
      <c r="AH42" s="158">
        <f t="shared" si="143"/>
        <v>0</v>
      </c>
      <c r="AI42" s="158">
        <f t="shared" si="144"/>
        <v>0</v>
      </c>
      <c r="AJ42" s="158">
        <f t="shared" si="145"/>
        <v>0</v>
      </c>
      <c r="AK42" s="158">
        <f t="shared" si="146"/>
        <v>0</v>
      </c>
      <c r="AL42" s="158">
        <f t="shared" si="147"/>
        <v>0</v>
      </c>
      <c r="AM42" s="158">
        <f t="shared" si="148"/>
        <v>0</v>
      </c>
      <c r="AN42" s="158">
        <f t="shared" si="149"/>
        <v>0</v>
      </c>
      <c r="AO42" s="158">
        <f t="shared" si="150"/>
        <v>0</v>
      </c>
      <c r="AP42" s="158">
        <f t="shared" si="151"/>
        <v>0</v>
      </c>
      <c r="AQ42" s="158">
        <f t="shared" si="152"/>
        <v>0</v>
      </c>
      <c r="AR42" s="158">
        <f t="shared" si="153"/>
        <v>6.5892358243573295E-3</v>
      </c>
      <c r="AS42" s="158">
        <f t="shared" si="154"/>
        <v>0.92751840593206936</v>
      </c>
      <c r="AT42" s="158">
        <f t="shared" si="155"/>
        <v>0</v>
      </c>
      <c r="AU42" s="158">
        <f t="shared" si="156"/>
        <v>6.5892358243573299E-2</v>
      </c>
      <c r="AV42" s="158">
        <f t="shared" si="157"/>
        <v>0</v>
      </c>
      <c r="AW42" s="158">
        <f t="shared" si="158"/>
        <v>0</v>
      </c>
      <c r="AX42" s="159"/>
      <c r="AY42" s="158">
        <f t="shared" si="159"/>
        <v>0</v>
      </c>
      <c r="AZ42" s="158">
        <f t="shared" si="160"/>
        <v>0</v>
      </c>
      <c r="BA42" s="158">
        <f t="shared" si="161"/>
        <v>0</v>
      </c>
      <c r="BB42" s="142">
        <f t="shared" si="162"/>
        <v>1</v>
      </c>
      <c r="BC42" s="311"/>
      <c r="BE42" s="123"/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1629.0576492242269</v>
      </c>
      <c r="BR42" s="1">
        <v>229310.49885853345</v>
      </c>
      <c r="BS42" s="1">
        <v>0</v>
      </c>
      <c r="BT42" s="1">
        <v>16290.57649224227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247230.13299999997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519.06705206374863</v>
      </c>
      <c r="CR42" s="1">
        <v>73065.26242729876</v>
      </c>
      <c r="CS42" s="1">
        <v>0</v>
      </c>
      <c r="CT42" s="1">
        <v>5190.6705206374863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78775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685.1793809632585</v>
      </c>
      <c r="DR42" s="1">
        <v>96447.676809404162</v>
      </c>
      <c r="DS42" s="1">
        <v>0</v>
      </c>
      <c r="DT42" s="1">
        <v>6851.7938096325852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103984.65000000001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424.81121619722046</v>
      </c>
      <c r="ER42" s="1">
        <v>59797.559621830609</v>
      </c>
      <c r="ES42" s="1">
        <v>0</v>
      </c>
      <c r="ET42" s="1">
        <v>4248.1121619722044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64470.483000000037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</row>
    <row r="43" spans="1:185" ht="15.75" x14ac:dyDescent="0.25">
      <c r="A43" s="302"/>
      <c r="B43" s="322"/>
      <c r="C43" s="70" t="s">
        <v>16</v>
      </c>
      <c r="D43" s="60" t="s">
        <v>35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495</v>
      </c>
      <c r="P43" s="13">
        <v>6056.12</v>
      </c>
      <c r="Q43" s="13">
        <v>0</v>
      </c>
      <c r="R43" s="13">
        <v>556.46</v>
      </c>
      <c r="S43" s="13">
        <v>0</v>
      </c>
      <c r="T43" s="13">
        <v>0</v>
      </c>
      <c r="U43" s="33">
        <v>0</v>
      </c>
      <c r="V43" s="13">
        <v>0</v>
      </c>
      <c r="W43" s="13">
        <v>0</v>
      </c>
      <c r="X43" s="13">
        <v>0</v>
      </c>
      <c r="Y43" s="131">
        <f t="shared" si="140"/>
        <v>7107.58</v>
      </c>
      <c r="Z43" s="307"/>
      <c r="AB43" s="140"/>
      <c r="AD43" s="302"/>
      <c r="AE43" s="309"/>
      <c r="AF43" s="70" t="str">
        <f t="shared" si="141"/>
        <v>ФП</v>
      </c>
      <c r="AG43" s="60" t="str">
        <f t="shared" si="142"/>
        <v>Педагогика</v>
      </c>
      <c r="AH43" s="158">
        <f t="shared" si="143"/>
        <v>0</v>
      </c>
      <c r="AI43" s="158">
        <f t="shared" si="144"/>
        <v>0</v>
      </c>
      <c r="AJ43" s="158">
        <f t="shared" si="145"/>
        <v>0</v>
      </c>
      <c r="AK43" s="158">
        <f t="shared" si="146"/>
        <v>0</v>
      </c>
      <c r="AL43" s="158">
        <f t="shared" si="147"/>
        <v>0</v>
      </c>
      <c r="AM43" s="158">
        <f t="shared" si="148"/>
        <v>0</v>
      </c>
      <c r="AN43" s="158">
        <f t="shared" si="149"/>
        <v>0</v>
      </c>
      <c r="AO43" s="158">
        <f t="shared" si="150"/>
        <v>0</v>
      </c>
      <c r="AP43" s="158">
        <f t="shared" si="151"/>
        <v>0</v>
      </c>
      <c r="AQ43" s="158">
        <f t="shared" si="152"/>
        <v>0</v>
      </c>
      <c r="AR43" s="158">
        <f t="shared" si="153"/>
        <v>6.964395757768467E-2</v>
      </c>
      <c r="AS43" s="158">
        <f t="shared" si="154"/>
        <v>0.85206497851589424</v>
      </c>
      <c r="AT43" s="158">
        <f t="shared" si="155"/>
        <v>0</v>
      </c>
      <c r="AU43" s="158">
        <f t="shared" si="156"/>
        <v>7.8291063906421043E-2</v>
      </c>
      <c r="AV43" s="158">
        <f t="shared" si="157"/>
        <v>0</v>
      </c>
      <c r="AW43" s="158">
        <f t="shared" si="158"/>
        <v>0</v>
      </c>
      <c r="AX43" s="159"/>
      <c r="AY43" s="158">
        <f t="shared" si="159"/>
        <v>0</v>
      </c>
      <c r="AZ43" s="158">
        <f t="shared" si="160"/>
        <v>0</v>
      </c>
      <c r="BA43" s="158">
        <f t="shared" si="161"/>
        <v>0</v>
      </c>
      <c r="BB43" s="211">
        <f t="shared" si="162"/>
        <v>1</v>
      </c>
      <c r="BC43" s="311"/>
      <c r="BE43" s="123"/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41844.89692131499</v>
      </c>
      <c r="BR43" s="1">
        <v>511954.98412750324</v>
      </c>
      <c r="BS43" s="1">
        <v>0</v>
      </c>
      <c r="BT43" s="1">
        <v>47040.426951181696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600840.30799999996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15225.004853972801</v>
      </c>
      <c r="CR43" s="1">
        <v>186271.62908331669</v>
      </c>
      <c r="CS43" s="1">
        <v>0</v>
      </c>
      <c r="CT43" s="1">
        <v>17115.366062710516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218612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16432.032140334682</v>
      </c>
      <c r="DR43" s="1">
        <v>201039.10805196699</v>
      </c>
      <c r="DS43" s="1">
        <v>0</v>
      </c>
      <c r="DT43" s="1">
        <v>18472.259807698258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235943.39999999994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10187.85992700751</v>
      </c>
      <c r="ER43" s="1">
        <v>124644.24699221963</v>
      </c>
      <c r="ES43" s="1">
        <v>0</v>
      </c>
      <c r="ET43" s="1">
        <v>11452.80108077293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146284.90800000005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</row>
    <row r="44" spans="1:185" ht="15.75" x14ac:dyDescent="0.25">
      <c r="A44" s="302"/>
      <c r="B44" s="322"/>
      <c r="C44" s="70" t="s">
        <v>26</v>
      </c>
      <c r="D44" s="60" t="s">
        <v>37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3705</v>
      </c>
      <c r="P44" s="13">
        <v>0</v>
      </c>
      <c r="Q44" s="13">
        <v>180</v>
      </c>
      <c r="R44" s="13">
        <v>135</v>
      </c>
      <c r="S44" s="13">
        <v>0</v>
      </c>
      <c r="T44" s="13">
        <v>0</v>
      </c>
      <c r="U44" s="33">
        <v>0</v>
      </c>
      <c r="V44" s="13">
        <v>0</v>
      </c>
      <c r="W44" s="13">
        <v>0</v>
      </c>
      <c r="X44" s="13">
        <v>0</v>
      </c>
      <c r="Y44" s="131">
        <f t="shared" si="140"/>
        <v>4020</v>
      </c>
      <c r="Z44" s="307"/>
      <c r="AB44" s="140"/>
      <c r="AD44" s="302"/>
      <c r="AE44" s="309"/>
      <c r="AF44" s="70" t="str">
        <f t="shared" si="141"/>
        <v>ФНОИ</v>
      </c>
      <c r="AG44" s="60" t="str">
        <f t="shared" si="142"/>
        <v>Логопедия</v>
      </c>
      <c r="AH44" s="158">
        <f t="shared" si="143"/>
        <v>0</v>
      </c>
      <c r="AI44" s="158">
        <f t="shared" si="144"/>
        <v>0</v>
      </c>
      <c r="AJ44" s="158">
        <f t="shared" si="145"/>
        <v>0</v>
      </c>
      <c r="AK44" s="158">
        <f t="shared" si="146"/>
        <v>0</v>
      </c>
      <c r="AL44" s="158">
        <f t="shared" si="147"/>
        <v>0</v>
      </c>
      <c r="AM44" s="158">
        <f t="shared" si="148"/>
        <v>0</v>
      </c>
      <c r="AN44" s="158">
        <f t="shared" si="149"/>
        <v>0</v>
      </c>
      <c r="AO44" s="158">
        <f t="shared" si="150"/>
        <v>0</v>
      </c>
      <c r="AP44" s="158">
        <f t="shared" si="151"/>
        <v>0</v>
      </c>
      <c r="AQ44" s="158">
        <f t="shared" si="152"/>
        <v>0</v>
      </c>
      <c r="AR44" s="158">
        <f t="shared" si="153"/>
        <v>0.92164179104477617</v>
      </c>
      <c r="AS44" s="158">
        <f t="shared" si="154"/>
        <v>0</v>
      </c>
      <c r="AT44" s="158">
        <f t="shared" si="155"/>
        <v>4.4776119402985072E-2</v>
      </c>
      <c r="AU44" s="158">
        <f t="shared" si="156"/>
        <v>3.3582089552238806E-2</v>
      </c>
      <c r="AV44" s="158">
        <f t="shared" si="157"/>
        <v>0</v>
      </c>
      <c r="AW44" s="158">
        <f t="shared" si="158"/>
        <v>0</v>
      </c>
      <c r="AX44" s="159"/>
      <c r="AY44" s="158">
        <f t="shared" si="159"/>
        <v>0</v>
      </c>
      <c r="AZ44" s="158">
        <f t="shared" si="160"/>
        <v>0</v>
      </c>
      <c r="BA44" s="158">
        <f t="shared" si="161"/>
        <v>0</v>
      </c>
      <c r="BB44" s="211">
        <f t="shared" si="162"/>
        <v>1</v>
      </c>
      <c r="BC44" s="311"/>
      <c r="BE44" s="123"/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419386.04092537303</v>
      </c>
      <c r="BR44" s="1">
        <v>0</v>
      </c>
      <c r="BS44" s="1">
        <v>20375.030328358203</v>
      </c>
      <c r="BT44" s="1">
        <v>15281.272746268653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455042.34399999992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125275.30236194031</v>
      </c>
      <c r="CR44" s="1">
        <v>0</v>
      </c>
      <c r="CS44" s="1">
        <v>6086.2495074626859</v>
      </c>
      <c r="CT44" s="1">
        <v>4564.6871305970153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135926.239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181549.83861940299</v>
      </c>
      <c r="DR44" s="1">
        <v>0</v>
      </c>
      <c r="DS44" s="1">
        <v>8820.2350746268658</v>
      </c>
      <c r="DT44" s="1">
        <v>6615.1763059701489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196985.25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112560.89994402989</v>
      </c>
      <c r="ER44" s="1">
        <v>0</v>
      </c>
      <c r="ES44" s="1">
        <v>5468.5457462686581</v>
      </c>
      <c r="ET44" s="1">
        <v>4101.4093097014938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122130.85500000005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</row>
    <row r="45" spans="1:185" ht="15.75" x14ac:dyDescent="0.25">
      <c r="A45" s="302"/>
      <c r="B45" s="322"/>
      <c r="C45" s="70" t="s">
        <v>26</v>
      </c>
      <c r="D45" s="60" t="s">
        <v>39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90</v>
      </c>
      <c r="N45" s="13">
        <v>0</v>
      </c>
      <c r="O45" s="13">
        <v>3600</v>
      </c>
      <c r="P45" s="13">
        <v>0</v>
      </c>
      <c r="Q45" s="13">
        <v>105</v>
      </c>
      <c r="R45" s="13">
        <v>0</v>
      </c>
      <c r="S45" s="13">
        <v>0</v>
      </c>
      <c r="T45" s="13">
        <v>0</v>
      </c>
      <c r="U45" s="33">
        <v>0</v>
      </c>
      <c r="V45" s="13">
        <v>0</v>
      </c>
      <c r="W45" s="13">
        <v>0</v>
      </c>
      <c r="X45" s="13">
        <v>0</v>
      </c>
      <c r="Y45" s="131">
        <f t="shared" si="140"/>
        <v>3795</v>
      </c>
      <c r="Z45" s="307"/>
      <c r="AB45" s="140"/>
      <c r="AD45" s="302"/>
      <c r="AE45" s="309"/>
      <c r="AF45" s="70" t="str">
        <f t="shared" si="141"/>
        <v>ФНОИ</v>
      </c>
      <c r="AG45" s="60" t="str">
        <f t="shared" si="142"/>
        <v>Начална училищна педагогика и чужд език</v>
      </c>
      <c r="AH45" s="158">
        <f t="shared" si="143"/>
        <v>0</v>
      </c>
      <c r="AI45" s="158">
        <f t="shared" si="144"/>
        <v>0</v>
      </c>
      <c r="AJ45" s="158">
        <f t="shared" si="145"/>
        <v>0</v>
      </c>
      <c r="AK45" s="158">
        <f t="shared" si="146"/>
        <v>0</v>
      </c>
      <c r="AL45" s="158">
        <f t="shared" si="147"/>
        <v>0</v>
      </c>
      <c r="AM45" s="158">
        <f t="shared" si="148"/>
        <v>0</v>
      </c>
      <c r="AN45" s="158">
        <f t="shared" si="149"/>
        <v>0</v>
      </c>
      <c r="AO45" s="158">
        <f t="shared" si="150"/>
        <v>0</v>
      </c>
      <c r="AP45" s="158">
        <f t="shared" si="151"/>
        <v>2.3715415019762844E-2</v>
      </c>
      <c r="AQ45" s="158">
        <f t="shared" si="152"/>
        <v>0</v>
      </c>
      <c r="AR45" s="158">
        <f t="shared" si="153"/>
        <v>0.9486166007905138</v>
      </c>
      <c r="AS45" s="158">
        <f t="shared" si="154"/>
        <v>0</v>
      </c>
      <c r="AT45" s="158">
        <f t="shared" si="155"/>
        <v>2.766798418972332E-2</v>
      </c>
      <c r="AU45" s="158">
        <f t="shared" si="156"/>
        <v>0</v>
      </c>
      <c r="AV45" s="158">
        <f t="shared" si="157"/>
        <v>0</v>
      </c>
      <c r="AW45" s="158">
        <f t="shared" si="158"/>
        <v>0</v>
      </c>
      <c r="AX45" s="159"/>
      <c r="AY45" s="158">
        <f t="shared" si="159"/>
        <v>0</v>
      </c>
      <c r="AZ45" s="158">
        <f t="shared" si="160"/>
        <v>0</v>
      </c>
      <c r="BA45" s="158">
        <f t="shared" si="161"/>
        <v>0</v>
      </c>
      <c r="BB45" s="211">
        <f t="shared" si="162"/>
        <v>0.99999999999999989</v>
      </c>
      <c r="BC45" s="311"/>
      <c r="BE45" s="123"/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8563.3800711462445</v>
      </c>
      <c r="BP45" s="1">
        <v>0</v>
      </c>
      <c r="BQ45" s="1">
        <v>342535.2028458498</v>
      </c>
      <c r="BR45" s="1">
        <v>0</v>
      </c>
      <c r="BS45" s="1">
        <v>9990.6100830039541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361089.19299999997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2145.581027667984</v>
      </c>
      <c r="CP45" s="1">
        <v>0</v>
      </c>
      <c r="CQ45" s="1">
        <v>85823.241106719361</v>
      </c>
      <c r="CR45" s="1">
        <v>0</v>
      </c>
      <c r="CS45" s="1">
        <v>2503.177865612648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90472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3961.6043478260872</v>
      </c>
      <c r="DP45" s="1">
        <v>0</v>
      </c>
      <c r="DQ45" s="1">
        <v>158464.17391304349</v>
      </c>
      <c r="DR45" s="1">
        <v>0</v>
      </c>
      <c r="DS45" s="1">
        <v>4621.8717391304353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167047.65000000002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2456.1946956521747</v>
      </c>
      <c r="EP45" s="1">
        <v>0</v>
      </c>
      <c r="EQ45" s="1">
        <v>98247.787826086991</v>
      </c>
      <c r="ER45" s="1">
        <v>0</v>
      </c>
      <c r="ES45" s="1">
        <v>2865.5604782608707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103569.54300000003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</row>
    <row r="46" spans="1:185" ht="31.5" x14ac:dyDescent="0.25">
      <c r="A46" s="302"/>
      <c r="B46" s="322"/>
      <c r="C46" s="70" t="s">
        <v>26</v>
      </c>
      <c r="D46" s="60" t="s">
        <v>40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7700</v>
      </c>
      <c r="P46" s="13">
        <v>60</v>
      </c>
      <c r="Q46" s="13">
        <v>0</v>
      </c>
      <c r="R46" s="13">
        <v>75</v>
      </c>
      <c r="S46" s="13">
        <v>0</v>
      </c>
      <c r="T46" s="13">
        <v>0</v>
      </c>
      <c r="U46" s="33">
        <v>0</v>
      </c>
      <c r="V46" s="13">
        <v>0</v>
      </c>
      <c r="W46" s="13">
        <v>0</v>
      </c>
      <c r="X46" s="13">
        <v>0</v>
      </c>
      <c r="Y46" s="131">
        <f t="shared" si="140"/>
        <v>7835</v>
      </c>
      <c r="Z46" s="307"/>
      <c r="AB46" s="140"/>
      <c r="AD46" s="302"/>
      <c r="AE46" s="309"/>
      <c r="AF46" s="70" t="str">
        <f t="shared" si="141"/>
        <v>ФНОИ</v>
      </c>
      <c r="AG46" s="60" t="str">
        <f t="shared" si="142"/>
        <v>Предучилищна и начална училищна педагогика</v>
      </c>
      <c r="AH46" s="158">
        <f t="shared" si="143"/>
        <v>0</v>
      </c>
      <c r="AI46" s="158">
        <f t="shared" si="144"/>
        <v>0</v>
      </c>
      <c r="AJ46" s="158">
        <f t="shared" si="145"/>
        <v>0</v>
      </c>
      <c r="AK46" s="158">
        <f t="shared" si="146"/>
        <v>0</v>
      </c>
      <c r="AL46" s="158">
        <f t="shared" si="147"/>
        <v>0</v>
      </c>
      <c r="AM46" s="158">
        <f t="shared" si="148"/>
        <v>0</v>
      </c>
      <c r="AN46" s="158">
        <f t="shared" si="149"/>
        <v>0</v>
      </c>
      <c r="AO46" s="158">
        <f t="shared" si="150"/>
        <v>0</v>
      </c>
      <c r="AP46" s="158">
        <f t="shared" si="151"/>
        <v>0</v>
      </c>
      <c r="AQ46" s="158">
        <f t="shared" si="152"/>
        <v>0</v>
      </c>
      <c r="AR46" s="158">
        <f t="shared" si="153"/>
        <v>0.98276962348436503</v>
      </c>
      <c r="AS46" s="158">
        <f t="shared" si="154"/>
        <v>7.6579451180599873E-3</v>
      </c>
      <c r="AT46" s="158">
        <f t="shared" si="155"/>
        <v>0</v>
      </c>
      <c r="AU46" s="158">
        <f t="shared" si="156"/>
        <v>9.5724313975749844E-3</v>
      </c>
      <c r="AV46" s="158">
        <f t="shared" si="157"/>
        <v>0</v>
      </c>
      <c r="AW46" s="158">
        <f t="shared" si="158"/>
        <v>0</v>
      </c>
      <c r="AX46" s="159"/>
      <c r="AY46" s="158">
        <f t="shared" si="159"/>
        <v>0</v>
      </c>
      <c r="AZ46" s="158">
        <f t="shared" si="160"/>
        <v>0</v>
      </c>
      <c r="BA46" s="158">
        <f t="shared" si="161"/>
        <v>0</v>
      </c>
      <c r="BB46" s="211">
        <f t="shared" si="162"/>
        <v>1</v>
      </c>
      <c r="BC46" s="311"/>
      <c r="BE46" s="123"/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1098685.773350351</v>
      </c>
      <c r="BR46" s="1">
        <v>8561.1878442884499</v>
      </c>
      <c r="BS46" s="1">
        <v>0</v>
      </c>
      <c r="BT46" s="1">
        <v>10701.484805360562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1117948.4460000002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411209.48308870452</v>
      </c>
      <c r="CR46" s="1">
        <v>3204.229738353542</v>
      </c>
      <c r="CS46" s="1">
        <v>0</v>
      </c>
      <c r="CT46" s="1">
        <v>4005.2871729419276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418419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424368.08040842373</v>
      </c>
      <c r="DR46" s="1">
        <v>3306.7642629227826</v>
      </c>
      <c r="DS46" s="1">
        <v>0</v>
      </c>
      <c r="DT46" s="1">
        <v>4133.4553286534783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431808.3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263108.20985322283</v>
      </c>
      <c r="ER46" s="1">
        <v>2050.1938430121259</v>
      </c>
      <c r="ES46" s="1">
        <v>0</v>
      </c>
      <c r="ET46" s="1">
        <v>2562.7423037651574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267721.14600000012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</row>
    <row r="47" spans="1:185" ht="15.75" x14ac:dyDescent="0.25">
      <c r="A47" s="302"/>
      <c r="B47" s="322"/>
      <c r="C47" s="70" t="s">
        <v>26</v>
      </c>
      <c r="D47" s="60" t="s">
        <v>41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2370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33">
        <v>0</v>
      </c>
      <c r="V47" s="13">
        <v>0</v>
      </c>
      <c r="W47" s="13">
        <v>0</v>
      </c>
      <c r="X47" s="13">
        <v>0</v>
      </c>
      <c r="Y47" s="131">
        <f t="shared" si="140"/>
        <v>2370</v>
      </c>
      <c r="Z47" s="307"/>
      <c r="AB47" s="140"/>
      <c r="AD47" s="302"/>
      <c r="AE47" s="309"/>
      <c r="AF47" s="70" t="str">
        <f t="shared" si="141"/>
        <v>ФНОИ</v>
      </c>
      <c r="AG47" s="60" t="str">
        <f t="shared" si="142"/>
        <v>Предучилищна педагогика и чужд език</v>
      </c>
      <c r="AH47" s="158">
        <f t="shared" si="143"/>
        <v>0</v>
      </c>
      <c r="AI47" s="158">
        <f t="shared" si="144"/>
        <v>0</v>
      </c>
      <c r="AJ47" s="158">
        <f t="shared" si="145"/>
        <v>0</v>
      </c>
      <c r="AK47" s="158">
        <f t="shared" si="146"/>
        <v>0</v>
      </c>
      <c r="AL47" s="158">
        <f t="shared" si="147"/>
        <v>0</v>
      </c>
      <c r="AM47" s="158">
        <f t="shared" si="148"/>
        <v>0</v>
      </c>
      <c r="AN47" s="158">
        <f t="shared" si="149"/>
        <v>0</v>
      </c>
      <c r="AO47" s="158">
        <f t="shared" si="150"/>
        <v>0</v>
      </c>
      <c r="AP47" s="158">
        <f t="shared" si="151"/>
        <v>0</v>
      </c>
      <c r="AQ47" s="158">
        <f t="shared" si="152"/>
        <v>0</v>
      </c>
      <c r="AR47" s="158">
        <f t="shared" si="153"/>
        <v>1</v>
      </c>
      <c r="AS47" s="158">
        <f t="shared" si="154"/>
        <v>0</v>
      </c>
      <c r="AT47" s="158">
        <f t="shared" si="155"/>
        <v>0</v>
      </c>
      <c r="AU47" s="158">
        <f t="shared" si="156"/>
        <v>0</v>
      </c>
      <c r="AV47" s="158">
        <f t="shared" si="157"/>
        <v>0</v>
      </c>
      <c r="AW47" s="158">
        <f t="shared" si="158"/>
        <v>0</v>
      </c>
      <c r="AX47" s="159"/>
      <c r="AY47" s="158">
        <f t="shared" si="159"/>
        <v>0</v>
      </c>
      <c r="AZ47" s="158">
        <f t="shared" si="160"/>
        <v>0</v>
      </c>
      <c r="BA47" s="158">
        <f t="shared" si="161"/>
        <v>0</v>
      </c>
      <c r="BB47" s="211">
        <f t="shared" si="162"/>
        <v>1</v>
      </c>
      <c r="BC47" s="311"/>
      <c r="BE47" s="123"/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211831.065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211831.065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54378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54378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97193.250000000029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97193.250000000029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60259.81500000001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60259.81500000001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0</v>
      </c>
      <c r="FZ47" s="1">
        <v>0</v>
      </c>
      <c r="GA47" s="1">
        <v>0</v>
      </c>
    </row>
    <row r="48" spans="1:185" ht="15.75" x14ac:dyDescent="0.25">
      <c r="A48" s="302"/>
      <c r="B48" s="322"/>
      <c r="C48" s="70" t="s">
        <v>26</v>
      </c>
      <c r="D48" s="60" t="s">
        <v>42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3271</v>
      </c>
      <c r="P48" s="13">
        <v>0</v>
      </c>
      <c r="Q48" s="13">
        <v>0</v>
      </c>
      <c r="R48" s="13">
        <v>765</v>
      </c>
      <c r="S48" s="13">
        <v>0</v>
      </c>
      <c r="T48" s="13">
        <v>0</v>
      </c>
      <c r="U48" s="33">
        <v>0</v>
      </c>
      <c r="V48" s="13">
        <v>0</v>
      </c>
      <c r="W48" s="13">
        <v>0</v>
      </c>
      <c r="X48" s="13">
        <v>0</v>
      </c>
      <c r="Y48" s="131">
        <f t="shared" si="140"/>
        <v>4036</v>
      </c>
      <c r="Z48" s="307"/>
      <c r="AB48" s="140"/>
      <c r="AD48" s="302"/>
      <c r="AE48" s="309"/>
      <c r="AF48" s="70" t="str">
        <f t="shared" si="141"/>
        <v>ФНОИ</v>
      </c>
      <c r="AG48" s="60" t="str">
        <f t="shared" si="142"/>
        <v>Социална педагогика</v>
      </c>
      <c r="AH48" s="158">
        <f t="shared" si="143"/>
        <v>0</v>
      </c>
      <c r="AI48" s="158">
        <f t="shared" si="144"/>
        <v>0</v>
      </c>
      <c r="AJ48" s="158">
        <f t="shared" si="145"/>
        <v>0</v>
      </c>
      <c r="AK48" s="158">
        <f t="shared" si="146"/>
        <v>0</v>
      </c>
      <c r="AL48" s="158">
        <f t="shared" si="147"/>
        <v>0</v>
      </c>
      <c r="AM48" s="158">
        <f t="shared" si="148"/>
        <v>0</v>
      </c>
      <c r="AN48" s="158">
        <f t="shared" si="149"/>
        <v>0</v>
      </c>
      <c r="AO48" s="158">
        <f t="shared" si="150"/>
        <v>0</v>
      </c>
      <c r="AP48" s="158">
        <f t="shared" si="151"/>
        <v>0</v>
      </c>
      <c r="AQ48" s="158">
        <f t="shared" si="152"/>
        <v>0</v>
      </c>
      <c r="AR48" s="158">
        <f t="shared" si="153"/>
        <v>0.81045589692765119</v>
      </c>
      <c r="AS48" s="158">
        <f t="shared" si="154"/>
        <v>0</v>
      </c>
      <c r="AT48" s="158">
        <f t="shared" si="155"/>
        <v>0</v>
      </c>
      <c r="AU48" s="158">
        <f t="shared" si="156"/>
        <v>0.18954410307234887</v>
      </c>
      <c r="AV48" s="158">
        <f t="shared" si="157"/>
        <v>0</v>
      </c>
      <c r="AW48" s="158">
        <f t="shared" si="158"/>
        <v>0</v>
      </c>
      <c r="AX48" s="159"/>
      <c r="AY48" s="158">
        <f t="shared" si="159"/>
        <v>0</v>
      </c>
      <c r="AZ48" s="158">
        <f t="shared" si="160"/>
        <v>0</v>
      </c>
      <c r="BA48" s="158">
        <f t="shared" si="161"/>
        <v>0</v>
      </c>
      <c r="BB48" s="211">
        <f t="shared" si="162"/>
        <v>1</v>
      </c>
      <c r="BC48" s="311"/>
      <c r="BE48" s="123"/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373063.10972745297</v>
      </c>
      <c r="BR48" s="1">
        <v>0</v>
      </c>
      <c r="BS48" s="1">
        <v>0</v>
      </c>
      <c r="BT48" s="1">
        <v>87249.550272547087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460312.66000000003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114357.75842418236</v>
      </c>
      <c r="CR48" s="1">
        <v>0</v>
      </c>
      <c r="CS48" s="1">
        <v>0</v>
      </c>
      <c r="CT48" s="1">
        <v>26745.241575817643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141103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159694.66129831519</v>
      </c>
      <c r="DR48" s="1">
        <v>0</v>
      </c>
      <c r="DS48" s="1">
        <v>0</v>
      </c>
      <c r="DT48" s="1">
        <v>37348.338701684843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197043.00000000003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99010.690004955439</v>
      </c>
      <c r="ER48" s="1">
        <v>0</v>
      </c>
      <c r="ES48" s="1">
        <v>0</v>
      </c>
      <c r="ET48" s="1">
        <v>23155.969995044605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122166.66000000005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>
        <v>0</v>
      </c>
    </row>
    <row r="49" spans="1:183" ht="15.75" x14ac:dyDescent="0.25">
      <c r="A49" s="302"/>
      <c r="B49" s="322"/>
      <c r="C49" s="70" t="s">
        <v>26</v>
      </c>
      <c r="D49" s="60" t="s">
        <v>43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30</v>
      </c>
      <c r="O49" s="13">
        <v>4230</v>
      </c>
      <c r="P49" s="13">
        <v>0</v>
      </c>
      <c r="Q49" s="13">
        <v>0</v>
      </c>
      <c r="R49" s="13">
        <v>45</v>
      </c>
      <c r="S49" s="13">
        <v>0</v>
      </c>
      <c r="T49" s="13">
        <v>0</v>
      </c>
      <c r="U49" s="33">
        <v>0</v>
      </c>
      <c r="V49" s="13">
        <v>0</v>
      </c>
      <c r="W49" s="13">
        <v>0</v>
      </c>
      <c r="X49" s="13">
        <v>0</v>
      </c>
      <c r="Y49" s="131">
        <f t="shared" si="140"/>
        <v>4305</v>
      </c>
      <c r="Z49" s="307"/>
      <c r="AB49" s="140"/>
      <c r="AD49" s="302"/>
      <c r="AE49" s="309"/>
      <c r="AF49" s="70" t="str">
        <f t="shared" si="141"/>
        <v>ФНОИ</v>
      </c>
      <c r="AG49" s="60" t="str">
        <f t="shared" si="142"/>
        <v>Специална педагогика</v>
      </c>
      <c r="AH49" s="158">
        <f t="shared" si="143"/>
        <v>0</v>
      </c>
      <c r="AI49" s="158">
        <f t="shared" si="144"/>
        <v>0</v>
      </c>
      <c r="AJ49" s="158">
        <f t="shared" si="145"/>
        <v>0</v>
      </c>
      <c r="AK49" s="158">
        <f t="shared" si="146"/>
        <v>0</v>
      </c>
      <c r="AL49" s="158">
        <f t="shared" si="147"/>
        <v>0</v>
      </c>
      <c r="AM49" s="158">
        <f t="shared" si="148"/>
        <v>0</v>
      </c>
      <c r="AN49" s="158">
        <f t="shared" si="149"/>
        <v>0</v>
      </c>
      <c r="AO49" s="158">
        <f t="shared" si="150"/>
        <v>0</v>
      </c>
      <c r="AP49" s="158">
        <f t="shared" si="151"/>
        <v>0</v>
      </c>
      <c r="AQ49" s="158">
        <f t="shared" si="152"/>
        <v>6.9686411149825784E-3</v>
      </c>
      <c r="AR49" s="158">
        <f t="shared" si="153"/>
        <v>0.98257839721254359</v>
      </c>
      <c r="AS49" s="158">
        <f t="shared" si="154"/>
        <v>0</v>
      </c>
      <c r="AT49" s="158">
        <f t="shared" si="155"/>
        <v>0</v>
      </c>
      <c r="AU49" s="158">
        <f t="shared" si="156"/>
        <v>1.0452961672473868E-2</v>
      </c>
      <c r="AV49" s="158">
        <f t="shared" si="157"/>
        <v>0</v>
      </c>
      <c r="AW49" s="158">
        <f t="shared" si="158"/>
        <v>0</v>
      </c>
      <c r="AX49" s="159"/>
      <c r="AY49" s="158">
        <f t="shared" si="159"/>
        <v>0</v>
      </c>
      <c r="AZ49" s="158">
        <f t="shared" si="160"/>
        <v>0</v>
      </c>
      <c r="BA49" s="158">
        <f t="shared" si="161"/>
        <v>0</v>
      </c>
      <c r="BB49" s="211">
        <f t="shared" si="162"/>
        <v>1</v>
      </c>
      <c r="BC49" s="311"/>
      <c r="BE49" s="123"/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2239.1027804878045</v>
      </c>
      <c r="BQ49" s="1">
        <v>315713.49204878043</v>
      </c>
      <c r="BR49" s="1">
        <v>0</v>
      </c>
      <c r="BS49" s="1">
        <v>0</v>
      </c>
      <c r="BT49" s="1">
        <v>3358.6541707317069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321311.24899999995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758</v>
      </c>
      <c r="CQ49" s="1">
        <v>106878</v>
      </c>
      <c r="CR49" s="1">
        <v>0</v>
      </c>
      <c r="CS49" s="1">
        <v>0</v>
      </c>
      <c r="CT49" s="1">
        <v>1137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108773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914.2609756097562</v>
      </c>
      <c r="DQ49" s="1">
        <v>128910.79756097562</v>
      </c>
      <c r="DR49" s="1">
        <v>0</v>
      </c>
      <c r="DS49" s="1">
        <v>0</v>
      </c>
      <c r="DT49" s="1">
        <v>1371.3914634146345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131196.45000000001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566.84180487804883</v>
      </c>
      <c r="EQ49" s="1">
        <v>79924.694487804896</v>
      </c>
      <c r="ER49" s="1">
        <v>0</v>
      </c>
      <c r="ES49" s="1">
        <v>0</v>
      </c>
      <c r="ET49" s="1">
        <v>850.26270731707336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81341.799000000014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0</v>
      </c>
      <c r="GA49" s="1">
        <v>0</v>
      </c>
    </row>
    <row r="50" spans="1:183" ht="31.5" x14ac:dyDescent="0.25">
      <c r="A50" s="302"/>
      <c r="B50" s="322"/>
      <c r="C50" s="204" t="s">
        <v>26</v>
      </c>
      <c r="D50" s="205" t="s">
        <v>38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45</v>
      </c>
      <c r="L50" s="80">
        <v>0</v>
      </c>
      <c r="M50" s="80">
        <v>0</v>
      </c>
      <c r="N50" s="80">
        <v>0</v>
      </c>
      <c r="O50" s="80">
        <v>2085</v>
      </c>
      <c r="P50" s="80">
        <v>0</v>
      </c>
      <c r="Q50" s="80">
        <v>45</v>
      </c>
      <c r="R50" s="80">
        <v>120</v>
      </c>
      <c r="S50" s="80">
        <v>0</v>
      </c>
      <c r="T50" s="80">
        <v>0</v>
      </c>
      <c r="U50" s="81">
        <v>0</v>
      </c>
      <c r="V50" s="80">
        <v>0</v>
      </c>
      <c r="W50" s="80">
        <v>0</v>
      </c>
      <c r="X50" s="80">
        <v>0</v>
      </c>
      <c r="Y50" s="138">
        <f t="shared" si="140"/>
        <v>2295</v>
      </c>
      <c r="Z50" s="307"/>
      <c r="AB50" s="140"/>
      <c r="AD50" s="302"/>
      <c r="AE50" s="309"/>
      <c r="AF50" s="204" t="str">
        <f t="shared" si="141"/>
        <v>ФНОИ</v>
      </c>
      <c r="AG50" s="205" t="str">
        <f t="shared" si="142"/>
        <v>Медийна педагогика и художествена комуникация</v>
      </c>
      <c r="AH50" s="158">
        <f t="shared" si="143"/>
        <v>0</v>
      </c>
      <c r="AI50" s="158">
        <f t="shared" si="144"/>
        <v>0</v>
      </c>
      <c r="AJ50" s="158">
        <f t="shared" si="145"/>
        <v>0</v>
      </c>
      <c r="AK50" s="158">
        <f t="shared" si="146"/>
        <v>0</v>
      </c>
      <c r="AL50" s="158">
        <f t="shared" si="147"/>
        <v>0</v>
      </c>
      <c r="AM50" s="158">
        <f t="shared" si="148"/>
        <v>0</v>
      </c>
      <c r="AN50" s="158">
        <f t="shared" si="149"/>
        <v>1.9607843137254902E-2</v>
      </c>
      <c r="AO50" s="158">
        <f t="shared" si="150"/>
        <v>0</v>
      </c>
      <c r="AP50" s="158">
        <f t="shared" si="151"/>
        <v>0</v>
      </c>
      <c r="AQ50" s="158">
        <f t="shared" si="152"/>
        <v>0</v>
      </c>
      <c r="AR50" s="158">
        <f t="shared" si="153"/>
        <v>0.90849673202614378</v>
      </c>
      <c r="AS50" s="158">
        <f t="shared" si="154"/>
        <v>0</v>
      </c>
      <c r="AT50" s="158">
        <f t="shared" si="155"/>
        <v>1.9607843137254902E-2</v>
      </c>
      <c r="AU50" s="158">
        <f t="shared" si="156"/>
        <v>5.2287581699346407E-2</v>
      </c>
      <c r="AV50" s="158">
        <f t="shared" si="157"/>
        <v>0</v>
      </c>
      <c r="AW50" s="158">
        <f t="shared" si="158"/>
        <v>0</v>
      </c>
      <c r="AX50" s="159"/>
      <c r="AY50" s="158">
        <f t="shared" si="159"/>
        <v>0</v>
      </c>
      <c r="AZ50" s="158">
        <f t="shared" si="160"/>
        <v>0</v>
      </c>
      <c r="BA50" s="158">
        <f t="shared" si="161"/>
        <v>0</v>
      </c>
      <c r="BB50" s="211">
        <f t="shared" si="162"/>
        <v>1</v>
      </c>
      <c r="BC50" s="311"/>
      <c r="BE50" s="123"/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2434.5850392156867</v>
      </c>
      <c r="BN50" s="1">
        <v>0</v>
      </c>
      <c r="BO50" s="1">
        <v>0</v>
      </c>
      <c r="BP50" s="1">
        <v>0</v>
      </c>
      <c r="BQ50" s="1">
        <v>112802.44015032682</v>
      </c>
      <c r="BR50" s="1">
        <v>0</v>
      </c>
      <c r="BS50" s="1">
        <v>2434.5850392156867</v>
      </c>
      <c r="BT50" s="1">
        <v>6492.2267712418306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124163.83700000001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666.94586274509811</v>
      </c>
      <c r="CN50" s="1">
        <v>0</v>
      </c>
      <c r="CO50" s="1">
        <v>0</v>
      </c>
      <c r="CP50" s="1">
        <v>0</v>
      </c>
      <c r="CQ50" s="1">
        <v>30901.824973856212</v>
      </c>
      <c r="CR50" s="1">
        <v>0</v>
      </c>
      <c r="CS50" s="1">
        <v>666.94586274509811</v>
      </c>
      <c r="CT50" s="1">
        <v>1778.5223006535948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34014.239000000001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1091.1352941176472</v>
      </c>
      <c r="DN50" s="1">
        <v>0</v>
      </c>
      <c r="DO50" s="1">
        <v>0</v>
      </c>
      <c r="DP50" s="1">
        <v>0</v>
      </c>
      <c r="DQ50" s="1">
        <v>50555.935294117655</v>
      </c>
      <c r="DR50" s="1">
        <v>0</v>
      </c>
      <c r="DS50" s="1">
        <v>1091.1352941176472</v>
      </c>
      <c r="DT50" s="1">
        <v>2909.6941176470596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55647.9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676.50388235294122</v>
      </c>
      <c r="EN50" s="1">
        <v>0</v>
      </c>
      <c r="EO50" s="1">
        <v>0</v>
      </c>
      <c r="EP50" s="1">
        <v>0</v>
      </c>
      <c r="EQ50" s="1">
        <v>31344.679882352946</v>
      </c>
      <c r="ER50" s="1">
        <v>0</v>
      </c>
      <c r="ES50" s="1">
        <v>676.50388235294122</v>
      </c>
      <c r="ET50" s="1">
        <v>1804.0103529411767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34501.698000000004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v>0</v>
      </c>
      <c r="GA50" s="1">
        <v>0</v>
      </c>
    </row>
    <row r="51" spans="1:183" ht="32.25" thickBot="1" x14ac:dyDescent="0.3">
      <c r="A51" s="303"/>
      <c r="B51" s="323"/>
      <c r="C51" s="71" t="s">
        <v>26</v>
      </c>
      <c r="D51" s="61" t="s">
        <v>184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34">
        <v>0</v>
      </c>
      <c r="V51" s="14">
        <v>0</v>
      </c>
      <c r="W51" s="14">
        <v>0</v>
      </c>
      <c r="X51" s="14">
        <v>0</v>
      </c>
      <c r="Y51" s="132">
        <f t="shared" si="140"/>
        <v>0</v>
      </c>
      <c r="Z51" s="308"/>
      <c r="AB51" s="140"/>
      <c r="AD51" s="303"/>
      <c r="AE51" s="305"/>
      <c r="AF51" s="71" t="str">
        <f t="shared" si="141"/>
        <v>ФНОИ</v>
      </c>
      <c r="AG51" s="61" t="str">
        <f t="shared" si="142"/>
        <v>Медийна педагогика и художествена комуникация (на английски език)</v>
      </c>
      <c r="AH51" s="160" t="str">
        <f t="shared" si="143"/>
        <v/>
      </c>
      <c r="AI51" s="160" t="str">
        <f t="shared" si="144"/>
        <v/>
      </c>
      <c r="AJ51" s="160" t="str">
        <f t="shared" si="145"/>
        <v/>
      </c>
      <c r="AK51" s="160" t="str">
        <f t="shared" si="146"/>
        <v/>
      </c>
      <c r="AL51" s="160" t="str">
        <f t="shared" si="147"/>
        <v/>
      </c>
      <c r="AM51" s="160" t="str">
        <f t="shared" si="148"/>
        <v/>
      </c>
      <c r="AN51" s="160" t="str">
        <f t="shared" si="149"/>
        <v/>
      </c>
      <c r="AO51" s="160" t="str">
        <f t="shared" si="150"/>
        <v/>
      </c>
      <c r="AP51" s="160" t="str">
        <f t="shared" si="151"/>
        <v/>
      </c>
      <c r="AQ51" s="160" t="str">
        <f t="shared" si="152"/>
        <v/>
      </c>
      <c r="AR51" s="160" t="str">
        <f t="shared" si="153"/>
        <v/>
      </c>
      <c r="AS51" s="160" t="str">
        <f t="shared" si="154"/>
        <v/>
      </c>
      <c r="AT51" s="160" t="str">
        <f t="shared" si="155"/>
        <v/>
      </c>
      <c r="AU51" s="160" t="str">
        <f t="shared" si="156"/>
        <v/>
      </c>
      <c r="AV51" s="160" t="str">
        <f t="shared" si="157"/>
        <v/>
      </c>
      <c r="AW51" s="160" t="str">
        <f t="shared" si="158"/>
        <v/>
      </c>
      <c r="AX51" s="161"/>
      <c r="AY51" s="160" t="str">
        <f t="shared" si="159"/>
        <v/>
      </c>
      <c r="AZ51" s="160" t="str">
        <f t="shared" si="160"/>
        <v/>
      </c>
      <c r="BA51" s="160" t="str">
        <f t="shared" si="161"/>
        <v/>
      </c>
      <c r="BB51" s="212">
        <f t="shared" si="162"/>
        <v>0</v>
      </c>
      <c r="BC51" s="312"/>
      <c r="BE51" s="123"/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v>0</v>
      </c>
      <c r="GA51" s="1">
        <v>0</v>
      </c>
    </row>
    <row r="52" spans="1:183" ht="15.75" x14ac:dyDescent="0.25">
      <c r="A52" s="301">
        <f>MAX($A$36:A51)+1</f>
        <v>5</v>
      </c>
      <c r="B52" s="324" t="s">
        <v>172</v>
      </c>
      <c r="C52" s="69" t="s">
        <v>26</v>
      </c>
      <c r="D52" s="59" t="s">
        <v>153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4281</v>
      </c>
      <c r="P52" s="12">
        <v>0</v>
      </c>
      <c r="Q52" s="12">
        <v>0</v>
      </c>
      <c r="R52" s="12">
        <v>30</v>
      </c>
      <c r="S52" s="12">
        <v>0</v>
      </c>
      <c r="T52" s="12">
        <v>0</v>
      </c>
      <c r="U52" s="32">
        <v>0</v>
      </c>
      <c r="V52" s="12">
        <v>0</v>
      </c>
      <c r="W52" s="12">
        <v>0</v>
      </c>
      <c r="X52" s="12">
        <v>0</v>
      </c>
      <c r="Y52" s="133">
        <f t="shared" si="140"/>
        <v>4311</v>
      </c>
      <c r="Z52" s="306">
        <f>SUM(Y52:Y78)</f>
        <v>39087.624648275858</v>
      </c>
      <c r="AB52" s="140"/>
      <c r="AD52" s="301">
        <f>A52</f>
        <v>5</v>
      </c>
      <c r="AE52" s="304" t="str">
        <f>B52</f>
        <v>Педагогика на обучението по …</v>
      </c>
      <c r="AF52" s="69" t="str">
        <f t="shared" si="141"/>
        <v>ФНОИ</v>
      </c>
      <c r="AG52" s="59" t="str">
        <f t="shared" si="142"/>
        <v>Изобразително изкуство</v>
      </c>
      <c r="AH52" s="162">
        <f t="shared" si="143"/>
        <v>0</v>
      </c>
      <c r="AI52" s="162">
        <f t="shared" si="144"/>
        <v>0</v>
      </c>
      <c r="AJ52" s="162">
        <f t="shared" si="145"/>
        <v>0</v>
      </c>
      <c r="AK52" s="162">
        <f t="shared" si="146"/>
        <v>0</v>
      </c>
      <c r="AL52" s="162">
        <f t="shared" si="147"/>
        <v>0</v>
      </c>
      <c r="AM52" s="162">
        <f t="shared" si="148"/>
        <v>0</v>
      </c>
      <c r="AN52" s="162">
        <f t="shared" si="149"/>
        <v>0</v>
      </c>
      <c r="AO52" s="162">
        <f t="shared" si="150"/>
        <v>0</v>
      </c>
      <c r="AP52" s="162">
        <f t="shared" si="151"/>
        <v>0</v>
      </c>
      <c r="AQ52" s="162">
        <f t="shared" si="152"/>
        <v>0</v>
      </c>
      <c r="AR52" s="162">
        <f t="shared" si="153"/>
        <v>0.99304105775922058</v>
      </c>
      <c r="AS52" s="162">
        <f t="shared" si="154"/>
        <v>0</v>
      </c>
      <c r="AT52" s="162">
        <f t="shared" si="155"/>
        <v>0</v>
      </c>
      <c r="AU52" s="162">
        <f t="shared" si="156"/>
        <v>6.9589422407794017E-3</v>
      </c>
      <c r="AV52" s="162">
        <f t="shared" si="157"/>
        <v>0</v>
      </c>
      <c r="AW52" s="162">
        <f t="shared" si="158"/>
        <v>0</v>
      </c>
      <c r="AX52" s="163"/>
      <c r="AY52" s="162">
        <f t="shared" si="159"/>
        <v>0</v>
      </c>
      <c r="AZ52" s="162">
        <f t="shared" si="160"/>
        <v>0</v>
      </c>
      <c r="BA52" s="162">
        <f t="shared" si="161"/>
        <v>0</v>
      </c>
      <c r="BB52" s="213">
        <f t="shared" si="162"/>
        <v>1</v>
      </c>
      <c r="BC52" s="310"/>
      <c r="BE52" s="123"/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212508.3692985386</v>
      </c>
      <c r="BR52" s="1">
        <v>0</v>
      </c>
      <c r="BS52" s="1">
        <v>0</v>
      </c>
      <c r="BT52" s="1">
        <v>1489.1967014613779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213997.56599999999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31376.125260960333</v>
      </c>
      <c r="CR52" s="1">
        <v>0</v>
      </c>
      <c r="CS52" s="1">
        <v>0</v>
      </c>
      <c r="CT52" s="1">
        <v>219.87473903966597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31596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101437.35657620046</v>
      </c>
      <c r="DR52" s="1">
        <v>0</v>
      </c>
      <c r="DS52" s="1">
        <v>0</v>
      </c>
      <c r="DT52" s="1">
        <v>710.84342379958275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102148.20000000004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63905.534643006271</v>
      </c>
      <c r="ER52" s="1">
        <v>0</v>
      </c>
      <c r="ES52" s="1">
        <v>0</v>
      </c>
      <c r="ET52" s="1">
        <v>447.83135699373702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64353.366000000009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15789.352818371608</v>
      </c>
      <c r="FR52" s="1">
        <v>0</v>
      </c>
      <c r="FS52" s="1">
        <v>0</v>
      </c>
      <c r="FT52" s="1">
        <v>110.64718162839249</v>
      </c>
      <c r="FU52" s="1">
        <v>0</v>
      </c>
      <c r="FV52" s="1">
        <v>0</v>
      </c>
      <c r="FW52" s="1">
        <v>0</v>
      </c>
      <c r="FX52" s="1">
        <v>0</v>
      </c>
      <c r="FY52" s="1">
        <v>0</v>
      </c>
      <c r="FZ52" s="1">
        <v>0</v>
      </c>
      <c r="GA52" s="1">
        <v>15900</v>
      </c>
    </row>
    <row r="53" spans="1:183" ht="15.75" x14ac:dyDescent="0.25">
      <c r="A53" s="302"/>
      <c r="B53" s="322"/>
      <c r="C53" s="70" t="s">
        <v>26</v>
      </c>
      <c r="D53" s="60" t="s">
        <v>154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3225</v>
      </c>
      <c r="P53" s="13">
        <v>30</v>
      </c>
      <c r="Q53" s="13">
        <v>0</v>
      </c>
      <c r="R53" s="13">
        <v>30</v>
      </c>
      <c r="S53" s="13">
        <v>0</v>
      </c>
      <c r="T53" s="13">
        <v>0</v>
      </c>
      <c r="U53" s="33">
        <v>0</v>
      </c>
      <c r="V53" s="13">
        <v>0</v>
      </c>
      <c r="W53" s="13">
        <v>0</v>
      </c>
      <c r="X53" s="13">
        <v>0</v>
      </c>
      <c r="Y53" s="131">
        <f t="shared" si="140"/>
        <v>3285</v>
      </c>
      <c r="Z53" s="307"/>
      <c r="AB53" s="140"/>
      <c r="AD53" s="302"/>
      <c r="AE53" s="309"/>
      <c r="AF53" s="70" t="str">
        <f t="shared" si="141"/>
        <v>ФНОИ</v>
      </c>
      <c r="AG53" s="60" t="str">
        <f t="shared" si="142"/>
        <v>Музика</v>
      </c>
      <c r="AH53" s="158">
        <f t="shared" si="143"/>
        <v>0</v>
      </c>
      <c r="AI53" s="158">
        <f t="shared" si="144"/>
        <v>0</v>
      </c>
      <c r="AJ53" s="158">
        <f t="shared" si="145"/>
        <v>0</v>
      </c>
      <c r="AK53" s="158">
        <f t="shared" si="146"/>
        <v>0</v>
      </c>
      <c r="AL53" s="158">
        <f t="shared" si="147"/>
        <v>0</v>
      </c>
      <c r="AM53" s="158">
        <f t="shared" si="148"/>
        <v>0</v>
      </c>
      <c r="AN53" s="158">
        <f t="shared" si="149"/>
        <v>0</v>
      </c>
      <c r="AO53" s="158">
        <f t="shared" si="150"/>
        <v>0</v>
      </c>
      <c r="AP53" s="158">
        <f t="shared" si="151"/>
        <v>0</v>
      </c>
      <c r="AQ53" s="158">
        <f t="shared" si="152"/>
        <v>0</v>
      </c>
      <c r="AR53" s="158">
        <f t="shared" si="153"/>
        <v>0.9817351598173516</v>
      </c>
      <c r="AS53" s="158">
        <f t="shared" si="154"/>
        <v>9.1324200913242004E-3</v>
      </c>
      <c r="AT53" s="158">
        <f t="shared" si="155"/>
        <v>0</v>
      </c>
      <c r="AU53" s="158">
        <f t="shared" si="156"/>
        <v>9.1324200913242004E-3</v>
      </c>
      <c r="AV53" s="158">
        <f t="shared" si="157"/>
        <v>0</v>
      </c>
      <c r="AW53" s="158">
        <f t="shared" si="158"/>
        <v>0</v>
      </c>
      <c r="AX53" s="159"/>
      <c r="AY53" s="158">
        <f t="shared" si="159"/>
        <v>0</v>
      </c>
      <c r="AZ53" s="158">
        <f t="shared" si="160"/>
        <v>0</v>
      </c>
      <c r="BA53" s="158">
        <f t="shared" si="161"/>
        <v>0</v>
      </c>
      <c r="BB53" s="211">
        <f t="shared" si="162"/>
        <v>1</v>
      </c>
      <c r="BC53" s="311"/>
      <c r="BE53" s="123"/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134495.38429223746</v>
      </c>
      <c r="BR53" s="1">
        <v>1251.1198538812785</v>
      </c>
      <c r="BS53" s="1">
        <v>0</v>
      </c>
      <c r="BT53" s="1">
        <v>1251.1198538812785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136997.62400000001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19770.182648401827</v>
      </c>
      <c r="CR53" s="1">
        <v>183.90867579908675</v>
      </c>
      <c r="CS53" s="1">
        <v>0</v>
      </c>
      <c r="CT53" s="1">
        <v>183.90867579908675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20138.000000000004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63680.054794520547</v>
      </c>
      <c r="DR53" s="1">
        <v>592.37260273972595</v>
      </c>
      <c r="DS53" s="1">
        <v>0</v>
      </c>
      <c r="DT53" s="1">
        <v>592.37260273972595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64864.800000000003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40118.43452054794</v>
      </c>
      <c r="ER53" s="1">
        <v>373.19473972602731</v>
      </c>
      <c r="ES53" s="1">
        <v>0</v>
      </c>
      <c r="ET53" s="1">
        <v>373.19473972602731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40864.824000000001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10926.712328767124</v>
      </c>
      <c r="FR53" s="1">
        <v>101.64383561643835</v>
      </c>
      <c r="FS53" s="1">
        <v>0</v>
      </c>
      <c r="FT53" s="1">
        <v>101.64383561643835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v>0</v>
      </c>
      <c r="GA53" s="1">
        <v>11130</v>
      </c>
    </row>
    <row r="54" spans="1:183" ht="15.75" x14ac:dyDescent="0.25">
      <c r="A54" s="302"/>
      <c r="B54" s="322"/>
      <c r="C54" s="70" t="s">
        <v>26</v>
      </c>
      <c r="D54" s="60" t="s">
        <v>155</v>
      </c>
      <c r="E54" s="13">
        <v>0</v>
      </c>
      <c r="F54" s="13">
        <v>120</v>
      </c>
      <c r="G54" s="13">
        <v>0</v>
      </c>
      <c r="H54" s="13">
        <v>0</v>
      </c>
      <c r="I54" s="13">
        <v>105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2355</v>
      </c>
      <c r="P54" s="13">
        <v>0</v>
      </c>
      <c r="Q54" s="13">
        <v>0</v>
      </c>
      <c r="R54" s="13">
        <v>45</v>
      </c>
      <c r="S54" s="13">
        <v>0</v>
      </c>
      <c r="T54" s="13">
        <v>0</v>
      </c>
      <c r="U54" s="33">
        <v>855</v>
      </c>
      <c r="V54" s="13">
        <v>0</v>
      </c>
      <c r="W54" s="13">
        <v>0</v>
      </c>
      <c r="X54" s="13">
        <v>0</v>
      </c>
      <c r="Y54" s="131">
        <f t="shared" si="140"/>
        <v>2625</v>
      </c>
      <c r="Z54" s="307"/>
      <c r="AB54" s="140"/>
      <c r="AD54" s="302"/>
      <c r="AE54" s="309"/>
      <c r="AF54" s="70" t="str">
        <f t="shared" si="141"/>
        <v>ФНОИ</v>
      </c>
      <c r="AG54" s="60" t="str">
        <f t="shared" si="142"/>
        <v>Физическо възпитание и спорт</v>
      </c>
      <c r="AH54" s="158">
        <f t="shared" si="143"/>
        <v>0</v>
      </c>
      <c r="AI54" s="158">
        <f t="shared" si="144"/>
        <v>4.5714285714285714E-2</v>
      </c>
      <c r="AJ54" s="158">
        <f t="shared" si="145"/>
        <v>0</v>
      </c>
      <c r="AK54" s="158">
        <f t="shared" si="146"/>
        <v>0</v>
      </c>
      <c r="AL54" s="158">
        <f t="shared" si="147"/>
        <v>0.04</v>
      </c>
      <c r="AM54" s="158">
        <f t="shared" si="148"/>
        <v>0</v>
      </c>
      <c r="AN54" s="158">
        <f t="shared" si="149"/>
        <v>0</v>
      </c>
      <c r="AO54" s="158">
        <f t="shared" si="150"/>
        <v>0</v>
      </c>
      <c r="AP54" s="158">
        <f t="shared" si="151"/>
        <v>0</v>
      </c>
      <c r="AQ54" s="158">
        <f t="shared" si="152"/>
        <v>0</v>
      </c>
      <c r="AR54" s="158">
        <f t="shared" si="153"/>
        <v>0.89714285714285713</v>
      </c>
      <c r="AS54" s="158">
        <f t="shared" si="154"/>
        <v>0</v>
      </c>
      <c r="AT54" s="158">
        <f t="shared" si="155"/>
        <v>0</v>
      </c>
      <c r="AU54" s="158">
        <f t="shared" si="156"/>
        <v>1.7142857142857144E-2</v>
      </c>
      <c r="AV54" s="158">
        <f t="shared" si="157"/>
        <v>0</v>
      </c>
      <c r="AW54" s="158">
        <f t="shared" si="158"/>
        <v>0</v>
      </c>
      <c r="AX54" s="159"/>
      <c r="AY54" s="158">
        <f t="shared" si="159"/>
        <v>0</v>
      </c>
      <c r="AZ54" s="158">
        <f t="shared" si="160"/>
        <v>0</v>
      </c>
      <c r="BA54" s="158">
        <f t="shared" si="161"/>
        <v>0</v>
      </c>
      <c r="BB54" s="211">
        <f t="shared" si="162"/>
        <v>1</v>
      </c>
      <c r="BC54" s="311"/>
      <c r="BE54" s="123"/>
      <c r="BG54" s="1">
        <v>0</v>
      </c>
      <c r="BH54" s="1">
        <v>16618.583748571433</v>
      </c>
      <c r="BI54" s="1">
        <v>0</v>
      </c>
      <c r="BJ54" s="1">
        <v>0</v>
      </c>
      <c r="BK54" s="1">
        <v>14541.260780000004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326139.70606571436</v>
      </c>
      <c r="BR54" s="1">
        <v>0</v>
      </c>
      <c r="BS54" s="1">
        <v>0</v>
      </c>
      <c r="BT54" s="1">
        <v>6231.9689057142878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363531.51950000005</v>
      </c>
      <c r="CG54" s="1">
        <v>0</v>
      </c>
      <c r="CH54" s="1">
        <v>2572.8000000000002</v>
      </c>
      <c r="CI54" s="1">
        <v>0</v>
      </c>
      <c r="CJ54" s="1">
        <v>0</v>
      </c>
      <c r="CK54" s="1">
        <v>2251.2000000000003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50491.199999999997</v>
      </c>
      <c r="CR54" s="1">
        <v>0</v>
      </c>
      <c r="CS54" s="1">
        <v>0</v>
      </c>
      <c r="CT54" s="1">
        <v>964.80000000000007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56280</v>
      </c>
      <c r="DG54" s="1">
        <v>0</v>
      </c>
      <c r="DH54" s="1">
        <v>8111.6639999999998</v>
      </c>
      <c r="DI54" s="1">
        <v>0</v>
      </c>
      <c r="DJ54" s="1">
        <v>0</v>
      </c>
      <c r="DK54" s="1">
        <v>7097.7060000000001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159191.40599999999</v>
      </c>
      <c r="DR54" s="1">
        <v>0</v>
      </c>
      <c r="DS54" s="1">
        <v>0</v>
      </c>
      <c r="DT54" s="1">
        <v>3041.8740000000003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0</v>
      </c>
      <c r="EA54" s="1">
        <v>177442.65</v>
      </c>
      <c r="EG54" s="1">
        <v>0</v>
      </c>
      <c r="EH54" s="1">
        <v>5110.3483199999982</v>
      </c>
      <c r="EI54" s="1">
        <v>0</v>
      </c>
      <c r="EJ54" s="1">
        <v>0</v>
      </c>
      <c r="EK54" s="1">
        <v>4471.5547799999986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100290.58577999996</v>
      </c>
      <c r="ER54" s="1">
        <v>0</v>
      </c>
      <c r="ES54" s="1">
        <v>0</v>
      </c>
      <c r="ET54" s="1">
        <v>1916.3806199999995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111788.86949999996</v>
      </c>
      <c r="FG54" s="1">
        <v>0</v>
      </c>
      <c r="FH54" s="1">
        <v>823.7714285714286</v>
      </c>
      <c r="FI54" s="1">
        <v>0</v>
      </c>
      <c r="FJ54" s="1">
        <v>0</v>
      </c>
      <c r="FK54" s="1">
        <v>720.80000000000007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16166.514285714286</v>
      </c>
      <c r="FR54" s="1">
        <v>0</v>
      </c>
      <c r="FS54" s="1">
        <v>0</v>
      </c>
      <c r="FT54" s="1">
        <v>308.91428571428571</v>
      </c>
      <c r="FU54" s="1">
        <v>0</v>
      </c>
      <c r="FV54" s="1">
        <v>0</v>
      </c>
      <c r="FW54" s="1">
        <v>0</v>
      </c>
      <c r="FX54" s="1">
        <v>0</v>
      </c>
      <c r="FY54" s="1">
        <v>0</v>
      </c>
      <c r="FZ54" s="1">
        <v>0</v>
      </c>
      <c r="GA54" s="1">
        <v>18020</v>
      </c>
    </row>
    <row r="55" spans="1:183" ht="15.75" x14ac:dyDescent="0.25">
      <c r="A55" s="302"/>
      <c r="B55" s="322"/>
      <c r="C55" s="70" t="s">
        <v>8</v>
      </c>
      <c r="D55" s="60" t="s">
        <v>44</v>
      </c>
      <c r="E55" s="13">
        <v>0</v>
      </c>
      <c r="F55" s="13">
        <v>2794.9732000000004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732.75</v>
      </c>
      <c r="N55" s="13">
        <v>0</v>
      </c>
      <c r="O55" s="13">
        <v>0</v>
      </c>
      <c r="P55" s="13">
        <v>45</v>
      </c>
      <c r="Q55" s="13">
        <v>0</v>
      </c>
      <c r="R55" s="13">
        <v>52.5</v>
      </c>
      <c r="S55" s="13">
        <v>110</v>
      </c>
      <c r="T55" s="13">
        <v>0</v>
      </c>
      <c r="U55" s="33">
        <v>0</v>
      </c>
      <c r="V55" s="13">
        <v>0</v>
      </c>
      <c r="W55" s="13">
        <v>0</v>
      </c>
      <c r="X55" s="13">
        <v>0</v>
      </c>
      <c r="Y55" s="131">
        <f t="shared" si="140"/>
        <v>3735.2232000000004</v>
      </c>
      <c r="Z55" s="307"/>
      <c r="AB55" s="140"/>
      <c r="AD55" s="302"/>
      <c r="AE55" s="309"/>
      <c r="AF55" s="70" t="str">
        <f t="shared" si="141"/>
        <v>БФ</v>
      </c>
      <c r="AG55" s="60" t="str">
        <f t="shared" si="142"/>
        <v>Биология и английски език</v>
      </c>
      <c r="AH55" s="158">
        <f t="shared" si="143"/>
        <v>0</v>
      </c>
      <c r="AI55" s="158">
        <f t="shared" si="144"/>
        <v>0.74827474834703323</v>
      </c>
      <c r="AJ55" s="158">
        <f t="shared" si="145"/>
        <v>0</v>
      </c>
      <c r="AK55" s="158">
        <f t="shared" si="146"/>
        <v>0</v>
      </c>
      <c r="AL55" s="158">
        <f t="shared" si="147"/>
        <v>0</v>
      </c>
      <c r="AM55" s="158">
        <f t="shared" si="148"/>
        <v>0</v>
      </c>
      <c r="AN55" s="158">
        <f t="shared" si="149"/>
        <v>0</v>
      </c>
      <c r="AO55" s="158">
        <f t="shared" si="150"/>
        <v>0</v>
      </c>
      <c r="AP55" s="158">
        <f t="shared" si="151"/>
        <v>0.19617301584547878</v>
      </c>
      <c r="AQ55" s="158">
        <f t="shared" si="152"/>
        <v>0</v>
      </c>
      <c r="AR55" s="158">
        <f t="shared" si="153"/>
        <v>0</v>
      </c>
      <c r="AS55" s="158">
        <f t="shared" si="154"/>
        <v>1.2047472825720293E-2</v>
      </c>
      <c r="AT55" s="158">
        <f t="shared" si="155"/>
        <v>0</v>
      </c>
      <c r="AU55" s="158">
        <f t="shared" si="156"/>
        <v>1.4055384963340342E-2</v>
      </c>
      <c r="AV55" s="158">
        <f t="shared" si="157"/>
        <v>2.9449378018427383E-2</v>
      </c>
      <c r="AW55" s="158">
        <f t="shared" si="158"/>
        <v>0</v>
      </c>
      <c r="AX55" s="159"/>
      <c r="AY55" s="158">
        <f t="shared" si="159"/>
        <v>0</v>
      </c>
      <c r="AZ55" s="158">
        <f t="shared" si="160"/>
        <v>0</v>
      </c>
      <c r="BA55" s="158">
        <f t="shared" si="161"/>
        <v>0</v>
      </c>
      <c r="BB55" s="211">
        <f t="shared" si="162"/>
        <v>1</v>
      </c>
      <c r="BC55" s="311"/>
      <c r="BE55" s="123"/>
      <c r="BG55" s="1">
        <v>0</v>
      </c>
      <c r="BH55" s="1">
        <v>114800.3904602504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30096.884689180013</v>
      </c>
      <c r="BP55" s="1">
        <v>0</v>
      </c>
      <c r="BQ55" s="1">
        <v>0</v>
      </c>
      <c r="BR55" s="1">
        <v>1848.3245459066538</v>
      </c>
      <c r="BS55" s="1">
        <v>0</v>
      </c>
      <c r="BT55" s="1">
        <v>2156.378636891096</v>
      </c>
      <c r="BU55" s="1">
        <v>4518.1266677718204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153420.10499999998</v>
      </c>
      <c r="CG55" s="1">
        <v>0</v>
      </c>
      <c r="CH55" s="1">
        <v>13124.739086006963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3440.874697929698</v>
      </c>
      <c r="CP55" s="1">
        <v>0</v>
      </c>
      <c r="CQ55" s="1">
        <v>0</v>
      </c>
      <c r="CR55" s="1">
        <v>211.31267336313394</v>
      </c>
      <c r="CS55" s="1">
        <v>0</v>
      </c>
      <c r="CT55" s="1">
        <v>246.53145225698961</v>
      </c>
      <c r="CU55" s="1">
        <v>516.54209044321635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17540</v>
      </c>
      <c r="DG55" s="1">
        <v>0</v>
      </c>
      <c r="DH55" s="1">
        <v>56781.706866192093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14886.295047910389</v>
      </c>
      <c r="DP55" s="1">
        <v>0</v>
      </c>
      <c r="DQ55" s="1">
        <v>0</v>
      </c>
      <c r="DR55" s="1">
        <v>914.20440417054579</v>
      </c>
      <c r="DS55" s="1">
        <v>0</v>
      </c>
      <c r="DT55" s="1">
        <v>1066.5718048656368</v>
      </c>
      <c r="DU55" s="1">
        <v>2234.7218768613343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75883.500000000015</v>
      </c>
      <c r="EG55" s="1">
        <v>0</v>
      </c>
      <c r="EH55" s="1">
        <v>35772.475325701016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9378.3658801835445</v>
      </c>
      <c r="EP55" s="1">
        <v>0</v>
      </c>
      <c r="EQ55" s="1">
        <v>0</v>
      </c>
      <c r="ER55" s="1">
        <v>575.94877462744387</v>
      </c>
      <c r="ES55" s="1">
        <v>0</v>
      </c>
      <c r="ET55" s="1">
        <v>671.9402370653512</v>
      </c>
      <c r="EU55" s="1">
        <v>1407.8747824226405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47806.604999999989</v>
      </c>
      <c r="FG55" s="1">
        <v>0</v>
      </c>
      <c r="FH55" s="1">
        <v>9121.4691823503344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2391.3490631563864</v>
      </c>
      <c r="FP55" s="1">
        <v>0</v>
      </c>
      <c r="FQ55" s="1">
        <v>0</v>
      </c>
      <c r="FR55" s="1">
        <v>146.85869374553036</v>
      </c>
      <c r="FS55" s="1">
        <v>0</v>
      </c>
      <c r="FT55" s="1">
        <v>171.33514270311878</v>
      </c>
      <c r="FU55" s="1">
        <v>358.98791804462979</v>
      </c>
      <c r="FV55" s="1">
        <v>0</v>
      </c>
      <c r="FW55" s="1">
        <v>0</v>
      </c>
      <c r="FX55" s="1">
        <v>0</v>
      </c>
      <c r="FY55" s="1">
        <v>0</v>
      </c>
      <c r="FZ55" s="1">
        <v>0</v>
      </c>
      <c r="GA55" s="1">
        <v>12190.000000000002</v>
      </c>
    </row>
    <row r="56" spans="1:183" ht="15.75" x14ac:dyDescent="0.25">
      <c r="A56" s="302"/>
      <c r="B56" s="322"/>
      <c r="C56" s="70" t="s">
        <v>196</v>
      </c>
      <c r="D56" s="60" t="s">
        <v>156</v>
      </c>
      <c r="E56" s="13">
        <v>0</v>
      </c>
      <c r="F56" s="13">
        <v>728.78759999999988</v>
      </c>
      <c r="G56" s="13">
        <v>1051.5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32.142899999999997</v>
      </c>
      <c r="Q56" s="13">
        <v>0</v>
      </c>
      <c r="R56" s="13">
        <v>37.5</v>
      </c>
      <c r="S56" s="13">
        <v>25</v>
      </c>
      <c r="T56" s="13">
        <v>0</v>
      </c>
      <c r="U56" s="33">
        <v>0</v>
      </c>
      <c r="V56" s="13">
        <v>0</v>
      </c>
      <c r="W56" s="13">
        <v>0</v>
      </c>
      <c r="X56" s="13">
        <v>0</v>
      </c>
      <c r="Y56" s="131">
        <f t="shared" si="140"/>
        <v>1874.9304999999999</v>
      </c>
      <c r="Z56" s="307"/>
      <c r="AB56" s="140"/>
      <c r="AD56" s="302"/>
      <c r="AE56" s="309"/>
      <c r="AF56" s="70" t="str">
        <f t="shared" si="141"/>
        <v>БФ/ГГФ</v>
      </c>
      <c r="AG56" s="60" t="str">
        <f t="shared" si="142"/>
        <v>География и биология</v>
      </c>
      <c r="AH56" s="158">
        <f t="shared" si="143"/>
        <v>0</v>
      </c>
      <c r="AI56" s="158">
        <f t="shared" si="144"/>
        <v>0.38870112785513911</v>
      </c>
      <c r="AJ56" s="158">
        <f t="shared" si="145"/>
        <v>0.56082078775719957</v>
      </c>
      <c r="AK56" s="158">
        <f t="shared" si="146"/>
        <v>0</v>
      </c>
      <c r="AL56" s="158">
        <f t="shared" si="147"/>
        <v>0</v>
      </c>
      <c r="AM56" s="158">
        <f t="shared" si="148"/>
        <v>0</v>
      </c>
      <c r="AN56" s="158">
        <f t="shared" si="149"/>
        <v>0</v>
      </c>
      <c r="AO56" s="158">
        <f t="shared" si="150"/>
        <v>0</v>
      </c>
      <c r="AP56" s="158">
        <f t="shared" si="151"/>
        <v>0</v>
      </c>
      <c r="AQ56" s="158">
        <f t="shared" si="152"/>
        <v>0</v>
      </c>
      <c r="AR56" s="158">
        <f t="shared" si="153"/>
        <v>0</v>
      </c>
      <c r="AS56" s="158">
        <f t="shared" si="154"/>
        <v>1.7143515452972789E-2</v>
      </c>
      <c r="AT56" s="158">
        <f t="shared" si="155"/>
        <v>0</v>
      </c>
      <c r="AU56" s="158">
        <f t="shared" si="156"/>
        <v>2.0000741360813108E-2</v>
      </c>
      <c r="AV56" s="158">
        <f t="shared" si="157"/>
        <v>1.3333827573875405E-2</v>
      </c>
      <c r="AW56" s="158">
        <f t="shared" si="158"/>
        <v>0</v>
      </c>
      <c r="AX56" s="159"/>
      <c r="AY56" s="158">
        <f t="shared" si="159"/>
        <v>0</v>
      </c>
      <c r="AZ56" s="158">
        <f t="shared" si="160"/>
        <v>0</v>
      </c>
      <c r="BA56" s="158">
        <f t="shared" si="161"/>
        <v>0</v>
      </c>
      <c r="BB56" s="211">
        <f t="shared" si="162"/>
        <v>0.99999999999999989</v>
      </c>
      <c r="BC56" s="311"/>
      <c r="BG56" s="1">
        <v>0</v>
      </c>
      <c r="BH56" s="1">
        <v>29397.082068619282</v>
      </c>
      <c r="BI56" s="1">
        <v>42414.321806728301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1296.5471273433068</v>
      </c>
      <c r="BS56" s="1">
        <v>0</v>
      </c>
      <c r="BT56" s="1">
        <v>1512.6362983854601</v>
      </c>
      <c r="BU56" s="1">
        <v>1008.42419892364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75629.011499999993</v>
      </c>
      <c r="CG56" s="1">
        <v>0</v>
      </c>
      <c r="CH56" s="1">
        <v>3871.8519345650407</v>
      </c>
      <c r="CI56" s="1">
        <v>5586.3358668494648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170.76655742706194</v>
      </c>
      <c r="CS56" s="1">
        <v>0</v>
      </c>
      <c r="CT56" s="1">
        <v>199.22738469505936</v>
      </c>
      <c r="CU56" s="1">
        <v>132.8182564633729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9961</v>
      </c>
      <c r="DG56" s="1">
        <v>0</v>
      </c>
      <c r="DH56" s="1">
        <v>14774.938005958084</v>
      </c>
      <c r="DI56" s="1">
        <v>21317.3870044783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651.64302305872127</v>
      </c>
      <c r="DS56" s="1">
        <v>0</v>
      </c>
      <c r="DT56" s="1">
        <v>760.249179902935</v>
      </c>
      <c r="DU56" s="1">
        <v>506.83278660195663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38011.049999999996</v>
      </c>
      <c r="EG56" s="1">
        <v>0</v>
      </c>
      <c r="EH56" s="1">
        <v>9308.2109437535892</v>
      </c>
      <c r="EI56" s="1">
        <v>13429.953812821324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410.5351045269943</v>
      </c>
      <c r="ES56" s="1">
        <v>0</v>
      </c>
      <c r="ET56" s="1">
        <v>478.95698333884889</v>
      </c>
      <c r="EU56" s="1">
        <v>319.30465555923263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23946.96149999999</v>
      </c>
      <c r="FG56" s="1">
        <v>0</v>
      </c>
      <c r="FH56" s="1">
        <v>1442.0811843425661</v>
      </c>
      <c r="FI56" s="1">
        <v>2080.6451225792102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63.602442330529051</v>
      </c>
      <c r="FS56" s="1">
        <v>0</v>
      </c>
      <c r="FT56" s="1">
        <v>74.202750448616626</v>
      </c>
      <c r="FU56" s="1">
        <v>49.468500299077753</v>
      </c>
      <c r="FV56" s="1">
        <v>0</v>
      </c>
      <c r="FW56" s="1">
        <v>0</v>
      </c>
      <c r="FX56" s="1">
        <v>0</v>
      </c>
      <c r="FY56" s="1">
        <v>0</v>
      </c>
      <c r="FZ56" s="1">
        <v>0</v>
      </c>
      <c r="GA56" s="1">
        <v>3709.9999999999995</v>
      </c>
    </row>
    <row r="57" spans="1:183" ht="15.75" x14ac:dyDescent="0.25">
      <c r="A57" s="302"/>
      <c r="B57" s="322"/>
      <c r="C57" s="70" t="s">
        <v>199</v>
      </c>
      <c r="D57" s="60" t="s">
        <v>157</v>
      </c>
      <c r="E57" s="13">
        <v>0</v>
      </c>
      <c r="F57" s="13">
        <v>1070.8527999999999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30</v>
      </c>
      <c r="M57" s="13">
        <v>0</v>
      </c>
      <c r="N57" s="13">
        <v>0</v>
      </c>
      <c r="O57" s="13">
        <v>0</v>
      </c>
      <c r="P57" s="13">
        <v>12.857100000000001</v>
      </c>
      <c r="Q57" s="13">
        <v>6</v>
      </c>
      <c r="R57" s="13">
        <v>15</v>
      </c>
      <c r="S57" s="13">
        <v>1142.3076999999998</v>
      </c>
      <c r="T57" s="13">
        <v>0</v>
      </c>
      <c r="U57" s="33">
        <v>0</v>
      </c>
      <c r="V57" s="13">
        <v>0</v>
      </c>
      <c r="W57" s="13">
        <v>0</v>
      </c>
      <c r="X57" s="13">
        <v>0</v>
      </c>
      <c r="Y57" s="131">
        <f t="shared" si="140"/>
        <v>2277.0175999999997</v>
      </c>
      <c r="Z57" s="307"/>
      <c r="AB57" s="140"/>
      <c r="AD57" s="302"/>
      <c r="AE57" s="309"/>
      <c r="AF57" s="70" t="str">
        <f t="shared" si="141"/>
        <v>БФ/ФХФ</v>
      </c>
      <c r="AG57" s="60" t="str">
        <f t="shared" si="142"/>
        <v>Биология и химия</v>
      </c>
      <c r="AH57" s="158">
        <f t="shared" si="143"/>
        <v>0</v>
      </c>
      <c r="AI57" s="158">
        <f t="shared" si="144"/>
        <v>0.47028744968857511</v>
      </c>
      <c r="AJ57" s="158">
        <f t="shared" si="145"/>
        <v>0</v>
      </c>
      <c r="AK57" s="158">
        <f t="shared" si="146"/>
        <v>0</v>
      </c>
      <c r="AL57" s="158">
        <f t="shared" si="147"/>
        <v>0</v>
      </c>
      <c r="AM57" s="158">
        <f t="shared" si="148"/>
        <v>0</v>
      </c>
      <c r="AN57" s="158">
        <f t="shared" si="149"/>
        <v>0</v>
      </c>
      <c r="AO57" s="158">
        <f t="shared" si="150"/>
        <v>1.3175128729791111E-2</v>
      </c>
      <c r="AP57" s="158">
        <f t="shared" si="151"/>
        <v>0</v>
      </c>
      <c r="AQ57" s="158">
        <f t="shared" si="152"/>
        <v>0</v>
      </c>
      <c r="AR57" s="158">
        <f t="shared" si="153"/>
        <v>0</v>
      </c>
      <c r="AS57" s="158">
        <f t="shared" si="154"/>
        <v>5.6464649197265765E-3</v>
      </c>
      <c r="AT57" s="158">
        <f t="shared" si="155"/>
        <v>2.6350257459582223E-3</v>
      </c>
      <c r="AU57" s="158">
        <f t="shared" si="156"/>
        <v>6.5875643648955554E-3</v>
      </c>
      <c r="AV57" s="158">
        <f t="shared" si="157"/>
        <v>0.5016683665510534</v>
      </c>
      <c r="AW57" s="158">
        <f t="shared" si="158"/>
        <v>0</v>
      </c>
      <c r="AX57" s="159"/>
      <c r="AY57" s="158">
        <f t="shared" si="159"/>
        <v>0</v>
      </c>
      <c r="AZ57" s="158">
        <f t="shared" si="160"/>
        <v>0</v>
      </c>
      <c r="BA57" s="158">
        <f t="shared" si="161"/>
        <v>0</v>
      </c>
      <c r="BB57" s="211">
        <f t="shared" si="162"/>
        <v>1</v>
      </c>
      <c r="BC57" s="311"/>
      <c r="BG57" s="1">
        <v>0</v>
      </c>
      <c r="BH57" s="1">
        <v>37165.824136938078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1041.2026042310786</v>
      </c>
      <c r="BO57" s="1">
        <v>0</v>
      </c>
      <c r="BP57" s="1">
        <v>0</v>
      </c>
      <c r="BQ57" s="1">
        <v>0</v>
      </c>
      <c r="BR57" s="1">
        <v>446.22820009531335</v>
      </c>
      <c r="BS57" s="1">
        <v>208.24052084621573</v>
      </c>
      <c r="BT57" s="1">
        <v>520.60130211553928</v>
      </c>
      <c r="BU57" s="1">
        <v>39645.791735773775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79027.888500000001</v>
      </c>
      <c r="CG57" s="1">
        <v>0</v>
      </c>
      <c r="CH57" s="1">
        <v>5625.1081857250465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157.58771473703146</v>
      </c>
      <c r="CO57" s="1">
        <v>0</v>
      </c>
      <c r="CP57" s="1">
        <v>0</v>
      </c>
      <c r="CQ57" s="1">
        <v>0</v>
      </c>
      <c r="CR57" s="1">
        <v>67.537366904849577</v>
      </c>
      <c r="CS57" s="1">
        <v>31.517542947406298</v>
      </c>
      <c r="CT57" s="1">
        <v>78.793857368515731</v>
      </c>
      <c r="CU57" s="1">
        <v>6000.4553323171494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11961</v>
      </c>
      <c r="DG57" s="1">
        <v>0</v>
      </c>
      <c r="DH57" s="1">
        <v>17973.892525275169</v>
      </c>
      <c r="DI57" s="1">
        <v>0</v>
      </c>
      <c r="DJ57" s="1">
        <v>0</v>
      </c>
      <c r="DK57" s="1">
        <v>0</v>
      </c>
      <c r="DL57" s="1">
        <v>0</v>
      </c>
      <c r="DM57" s="1">
        <v>0</v>
      </c>
      <c r="DN57" s="1">
        <v>503.53958616745001</v>
      </c>
      <c r="DO57" s="1">
        <v>0</v>
      </c>
      <c r="DP57" s="1">
        <v>0</v>
      </c>
      <c r="DQ57" s="1">
        <v>0</v>
      </c>
      <c r="DR57" s="1">
        <v>215.80196044378405</v>
      </c>
      <c r="DS57" s="1">
        <v>100.70791723349001</v>
      </c>
      <c r="DT57" s="1">
        <v>251.76979308372501</v>
      </c>
      <c r="DU57" s="1">
        <v>19173.238217796385</v>
      </c>
      <c r="DV57" s="1">
        <v>0</v>
      </c>
      <c r="DW57" s="1">
        <v>0</v>
      </c>
      <c r="DX57" s="1">
        <v>0</v>
      </c>
      <c r="DY57" s="1">
        <v>0</v>
      </c>
      <c r="DZ57" s="1">
        <v>0</v>
      </c>
      <c r="EA57" s="1">
        <v>38218.949999999997</v>
      </c>
      <c r="EG57" s="1">
        <v>0</v>
      </c>
      <c r="EH57" s="1">
        <v>11323.552290923353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317.22993928549346</v>
      </c>
      <c r="EO57" s="1">
        <v>0</v>
      </c>
      <c r="EP57" s="1">
        <v>0</v>
      </c>
      <c r="EQ57" s="1">
        <v>0</v>
      </c>
      <c r="ER57" s="1">
        <v>135.95523507958393</v>
      </c>
      <c r="ES57" s="1">
        <v>63.445987857098693</v>
      </c>
      <c r="ET57" s="1">
        <v>158.61496964274673</v>
      </c>
      <c r="EU57" s="1">
        <v>12079.140077211719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24077.938499999997</v>
      </c>
      <c r="FG57" s="1">
        <v>0</v>
      </c>
      <c r="FH57" s="1">
        <v>2243.2711350145032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62.845364041103601</v>
      </c>
      <c r="FO57" s="1">
        <v>0</v>
      </c>
      <c r="FP57" s="1">
        <v>0</v>
      </c>
      <c r="FQ57" s="1">
        <v>0</v>
      </c>
      <c r="FR57" s="1">
        <v>26.93363766709577</v>
      </c>
      <c r="FS57" s="1">
        <v>12.569072808220721</v>
      </c>
      <c r="FT57" s="1">
        <v>31.4226820205518</v>
      </c>
      <c r="FU57" s="1">
        <v>2392.9581084485249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4770</v>
      </c>
    </row>
    <row r="58" spans="1:183" ht="15.75" x14ac:dyDescent="0.25">
      <c r="A58" s="302"/>
      <c r="B58" s="322"/>
      <c r="C58" s="70" t="s">
        <v>197</v>
      </c>
      <c r="D58" s="60" t="s">
        <v>158</v>
      </c>
      <c r="E58" s="13">
        <v>0</v>
      </c>
      <c r="F58" s="13">
        <v>0</v>
      </c>
      <c r="G58" s="13">
        <v>1057.5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645</v>
      </c>
      <c r="N58" s="13">
        <v>0</v>
      </c>
      <c r="O58" s="13">
        <v>0</v>
      </c>
      <c r="P58" s="13">
        <v>60</v>
      </c>
      <c r="Q58" s="13">
        <v>0</v>
      </c>
      <c r="R58" s="13">
        <v>60</v>
      </c>
      <c r="S58" s="13">
        <v>0</v>
      </c>
      <c r="T58" s="13">
        <v>0</v>
      </c>
      <c r="U58" s="33">
        <v>0</v>
      </c>
      <c r="V58" s="13">
        <v>0</v>
      </c>
      <c r="W58" s="13">
        <v>0</v>
      </c>
      <c r="X58" s="13">
        <v>0</v>
      </c>
      <c r="Y58" s="131">
        <f t="shared" si="140"/>
        <v>1822.5</v>
      </c>
      <c r="Z58" s="307"/>
      <c r="AB58" s="140"/>
      <c r="AD58" s="302"/>
      <c r="AE58" s="309"/>
      <c r="AF58" s="70" t="str">
        <f t="shared" si="141"/>
        <v>ГГФ/ФКНФ</v>
      </c>
      <c r="AG58" s="60" t="str">
        <f t="shared" si="142"/>
        <v>География и английски език</v>
      </c>
      <c r="AH58" s="158">
        <f t="shared" si="143"/>
        <v>0</v>
      </c>
      <c r="AI58" s="158">
        <f t="shared" si="144"/>
        <v>0</v>
      </c>
      <c r="AJ58" s="158">
        <f t="shared" si="145"/>
        <v>0.58024691358024694</v>
      </c>
      <c r="AK58" s="158">
        <f t="shared" si="146"/>
        <v>0</v>
      </c>
      <c r="AL58" s="158">
        <f t="shared" si="147"/>
        <v>0</v>
      </c>
      <c r="AM58" s="158">
        <f t="shared" si="148"/>
        <v>0</v>
      </c>
      <c r="AN58" s="158">
        <f t="shared" si="149"/>
        <v>0</v>
      </c>
      <c r="AO58" s="158">
        <f t="shared" si="150"/>
        <v>0</v>
      </c>
      <c r="AP58" s="158">
        <f t="shared" si="151"/>
        <v>0.35390946502057613</v>
      </c>
      <c r="AQ58" s="158">
        <f t="shared" si="152"/>
        <v>0</v>
      </c>
      <c r="AR58" s="158">
        <f t="shared" si="153"/>
        <v>0</v>
      </c>
      <c r="AS58" s="158">
        <f t="shared" si="154"/>
        <v>3.292181069958848E-2</v>
      </c>
      <c r="AT58" s="158">
        <f t="shared" si="155"/>
        <v>0</v>
      </c>
      <c r="AU58" s="158">
        <f t="shared" si="156"/>
        <v>3.292181069958848E-2</v>
      </c>
      <c r="AV58" s="158">
        <f t="shared" si="157"/>
        <v>0</v>
      </c>
      <c r="AW58" s="158">
        <f t="shared" si="158"/>
        <v>0</v>
      </c>
      <c r="AX58" s="159"/>
      <c r="AY58" s="158">
        <f t="shared" si="159"/>
        <v>0</v>
      </c>
      <c r="AZ58" s="158">
        <f t="shared" si="160"/>
        <v>0</v>
      </c>
      <c r="BA58" s="158">
        <f t="shared" si="161"/>
        <v>0</v>
      </c>
      <c r="BB58" s="211">
        <f t="shared" si="162"/>
        <v>1</v>
      </c>
      <c r="BC58" s="311"/>
      <c r="BG58" s="1">
        <v>0</v>
      </c>
      <c r="BH58" s="1">
        <v>0</v>
      </c>
      <c r="BI58" s="1">
        <v>64361.881524691365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39256.183057613169</v>
      </c>
      <c r="BP58" s="1">
        <v>0</v>
      </c>
      <c r="BQ58" s="1">
        <v>0</v>
      </c>
      <c r="BR58" s="1">
        <v>3651.737958847737</v>
      </c>
      <c r="BS58" s="1">
        <v>0</v>
      </c>
      <c r="BT58" s="1">
        <v>3651.737958847737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110921.5405</v>
      </c>
      <c r="CG58" s="1">
        <v>0</v>
      </c>
      <c r="CH58" s="1">
        <v>0</v>
      </c>
      <c r="CI58" s="1">
        <v>7427.1604938271612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4530.0411522633749</v>
      </c>
      <c r="CP58" s="1">
        <v>0</v>
      </c>
      <c r="CQ58" s="1">
        <v>0</v>
      </c>
      <c r="CR58" s="1">
        <v>421.39917695473252</v>
      </c>
      <c r="CS58" s="1">
        <v>0</v>
      </c>
      <c r="CT58" s="1">
        <v>421.39917695473252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12800</v>
      </c>
      <c r="DG58" s="1">
        <v>0</v>
      </c>
      <c r="DH58" s="1">
        <v>0</v>
      </c>
      <c r="DI58" s="1">
        <v>31344.56111111111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19117.95925925926</v>
      </c>
      <c r="DP58" s="1">
        <v>0</v>
      </c>
      <c r="DQ58" s="1">
        <v>0</v>
      </c>
      <c r="DR58" s="1">
        <v>1778.4148148148149</v>
      </c>
      <c r="DS58" s="1">
        <v>0</v>
      </c>
      <c r="DT58" s="1">
        <v>1778.4148148148149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54019.350000000006</v>
      </c>
      <c r="EG58" s="1">
        <v>0</v>
      </c>
      <c r="EH58" s="1">
        <v>0</v>
      </c>
      <c r="EI58" s="1">
        <v>19747.073499999999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12044.314333333332</v>
      </c>
      <c r="EP58" s="1">
        <v>0</v>
      </c>
      <c r="EQ58" s="1">
        <v>0</v>
      </c>
      <c r="ER58" s="1">
        <v>1120.4013333333332</v>
      </c>
      <c r="ES58" s="1">
        <v>0</v>
      </c>
      <c r="ET58" s="1">
        <v>1120.4013333333332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34032.190499999997</v>
      </c>
      <c r="FG58" s="1">
        <v>0</v>
      </c>
      <c r="FH58" s="1">
        <v>0</v>
      </c>
      <c r="FI58" s="1">
        <v>5843.0864197530864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3563.8683127572017</v>
      </c>
      <c r="FP58" s="1">
        <v>0</v>
      </c>
      <c r="FQ58" s="1">
        <v>0</v>
      </c>
      <c r="FR58" s="1">
        <v>331.52263374485602</v>
      </c>
      <c r="FS58" s="1">
        <v>0</v>
      </c>
      <c r="FT58" s="1">
        <v>331.52263374485602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10070.000000000002</v>
      </c>
    </row>
    <row r="59" spans="1:183" ht="15.75" x14ac:dyDescent="0.25">
      <c r="A59" s="302"/>
      <c r="B59" s="322"/>
      <c r="C59" s="70" t="s">
        <v>194</v>
      </c>
      <c r="D59" s="60" t="s">
        <v>159</v>
      </c>
      <c r="E59" s="13">
        <v>0</v>
      </c>
      <c r="F59" s="13">
        <v>0</v>
      </c>
      <c r="G59" s="13">
        <v>1065</v>
      </c>
      <c r="H59" s="13">
        <v>1320</v>
      </c>
      <c r="I59" s="13">
        <v>0</v>
      </c>
      <c r="J59" s="13">
        <v>0</v>
      </c>
      <c r="K59" s="13">
        <v>0</v>
      </c>
      <c r="L59" s="13">
        <v>75</v>
      </c>
      <c r="M59" s="13">
        <v>0</v>
      </c>
      <c r="N59" s="13">
        <v>0</v>
      </c>
      <c r="O59" s="13">
        <v>0</v>
      </c>
      <c r="P59" s="13">
        <v>0</v>
      </c>
      <c r="Q59" s="13">
        <v>57</v>
      </c>
      <c r="R59" s="13">
        <v>60</v>
      </c>
      <c r="S59" s="13">
        <v>0</v>
      </c>
      <c r="T59" s="13">
        <v>0</v>
      </c>
      <c r="U59" s="33">
        <v>0</v>
      </c>
      <c r="V59" s="13">
        <v>30</v>
      </c>
      <c r="W59" s="13">
        <v>0</v>
      </c>
      <c r="X59" s="13">
        <v>0</v>
      </c>
      <c r="Y59" s="131">
        <f t="shared" si="140"/>
        <v>2607</v>
      </c>
      <c r="Z59" s="307"/>
      <c r="AB59" s="140"/>
      <c r="AD59" s="302"/>
      <c r="AE59" s="309"/>
      <c r="AF59" s="70" t="str">
        <f t="shared" si="141"/>
        <v>ИФ/ГГФ</v>
      </c>
      <c r="AG59" s="60" t="str">
        <f t="shared" si="142"/>
        <v>История и география</v>
      </c>
      <c r="AH59" s="158">
        <f t="shared" si="143"/>
        <v>0</v>
      </c>
      <c r="AI59" s="158">
        <f t="shared" si="144"/>
        <v>0</v>
      </c>
      <c r="AJ59" s="158">
        <f t="shared" si="145"/>
        <v>0.40851553509781358</v>
      </c>
      <c r="AK59" s="158">
        <f t="shared" si="146"/>
        <v>0.50632911392405067</v>
      </c>
      <c r="AL59" s="158">
        <f t="shared" si="147"/>
        <v>0</v>
      </c>
      <c r="AM59" s="158">
        <f t="shared" si="148"/>
        <v>0</v>
      </c>
      <c r="AN59" s="158">
        <f t="shared" si="149"/>
        <v>0</v>
      </c>
      <c r="AO59" s="158">
        <f t="shared" si="150"/>
        <v>2.8768699654775604E-2</v>
      </c>
      <c r="AP59" s="158">
        <f t="shared" si="151"/>
        <v>0</v>
      </c>
      <c r="AQ59" s="158">
        <f t="shared" si="152"/>
        <v>0</v>
      </c>
      <c r="AR59" s="158">
        <f t="shared" si="153"/>
        <v>0</v>
      </c>
      <c r="AS59" s="158">
        <f t="shared" si="154"/>
        <v>0</v>
      </c>
      <c r="AT59" s="158">
        <f t="shared" si="155"/>
        <v>2.1864211737629459E-2</v>
      </c>
      <c r="AU59" s="158">
        <f t="shared" si="156"/>
        <v>2.3014959723820484E-2</v>
      </c>
      <c r="AV59" s="158">
        <f t="shared" si="157"/>
        <v>0</v>
      </c>
      <c r="AW59" s="158">
        <f t="shared" si="158"/>
        <v>0</v>
      </c>
      <c r="AX59" s="159"/>
      <c r="AY59" s="158">
        <f t="shared" si="159"/>
        <v>1.1507479861910242E-2</v>
      </c>
      <c r="AZ59" s="158">
        <f t="shared" si="160"/>
        <v>0</v>
      </c>
      <c r="BA59" s="158">
        <f t="shared" si="161"/>
        <v>0</v>
      </c>
      <c r="BB59" s="211">
        <f t="shared" si="162"/>
        <v>1</v>
      </c>
      <c r="BC59" s="311"/>
      <c r="BG59" s="1">
        <v>0</v>
      </c>
      <c r="BH59" s="1">
        <v>0</v>
      </c>
      <c r="BI59" s="1">
        <v>60921.688691024152</v>
      </c>
      <c r="BJ59" s="1">
        <v>75508.571898734168</v>
      </c>
      <c r="BK59" s="1">
        <v>0</v>
      </c>
      <c r="BL59" s="1">
        <v>0</v>
      </c>
      <c r="BM59" s="1">
        <v>0</v>
      </c>
      <c r="BN59" s="1">
        <v>4290.2597669735314</v>
      </c>
      <c r="BO59" s="1">
        <v>0</v>
      </c>
      <c r="BP59" s="1">
        <v>0</v>
      </c>
      <c r="BQ59" s="1">
        <v>0</v>
      </c>
      <c r="BR59" s="1">
        <v>0</v>
      </c>
      <c r="BS59" s="1">
        <v>3260.5974228998844</v>
      </c>
      <c r="BT59" s="1">
        <v>3432.2078135788256</v>
      </c>
      <c r="BU59" s="1">
        <v>0</v>
      </c>
      <c r="BV59" s="1">
        <v>0</v>
      </c>
      <c r="BW59" s="1">
        <v>0</v>
      </c>
      <c r="BX59" s="1">
        <v>1716.1039067894128</v>
      </c>
      <c r="BY59" s="1">
        <v>0</v>
      </c>
      <c r="BZ59" s="1">
        <v>0</v>
      </c>
      <c r="CA59" s="1">
        <v>149129.42949999997</v>
      </c>
      <c r="CG59" s="1">
        <v>0</v>
      </c>
      <c r="CH59" s="1">
        <v>0</v>
      </c>
      <c r="CI59" s="1">
        <v>8115.5696202531644</v>
      </c>
      <c r="CJ59" s="1">
        <v>10058.73417721519</v>
      </c>
      <c r="CK59" s="1">
        <v>0</v>
      </c>
      <c r="CL59" s="1">
        <v>0</v>
      </c>
      <c r="CM59" s="1">
        <v>0</v>
      </c>
      <c r="CN59" s="1">
        <v>571.51898734177212</v>
      </c>
      <c r="CO59" s="1">
        <v>0</v>
      </c>
      <c r="CP59" s="1">
        <v>0</v>
      </c>
      <c r="CQ59" s="1">
        <v>0</v>
      </c>
      <c r="CR59" s="1">
        <v>0</v>
      </c>
      <c r="CS59" s="1">
        <v>434.35443037974682</v>
      </c>
      <c r="CT59" s="1">
        <v>457.21518987341773</v>
      </c>
      <c r="CU59" s="1">
        <v>0</v>
      </c>
      <c r="CV59" s="1">
        <v>0</v>
      </c>
      <c r="CW59" s="1">
        <v>0</v>
      </c>
      <c r="CX59" s="1">
        <v>228.60759493670886</v>
      </c>
      <c r="CY59" s="1">
        <v>0</v>
      </c>
      <c r="CZ59" s="1">
        <v>0</v>
      </c>
      <c r="DA59" s="1">
        <v>19866</v>
      </c>
      <c r="DG59" s="1">
        <v>0</v>
      </c>
      <c r="DH59" s="1">
        <v>0</v>
      </c>
      <c r="DI59" s="1">
        <v>29739.787974683546</v>
      </c>
      <c r="DJ59" s="1">
        <v>36860.582278481023</v>
      </c>
      <c r="DK59" s="1">
        <v>0</v>
      </c>
      <c r="DL59" s="1">
        <v>0</v>
      </c>
      <c r="DM59" s="1">
        <v>0</v>
      </c>
      <c r="DN59" s="1">
        <v>2094.3512658227851</v>
      </c>
      <c r="DO59" s="1">
        <v>0</v>
      </c>
      <c r="DP59" s="1">
        <v>0</v>
      </c>
      <c r="DQ59" s="1">
        <v>0</v>
      </c>
      <c r="DR59" s="1">
        <v>0</v>
      </c>
      <c r="DS59" s="1">
        <v>1591.7069620253167</v>
      </c>
      <c r="DT59" s="1">
        <v>1675.4810126582281</v>
      </c>
      <c r="DU59" s="1">
        <v>0</v>
      </c>
      <c r="DV59" s="1">
        <v>0</v>
      </c>
      <c r="DW59" s="1">
        <v>0</v>
      </c>
      <c r="DX59" s="1">
        <v>837.74050632911406</v>
      </c>
      <c r="DY59" s="1">
        <v>0</v>
      </c>
      <c r="DZ59" s="1">
        <v>0</v>
      </c>
      <c r="EA59" s="1">
        <v>72799.650000000009</v>
      </c>
      <c r="EG59" s="1">
        <v>0</v>
      </c>
      <c r="EH59" s="1">
        <v>0</v>
      </c>
      <c r="EI59" s="1">
        <v>18736.06642405063</v>
      </c>
      <c r="EJ59" s="1">
        <v>23222.166835443033</v>
      </c>
      <c r="EK59" s="1">
        <v>0</v>
      </c>
      <c r="EL59" s="1">
        <v>0</v>
      </c>
      <c r="EM59" s="1">
        <v>0</v>
      </c>
      <c r="EN59" s="1">
        <v>1319.4412974683542</v>
      </c>
      <c r="EO59" s="1">
        <v>0</v>
      </c>
      <c r="EP59" s="1">
        <v>0</v>
      </c>
      <c r="EQ59" s="1">
        <v>0</v>
      </c>
      <c r="ER59" s="1">
        <v>0</v>
      </c>
      <c r="ES59" s="1">
        <v>1002.7753860759491</v>
      </c>
      <c r="ET59" s="1">
        <v>1055.5530379746833</v>
      </c>
      <c r="EU59" s="1">
        <v>0</v>
      </c>
      <c r="EV59" s="1">
        <v>0</v>
      </c>
      <c r="EW59" s="1">
        <v>0</v>
      </c>
      <c r="EX59" s="1">
        <v>527.77651898734166</v>
      </c>
      <c r="EY59" s="1">
        <v>0</v>
      </c>
      <c r="EZ59" s="1">
        <v>0</v>
      </c>
      <c r="FA59" s="1">
        <v>45863.779499999982</v>
      </c>
      <c r="FG59" s="1">
        <v>0</v>
      </c>
      <c r="FH59" s="1">
        <v>0</v>
      </c>
      <c r="FI59" s="1">
        <v>4330.2646720368239</v>
      </c>
      <c r="FJ59" s="1">
        <v>5367.0886075949375</v>
      </c>
      <c r="FK59" s="1">
        <v>0</v>
      </c>
      <c r="FL59" s="1">
        <v>0</v>
      </c>
      <c r="FM59" s="1">
        <v>0</v>
      </c>
      <c r="FN59" s="1">
        <v>304.9482163406214</v>
      </c>
      <c r="FO59" s="1">
        <v>0</v>
      </c>
      <c r="FP59" s="1">
        <v>0</v>
      </c>
      <c r="FQ59" s="1">
        <v>0</v>
      </c>
      <c r="FR59" s="1">
        <v>0</v>
      </c>
      <c r="FS59" s="1">
        <v>231.76064441887226</v>
      </c>
      <c r="FT59" s="1">
        <v>243.95857307249713</v>
      </c>
      <c r="FU59" s="1">
        <v>0</v>
      </c>
      <c r="FV59" s="1">
        <v>0</v>
      </c>
      <c r="FW59" s="1">
        <v>0</v>
      </c>
      <c r="FX59" s="1">
        <v>121.97928653624857</v>
      </c>
      <c r="FY59" s="1">
        <v>0</v>
      </c>
      <c r="FZ59" s="1">
        <v>0</v>
      </c>
      <c r="GA59" s="1">
        <v>10600</v>
      </c>
    </row>
    <row r="60" spans="1:183" ht="15.75" x14ac:dyDescent="0.25">
      <c r="A60" s="302"/>
      <c r="B60" s="322"/>
      <c r="C60" s="70" t="s">
        <v>203</v>
      </c>
      <c r="D60" s="60" t="s">
        <v>160</v>
      </c>
      <c r="E60" s="13">
        <v>0</v>
      </c>
      <c r="F60" s="13">
        <v>0</v>
      </c>
      <c r="G60" s="13">
        <v>0</v>
      </c>
      <c r="H60" s="13">
        <v>909</v>
      </c>
      <c r="I60" s="13">
        <v>0</v>
      </c>
      <c r="J60" s="13">
        <v>0</v>
      </c>
      <c r="K60" s="13">
        <v>0</v>
      </c>
      <c r="L60" s="13">
        <v>0</v>
      </c>
      <c r="M60" s="13">
        <v>849</v>
      </c>
      <c r="N60" s="13">
        <v>0</v>
      </c>
      <c r="O60" s="13">
        <v>0</v>
      </c>
      <c r="P60" s="13">
        <v>0</v>
      </c>
      <c r="Q60" s="13">
        <v>54</v>
      </c>
      <c r="R60" s="13">
        <v>60</v>
      </c>
      <c r="S60" s="13">
        <v>0</v>
      </c>
      <c r="T60" s="13">
        <v>0</v>
      </c>
      <c r="U60" s="33">
        <v>0</v>
      </c>
      <c r="V60" s="13">
        <v>15</v>
      </c>
      <c r="W60" s="13">
        <v>0</v>
      </c>
      <c r="X60" s="13">
        <v>0</v>
      </c>
      <c r="Y60" s="131">
        <f t="shared" si="140"/>
        <v>1887</v>
      </c>
      <c r="Z60" s="307"/>
      <c r="AB60" s="140"/>
      <c r="AD60" s="302"/>
      <c r="AE60" s="309"/>
      <c r="AF60" s="70" t="str">
        <f t="shared" si="141"/>
        <v>ИФ/ФКНФ</v>
      </c>
      <c r="AG60" s="60" t="str">
        <f t="shared" si="142"/>
        <v>История и чужд език</v>
      </c>
      <c r="AH60" s="158">
        <f t="shared" si="143"/>
        <v>0</v>
      </c>
      <c r="AI60" s="158">
        <f t="shared" si="144"/>
        <v>0</v>
      </c>
      <c r="AJ60" s="158">
        <f t="shared" si="145"/>
        <v>0</v>
      </c>
      <c r="AK60" s="158">
        <f t="shared" si="146"/>
        <v>0.48171701112877585</v>
      </c>
      <c r="AL60" s="158">
        <f t="shared" si="147"/>
        <v>0</v>
      </c>
      <c r="AM60" s="158">
        <f t="shared" si="148"/>
        <v>0</v>
      </c>
      <c r="AN60" s="158">
        <f t="shared" si="149"/>
        <v>0</v>
      </c>
      <c r="AO60" s="158">
        <f t="shared" si="150"/>
        <v>0</v>
      </c>
      <c r="AP60" s="158">
        <f t="shared" si="151"/>
        <v>0.44992050874403816</v>
      </c>
      <c r="AQ60" s="158">
        <f t="shared" si="152"/>
        <v>0</v>
      </c>
      <c r="AR60" s="158">
        <f t="shared" si="153"/>
        <v>0</v>
      </c>
      <c r="AS60" s="158">
        <f t="shared" si="154"/>
        <v>0</v>
      </c>
      <c r="AT60" s="158">
        <f t="shared" si="155"/>
        <v>2.8616852146263912E-2</v>
      </c>
      <c r="AU60" s="158">
        <f t="shared" si="156"/>
        <v>3.1796502384737677E-2</v>
      </c>
      <c r="AV60" s="158">
        <f t="shared" si="157"/>
        <v>0</v>
      </c>
      <c r="AW60" s="158">
        <f t="shared" si="158"/>
        <v>0</v>
      </c>
      <c r="AX60" s="159"/>
      <c r="AY60" s="158">
        <f t="shared" si="159"/>
        <v>7.9491255961844191E-3</v>
      </c>
      <c r="AZ60" s="158">
        <f t="shared" si="160"/>
        <v>0</v>
      </c>
      <c r="BA60" s="158">
        <f t="shared" si="161"/>
        <v>0</v>
      </c>
      <c r="BB60" s="211">
        <f t="shared" si="162"/>
        <v>0.99999999999999989</v>
      </c>
      <c r="BC60" s="311"/>
      <c r="BG60" s="1">
        <v>0</v>
      </c>
      <c r="BH60" s="1">
        <v>0</v>
      </c>
      <c r="BI60" s="1">
        <v>0</v>
      </c>
      <c r="BJ60" s="1">
        <v>22572.370132750399</v>
      </c>
      <c r="BK60" s="1">
        <v>0</v>
      </c>
      <c r="BL60" s="1">
        <v>0</v>
      </c>
      <c r="BM60" s="1">
        <v>0</v>
      </c>
      <c r="BN60" s="1">
        <v>0</v>
      </c>
      <c r="BO60" s="1">
        <v>21082.444711446744</v>
      </c>
      <c r="BP60" s="1">
        <v>0</v>
      </c>
      <c r="BQ60" s="1">
        <v>0</v>
      </c>
      <c r="BR60" s="1">
        <v>0</v>
      </c>
      <c r="BS60" s="1">
        <v>1340.9328791732912</v>
      </c>
      <c r="BT60" s="1">
        <v>1489.9254213036565</v>
      </c>
      <c r="BU60" s="1">
        <v>0</v>
      </c>
      <c r="BV60" s="1">
        <v>0</v>
      </c>
      <c r="BW60" s="1">
        <v>0</v>
      </c>
      <c r="BX60" s="1">
        <v>372.48135532591414</v>
      </c>
      <c r="BY60" s="1">
        <v>0</v>
      </c>
      <c r="BZ60" s="1">
        <v>0</v>
      </c>
      <c r="CA60" s="1">
        <v>46858.154500000004</v>
      </c>
      <c r="CG60" s="1">
        <v>0</v>
      </c>
      <c r="CH60" s="1">
        <v>0</v>
      </c>
      <c r="CI60" s="1">
        <v>0</v>
      </c>
      <c r="CJ60" s="1">
        <v>1541.4944356120827</v>
      </c>
      <c r="CK60" s="1">
        <v>0</v>
      </c>
      <c r="CL60" s="1">
        <v>0</v>
      </c>
      <c r="CM60" s="1">
        <v>0</v>
      </c>
      <c r="CN60" s="1">
        <v>0</v>
      </c>
      <c r="CO60" s="1">
        <v>1439.7456279809221</v>
      </c>
      <c r="CP60" s="1">
        <v>0</v>
      </c>
      <c r="CQ60" s="1">
        <v>0</v>
      </c>
      <c r="CR60" s="1">
        <v>0</v>
      </c>
      <c r="CS60" s="1">
        <v>91.573926868044524</v>
      </c>
      <c r="CT60" s="1">
        <v>101.74880763116056</v>
      </c>
      <c r="CU60" s="1">
        <v>0</v>
      </c>
      <c r="CV60" s="1">
        <v>0</v>
      </c>
      <c r="CW60" s="1">
        <v>0</v>
      </c>
      <c r="CX60" s="1">
        <v>25.43720190779014</v>
      </c>
      <c r="CY60" s="1">
        <v>0</v>
      </c>
      <c r="CZ60" s="1">
        <v>0</v>
      </c>
      <c r="DA60" s="1">
        <v>3200</v>
      </c>
      <c r="DG60" s="1">
        <v>0</v>
      </c>
      <c r="DH60" s="1">
        <v>0</v>
      </c>
      <c r="DI60" s="1">
        <v>0</v>
      </c>
      <c r="DJ60" s="1">
        <v>10866.162877583467</v>
      </c>
      <c r="DK60" s="1">
        <v>0</v>
      </c>
      <c r="DL60" s="1">
        <v>0</v>
      </c>
      <c r="DM60" s="1">
        <v>0</v>
      </c>
      <c r="DN60" s="1">
        <v>0</v>
      </c>
      <c r="DO60" s="1">
        <v>10148.924403815581</v>
      </c>
      <c r="DP60" s="1">
        <v>0</v>
      </c>
      <c r="DQ60" s="1">
        <v>0</v>
      </c>
      <c r="DR60" s="1">
        <v>0</v>
      </c>
      <c r="DS60" s="1">
        <v>645.51462639109707</v>
      </c>
      <c r="DT60" s="1">
        <v>717.23847376788558</v>
      </c>
      <c r="DU60" s="1">
        <v>0</v>
      </c>
      <c r="DV60" s="1">
        <v>0</v>
      </c>
      <c r="DW60" s="1">
        <v>0</v>
      </c>
      <c r="DX60" s="1">
        <v>179.30961844197139</v>
      </c>
      <c r="DY60" s="1">
        <v>0</v>
      </c>
      <c r="DZ60" s="1">
        <v>0</v>
      </c>
      <c r="EA60" s="1">
        <v>22557.15</v>
      </c>
      <c r="EG60" s="1">
        <v>0</v>
      </c>
      <c r="EH60" s="1">
        <v>0</v>
      </c>
      <c r="EI60" s="1">
        <v>0</v>
      </c>
      <c r="EJ60" s="1">
        <v>6845.6826128775829</v>
      </c>
      <c r="EK60" s="1">
        <v>0</v>
      </c>
      <c r="EL60" s="1">
        <v>0</v>
      </c>
      <c r="EM60" s="1">
        <v>0</v>
      </c>
      <c r="EN60" s="1">
        <v>0</v>
      </c>
      <c r="EO60" s="1">
        <v>6393.822374403815</v>
      </c>
      <c r="EP60" s="1">
        <v>0</v>
      </c>
      <c r="EQ60" s="1">
        <v>0</v>
      </c>
      <c r="ER60" s="1">
        <v>0</v>
      </c>
      <c r="ES60" s="1">
        <v>406.67421462639106</v>
      </c>
      <c r="ET60" s="1">
        <v>451.86023847376782</v>
      </c>
      <c r="EU60" s="1">
        <v>0</v>
      </c>
      <c r="EV60" s="1">
        <v>0</v>
      </c>
      <c r="EW60" s="1">
        <v>0</v>
      </c>
      <c r="EX60" s="1">
        <v>112.96505961844196</v>
      </c>
      <c r="EY60" s="1">
        <v>0</v>
      </c>
      <c r="EZ60" s="1">
        <v>0</v>
      </c>
      <c r="FA60" s="1">
        <v>14211.004499999999</v>
      </c>
      <c r="FG60" s="1">
        <v>0</v>
      </c>
      <c r="FH60" s="1">
        <v>0</v>
      </c>
      <c r="FI60" s="1">
        <v>0</v>
      </c>
      <c r="FJ60" s="1">
        <v>3319.0302066772656</v>
      </c>
      <c r="FK60" s="1">
        <v>0</v>
      </c>
      <c r="FL60" s="1">
        <v>0</v>
      </c>
      <c r="FM60" s="1">
        <v>0</v>
      </c>
      <c r="FN60" s="1">
        <v>0</v>
      </c>
      <c r="FO60" s="1">
        <v>3099.9523052464228</v>
      </c>
      <c r="FP60" s="1">
        <v>0</v>
      </c>
      <c r="FQ60" s="1">
        <v>0</v>
      </c>
      <c r="FR60" s="1">
        <v>0</v>
      </c>
      <c r="FS60" s="1">
        <v>197.17011128775835</v>
      </c>
      <c r="FT60" s="1">
        <v>219.07790143084259</v>
      </c>
      <c r="FU60" s="1">
        <v>0</v>
      </c>
      <c r="FV60" s="1">
        <v>0</v>
      </c>
      <c r="FW60" s="1">
        <v>0</v>
      </c>
      <c r="FX60" s="1">
        <v>54.769475357710647</v>
      </c>
      <c r="FY60" s="1">
        <v>0</v>
      </c>
      <c r="FZ60" s="1">
        <v>0</v>
      </c>
      <c r="GA60" s="1">
        <v>6890</v>
      </c>
    </row>
    <row r="61" spans="1:183" ht="15.75" x14ac:dyDescent="0.25">
      <c r="A61" s="302"/>
      <c r="B61" s="322"/>
      <c r="C61" s="70" t="s">
        <v>193</v>
      </c>
      <c r="D61" s="60" t="s">
        <v>161</v>
      </c>
      <c r="E61" s="13">
        <v>0</v>
      </c>
      <c r="F61" s="13">
        <v>0</v>
      </c>
      <c r="G61" s="13">
        <v>0</v>
      </c>
      <c r="H61" s="13">
        <v>1380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45</v>
      </c>
      <c r="R61" s="13">
        <v>720</v>
      </c>
      <c r="S61" s="13">
        <v>0</v>
      </c>
      <c r="T61" s="13">
        <v>0</v>
      </c>
      <c r="U61" s="33">
        <v>0</v>
      </c>
      <c r="V61" s="13">
        <v>0</v>
      </c>
      <c r="W61" s="13">
        <v>0</v>
      </c>
      <c r="X61" s="13">
        <v>0</v>
      </c>
      <c r="Y61" s="131">
        <f t="shared" si="140"/>
        <v>2145</v>
      </c>
      <c r="Z61" s="307"/>
      <c r="AB61" s="140"/>
      <c r="AD61" s="302"/>
      <c r="AE61" s="309"/>
      <c r="AF61" s="70" t="str">
        <f t="shared" si="141"/>
        <v>ИФ/ФФ</v>
      </c>
      <c r="AG61" s="60" t="str">
        <f t="shared" si="142"/>
        <v>История и философия</v>
      </c>
      <c r="AH61" s="158">
        <f t="shared" si="143"/>
        <v>0</v>
      </c>
      <c r="AI61" s="158">
        <f t="shared" si="144"/>
        <v>0</v>
      </c>
      <c r="AJ61" s="158">
        <f t="shared" si="145"/>
        <v>0</v>
      </c>
      <c r="AK61" s="158">
        <f t="shared" si="146"/>
        <v>0.64335664335664333</v>
      </c>
      <c r="AL61" s="158">
        <f t="shared" si="147"/>
        <v>0</v>
      </c>
      <c r="AM61" s="158">
        <f t="shared" si="148"/>
        <v>0</v>
      </c>
      <c r="AN61" s="158">
        <f t="shared" si="149"/>
        <v>0</v>
      </c>
      <c r="AO61" s="158">
        <f t="shared" si="150"/>
        <v>0</v>
      </c>
      <c r="AP61" s="158">
        <f t="shared" si="151"/>
        <v>0</v>
      </c>
      <c r="AQ61" s="158">
        <f t="shared" si="152"/>
        <v>0</v>
      </c>
      <c r="AR61" s="158">
        <f t="shared" si="153"/>
        <v>0</v>
      </c>
      <c r="AS61" s="158">
        <f t="shared" si="154"/>
        <v>0</v>
      </c>
      <c r="AT61" s="158">
        <f t="shared" si="155"/>
        <v>2.097902097902098E-2</v>
      </c>
      <c r="AU61" s="158">
        <f t="shared" si="156"/>
        <v>0.33566433566433568</v>
      </c>
      <c r="AV61" s="158">
        <f t="shared" si="157"/>
        <v>0</v>
      </c>
      <c r="AW61" s="158">
        <f t="shared" si="158"/>
        <v>0</v>
      </c>
      <c r="AX61" s="159"/>
      <c r="AY61" s="158">
        <f t="shared" si="159"/>
        <v>0</v>
      </c>
      <c r="AZ61" s="158">
        <f t="shared" si="160"/>
        <v>0</v>
      </c>
      <c r="BA61" s="158">
        <f t="shared" si="161"/>
        <v>0</v>
      </c>
      <c r="BB61" s="211">
        <f t="shared" si="162"/>
        <v>1</v>
      </c>
      <c r="BC61" s="311"/>
      <c r="BG61" s="1">
        <v>0</v>
      </c>
      <c r="BH61" s="1">
        <v>0</v>
      </c>
      <c r="BI61" s="1">
        <v>0</v>
      </c>
      <c r="BJ61" s="1">
        <v>87183.545552447526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2842.9417027972022</v>
      </c>
      <c r="BT61" s="1">
        <v>45487.067244755235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135513.55449999997</v>
      </c>
      <c r="CG61" s="1">
        <v>0</v>
      </c>
      <c r="CH61" s="1">
        <v>0</v>
      </c>
      <c r="CI61" s="1">
        <v>0</v>
      </c>
      <c r="CJ61" s="1">
        <v>13105.174825174825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427.34265734265733</v>
      </c>
      <c r="CT61" s="1">
        <v>6837.4825174825173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20370</v>
      </c>
      <c r="DG61" s="1">
        <v>0</v>
      </c>
      <c r="DH61" s="1">
        <v>0</v>
      </c>
      <c r="DI61" s="1">
        <v>0</v>
      </c>
      <c r="DJ61" s="1">
        <v>41263.061538461545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1345.5346153846156</v>
      </c>
      <c r="DT61" s="1">
        <v>21528.553846153849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64137.150000000009</v>
      </c>
      <c r="EG61" s="1">
        <v>0</v>
      </c>
      <c r="EH61" s="1">
        <v>0</v>
      </c>
      <c r="EI61" s="1">
        <v>0</v>
      </c>
      <c r="EJ61" s="1">
        <v>25995.728769230765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847.68680769230764</v>
      </c>
      <c r="ET61" s="1">
        <v>13562.988923076922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40406.404499999997</v>
      </c>
      <c r="FG61" s="1">
        <v>0</v>
      </c>
      <c r="FH61" s="1">
        <v>0</v>
      </c>
      <c r="FI61" s="1">
        <v>0</v>
      </c>
      <c r="FJ61" s="1">
        <v>6819.5804195804194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222.37762237762237</v>
      </c>
      <c r="FT61" s="1">
        <v>3558.041958041958</v>
      </c>
      <c r="FU61" s="1">
        <v>0</v>
      </c>
      <c r="FV61" s="1">
        <v>0</v>
      </c>
      <c r="FW61" s="1">
        <v>0</v>
      </c>
      <c r="FX61" s="1">
        <v>0</v>
      </c>
      <c r="FY61" s="1">
        <v>0</v>
      </c>
      <c r="FZ61" s="1">
        <v>0</v>
      </c>
      <c r="GA61" s="1">
        <v>10600</v>
      </c>
    </row>
    <row r="62" spans="1:183" ht="15.75" x14ac:dyDescent="0.25">
      <c r="A62" s="302"/>
      <c r="B62" s="322"/>
      <c r="C62" s="70" t="s">
        <v>15</v>
      </c>
      <c r="D62" s="60" t="s">
        <v>162</v>
      </c>
      <c r="E62" s="13">
        <v>0</v>
      </c>
      <c r="F62" s="13">
        <v>6.43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5007.8261999999995</v>
      </c>
      <c r="O62" s="13">
        <v>0</v>
      </c>
      <c r="P62" s="13">
        <v>105</v>
      </c>
      <c r="Q62" s="13">
        <v>0</v>
      </c>
      <c r="R62" s="13">
        <v>107.5</v>
      </c>
      <c r="S62" s="13">
        <v>0</v>
      </c>
      <c r="T62" s="13">
        <v>0</v>
      </c>
      <c r="U62" s="33">
        <v>3.5238999999999998</v>
      </c>
      <c r="V62" s="13">
        <v>0</v>
      </c>
      <c r="W62" s="13">
        <v>0</v>
      </c>
      <c r="X62" s="13">
        <v>0</v>
      </c>
      <c r="Y62" s="131">
        <f t="shared" si="140"/>
        <v>5226.7561999999998</v>
      </c>
      <c r="Z62" s="307"/>
      <c r="AB62" s="140"/>
      <c r="AD62" s="302"/>
      <c r="AE62" s="309"/>
      <c r="AF62" s="70" t="str">
        <f t="shared" si="141"/>
        <v>ФМИ</v>
      </c>
      <c r="AG62" s="60" t="str">
        <f t="shared" si="142"/>
        <v>Математика и информатика</v>
      </c>
      <c r="AH62" s="158">
        <f t="shared" si="143"/>
        <v>0</v>
      </c>
      <c r="AI62" s="158">
        <f t="shared" si="144"/>
        <v>1.2302085182392857E-3</v>
      </c>
      <c r="AJ62" s="158">
        <f t="shared" si="145"/>
        <v>0</v>
      </c>
      <c r="AK62" s="158">
        <f t="shared" si="146"/>
        <v>0</v>
      </c>
      <c r="AL62" s="158">
        <f t="shared" si="147"/>
        <v>0</v>
      </c>
      <c r="AM62" s="158">
        <f t="shared" si="148"/>
        <v>0</v>
      </c>
      <c r="AN62" s="158">
        <f t="shared" si="149"/>
        <v>0</v>
      </c>
      <c r="AO62" s="158">
        <f t="shared" si="150"/>
        <v>0</v>
      </c>
      <c r="AP62" s="158">
        <f t="shared" si="151"/>
        <v>0</v>
      </c>
      <c r="AQ62" s="158">
        <f t="shared" si="152"/>
        <v>0.95811360017136438</v>
      </c>
      <c r="AR62" s="158">
        <f t="shared" si="153"/>
        <v>0</v>
      </c>
      <c r="AS62" s="158">
        <f t="shared" si="154"/>
        <v>2.008894158866641E-2</v>
      </c>
      <c r="AT62" s="158">
        <f t="shared" si="155"/>
        <v>0</v>
      </c>
      <c r="AU62" s="158">
        <f t="shared" si="156"/>
        <v>2.0567249721729894E-2</v>
      </c>
      <c r="AV62" s="158">
        <f t="shared" si="157"/>
        <v>0</v>
      </c>
      <c r="AW62" s="158">
        <f t="shared" si="158"/>
        <v>0</v>
      </c>
      <c r="AX62" s="159"/>
      <c r="AY62" s="158">
        <f t="shared" si="159"/>
        <v>0</v>
      </c>
      <c r="AZ62" s="158">
        <f t="shared" si="160"/>
        <v>0</v>
      </c>
      <c r="BA62" s="158">
        <f t="shared" si="161"/>
        <v>0</v>
      </c>
      <c r="BB62" s="211">
        <f t="shared" si="162"/>
        <v>0.99999999999999989</v>
      </c>
      <c r="BC62" s="311"/>
      <c r="BG62" s="1">
        <v>0</v>
      </c>
      <c r="BH62" s="1">
        <v>353.56063703813084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275360.8431490268</v>
      </c>
      <c r="BQ62" s="1">
        <v>0</v>
      </c>
      <c r="BR62" s="1">
        <v>5773.5407292385298</v>
      </c>
      <c r="BS62" s="1">
        <v>0</v>
      </c>
      <c r="BT62" s="1">
        <v>5911.0059846965896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287398.95050000009</v>
      </c>
      <c r="CG62" s="1">
        <v>0</v>
      </c>
      <c r="CH62" s="1">
        <v>43.026542925419015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33510.023165993473</v>
      </c>
      <c r="CQ62" s="1">
        <v>0</v>
      </c>
      <c r="CR62" s="1">
        <v>702.61073206360766</v>
      </c>
      <c r="CS62" s="1">
        <v>0</v>
      </c>
      <c r="CT62" s="1">
        <v>719.33955901750301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34975.000000000007</v>
      </c>
      <c r="DG62" s="1">
        <v>0</v>
      </c>
      <c r="DH62" s="1">
        <v>179.27379710191957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139622.39783833234</v>
      </c>
      <c r="DQ62" s="1">
        <v>0</v>
      </c>
      <c r="DR62" s="1">
        <v>2927.4881330795579</v>
      </c>
      <c r="DS62" s="1">
        <v>0</v>
      </c>
      <c r="DT62" s="1">
        <v>2997.1902314862136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145726.35000000003</v>
      </c>
      <c r="EG62" s="1">
        <v>0</v>
      </c>
      <c r="EH62" s="1">
        <v>112.94249217420926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87962.11063814933</v>
      </c>
      <c r="EQ62" s="1">
        <v>0</v>
      </c>
      <c r="ER62" s="1">
        <v>1844.3175238401204</v>
      </c>
      <c r="ES62" s="1">
        <v>0</v>
      </c>
      <c r="ET62" s="1">
        <v>1888.2298458363136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91807.600499999957</v>
      </c>
      <c r="FG62" s="1">
        <v>0</v>
      </c>
      <c r="FH62" s="1">
        <v>18.317804836582965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14266.311506551616</v>
      </c>
      <c r="FQ62" s="1">
        <v>0</v>
      </c>
      <c r="FR62" s="1">
        <v>299.12434025524283</v>
      </c>
      <c r="FS62" s="1">
        <v>0</v>
      </c>
      <c r="FT62" s="1">
        <v>306.24634835655814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14890</v>
      </c>
    </row>
    <row r="63" spans="1:183" ht="31.5" x14ac:dyDescent="0.25">
      <c r="A63" s="302"/>
      <c r="B63" s="322"/>
      <c r="C63" s="70" t="s">
        <v>13</v>
      </c>
      <c r="D63" s="60" t="s">
        <v>163</v>
      </c>
      <c r="E63" s="13">
        <v>0</v>
      </c>
      <c r="F63" s="13">
        <v>345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313.5</v>
      </c>
      <c r="M63" s="13">
        <v>0</v>
      </c>
      <c r="N63" s="13">
        <v>0</v>
      </c>
      <c r="O63" s="13">
        <v>0</v>
      </c>
      <c r="P63" s="13">
        <v>60</v>
      </c>
      <c r="Q63" s="13">
        <v>0</v>
      </c>
      <c r="R63" s="13">
        <v>54.545499999999997</v>
      </c>
      <c r="S63" s="13">
        <v>195</v>
      </c>
      <c r="T63" s="13">
        <v>0</v>
      </c>
      <c r="U63" s="33">
        <v>0</v>
      </c>
      <c r="V63" s="13">
        <v>0</v>
      </c>
      <c r="W63" s="13">
        <v>0</v>
      </c>
      <c r="X63" s="13">
        <v>0</v>
      </c>
      <c r="Y63" s="131">
        <f t="shared" si="140"/>
        <v>968.04549999999995</v>
      </c>
      <c r="Z63" s="307"/>
      <c r="AB63" s="140"/>
      <c r="AD63" s="302"/>
      <c r="AE63" s="309"/>
      <c r="AF63" s="70" t="str">
        <f t="shared" si="141"/>
        <v>ФзФ</v>
      </c>
      <c r="AG63" s="60" t="str">
        <f t="shared" si="142"/>
        <v>Учител по природни науки в основна степен на образованието</v>
      </c>
      <c r="AH63" s="158">
        <f t="shared" si="143"/>
        <v>0</v>
      </c>
      <c r="AI63" s="158">
        <f t="shared" si="144"/>
        <v>0.35638820695928036</v>
      </c>
      <c r="AJ63" s="158">
        <f t="shared" si="145"/>
        <v>0</v>
      </c>
      <c r="AK63" s="158">
        <f t="shared" si="146"/>
        <v>0</v>
      </c>
      <c r="AL63" s="158">
        <f t="shared" si="147"/>
        <v>0</v>
      </c>
      <c r="AM63" s="158">
        <f t="shared" si="148"/>
        <v>0</v>
      </c>
      <c r="AN63" s="158">
        <f t="shared" si="149"/>
        <v>0</v>
      </c>
      <c r="AO63" s="158">
        <f t="shared" si="150"/>
        <v>0.32384841414995474</v>
      </c>
      <c r="AP63" s="158">
        <f t="shared" si="151"/>
        <v>0</v>
      </c>
      <c r="AQ63" s="158">
        <f t="shared" si="152"/>
        <v>0</v>
      </c>
      <c r="AR63" s="158">
        <f t="shared" si="153"/>
        <v>0</v>
      </c>
      <c r="AS63" s="158">
        <f t="shared" si="154"/>
        <v>6.1980557732048754E-2</v>
      </c>
      <c r="AT63" s="158">
        <f t="shared" si="155"/>
        <v>0</v>
      </c>
      <c r="AU63" s="158">
        <f t="shared" si="156"/>
        <v>5.6346008529557755E-2</v>
      </c>
      <c r="AV63" s="158">
        <f t="shared" si="157"/>
        <v>0.20143681262915847</v>
      </c>
      <c r="AW63" s="158">
        <f t="shared" si="158"/>
        <v>0</v>
      </c>
      <c r="AX63" s="159"/>
      <c r="AY63" s="158">
        <f t="shared" si="159"/>
        <v>0</v>
      </c>
      <c r="AZ63" s="158">
        <f t="shared" si="160"/>
        <v>0</v>
      </c>
      <c r="BA63" s="158">
        <f t="shared" si="161"/>
        <v>0</v>
      </c>
      <c r="BB63" s="211">
        <f t="shared" si="162"/>
        <v>1</v>
      </c>
      <c r="BC63" s="311"/>
      <c r="BG63" s="1">
        <v>0</v>
      </c>
      <c r="BH63" s="1">
        <v>8513.4471055337799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7736.13236981113</v>
      </c>
      <c r="BO63" s="1">
        <v>0</v>
      </c>
      <c r="BP63" s="1">
        <v>0</v>
      </c>
      <c r="BQ63" s="1">
        <v>0</v>
      </c>
      <c r="BR63" s="1">
        <v>1480.5994966145704</v>
      </c>
      <c r="BS63" s="1">
        <v>0</v>
      </c>
      <c r="BT63" s="1">
        <v>1346.0006640431675</v>
      </c>
      <c r="BU63" s="1">
        <v>4811.9483639973541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23888.128000000004</v>
      </c>
      <c r="CG63" s="1">
        <v>0</v>
      </c>
      <c r="CH63" s="1">
        <v>71.277641391856079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64.769682829990955</v>
      </c>
      <c r="CO63" s="1">
        <v>0</v>
      </c>
      <c r="CP63" s="1">
        <v>0</v>
      </c>
      <c r="CQ63" s="1">
        <v>0</v>
      </c>
      <c r="CR63" s="1">
        <v>12.396111546409751</v>
      </c>
      <c r="CS63" s="1">
        <v>0</v>
      </c>
      <c r="CT63" s="1">
        <v>11.26920170591155</v>
      </c>
      <c r="CU63" s="1">
        <v>40.287362525831696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200</v>
      </c>
      <c r="DG63" s="1">
        <v>0</v>
      </c>
      <c r="DH63" s="1">
        <v>4741.9589265174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4308.9974593136376</v>
      </c>
      <c r="DO63" s="1">
        <v>0</v>
      </c>
      <c r="DP63" s="1">
        <v>0</v>
      </c>
      <c r="DQ63" s="1">
        <v>0</v>
      </c>
      <c r="DR63" s="1">
        <v>824.68850895954779</v>
      </c>
      <c r="DS63" s="1">
        <v>0</v>
      </c>
      <c r="DT63" s="1">
        <v>749.71745109088363</v>
      </c>
      <c r="DU63" s="1">
        <v>2680.2376541185308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13305.6</v>
      </c>
      <c r="EG63" s="1">
        <v>0</v>
      </c>
      <c r="EH63" s="1">
        <v>2987.4341237059621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2714.6683993675915</v>
      </c>
      <c r="EO63" s="1">
        <v>0</v>
      </c>
      <c r="EP63" s="1">
        <v>0</v>
      </c>
      <c r="EQ63" s="1">
        <v>0</v>
      </c>
      <c r="ER63" s="1">
        <v>519.55376064451502</v>
      </c>
      <c r="ES63" s="1">
        <v>0</v>
      </c>
      <c r="ET63" s="1">
        <v>472.32199418725662</v>
      </c>
      <c r="EU63" s="1">
        <v>1688.5497220946741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8382.5280000000002</v>
      </c>
      <c r="FG63" s="1">
        <v>0</v>
      </c>
      <c r="FH63" s="1">
        <v>712.77641391856071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647.6968282999095</v>
      </c>
      <c r="FO63" s="1">
        <v>0</v>
      </c>
      <c r="FP63" s="1">
        <v>0</v>
      </c>
      <c r="FQ63" s="1">
        <v>0</v>
      </c>
      <c r="FR63" s="1">
        <v>123.9611154640975</v>
      </c>
      <c r="FS63" s="1">
        <v>0</v>
      </c>
      <c r="FT63" s="1">
        <v>112.69201705911551</v>
      </c>
      <c r="FU63" s="1">
        <v>402.87362525831696</v>
      </c>
      <c r="FV63" s="1">
        <v>0</v>
      </c>
      <c r="FW63" s="1">
        <v>0</v>
      </c>
      <c r="FX63" s="1">
        <v>0</v>
      </c>
      <c r="FY63" s="1">
        <v>0</v>
      </c>
      <c r="FZ63" s="1">
        <v>0</v>
      </c>
      <c r="GA63" s="1">
        <v>2000</v>
      </c>
    </row>
    <row r="64" spans="1:183" ht="15.75" x14ac:dyDescent="0.25">
      <c r="A64" s="302"/>
      <c r="B64" s="322"/>
      <c r="C64" s="70" t="s">
        <v>182</v>
      </c>
      <c r="D64" s="60" t="s">
        <v>164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586.87</v>
      </c>
      <c r="M64" s="13">
        <v>0</v>
      </c>
      <c r="N64" s="13">
        <v>90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33">
        <v>0</v>
      </c>
      <c r="V64" s="13">
        <v>0</v>
      </c>
      <c r="W64" s="13">
        <v>0</v>
      </c>
      <c r="X64" s="13">
        <v>0</v>
      </c>
      <c r="Y64" s="131">
        <f t="shared" si="140"/>
        <v>676.87</v>
      </c>
      <c r="Z64" s="307"/>
      <c r="AB64" s="140"/>
      <c r="AD64" s="302"/>
      <c r="AE64" s="309"/>
      <c r="AF64" s="70" t="str">
        <f t="shared" si="141"/>
        <v>ФзФ/ФМИ</v>
      </c>
      <c r="AG64" s="60" t="str">
        <f t="shared" si="142"/>
        <v>Физика и информатика</v>
      </c>
      <c r="AH64" s="158">
        <f t="shared" si="143"/>
        <v>0</v>
      </c>
      <c r="AI64" s="158">
        <f t="shared" si="144"/>
        <v>0</v>
      </c>
      <c r="AJ64" s="158">
        <f t="shared" si="145"/>
        <v>0</v>
      </c>
      <c r="AK64" s="158">
        <f t="shared" si="146"/>
        <v>0</v>
      </c>
      <c r="AL64" s="158">
        <f t="shared" si="147"/>
        <v>0</v>
      </c>
      <c r="AM64" s="158">
        <f t="shared" si="148"/>
        <v>0</v>
      </c>
      <c r="AN64" s="158">
        <f t="shared" si="149"/>
        <v>0</v>
      </c>
      <c r="AO64" s="158">
        <f t="shared" si="150"/>
        <v>0.86703502888294648</v>
      </c>
      <c r="AP64" s="158">
        <f t="shared" si="151"/>
        <v>0</v>
      </c>
      <c r="AQ64" s="158">
        <f t="shared" si="152"/>
        <v>0.13296497111705349</v>
      </c>
      <c r="AR64" s="158">
        <f t="shared" si="153"/>
        <v>0</v>
      </c>
      <c r="AS64" s="158">
        <f t="shared" si="154"/>
        <v>0</v>
      </c>
      <c r="AT64" s="158">
        <f t="shared" si="155"/>
        <v>0</v>
      </c>
      <c r="AU64" s="158">
        <f t="shared" si="156"/>
        <v>0</v>
      </c>
      <c r="AV64" s="158">
        <f t="shared" si="157"/>
        <v>0</v>
      </c>
      <c r="AW64" s="158">
        <f t="shared" si="158"/>
        <v>0</v>
      </c>
      <c r="AX64" s="159"/>
      <c r="AY64" s="158">
        <f t="shared" si="159"/>
        <v>0</v>
      </c>
      <c r="AZ64" s="158">
        <f t="shared" si="160"/>
        <v>0</v>
      </c>
      <c r="BA64" s="158">
        <f t="shared" si="161"/>
        <v>0</v>
      </c>
      <c r="BB64" s="211">
        <f t="shared" si="162"/>
        <v>1</v>
      </c>
      <c r="BC64" s="311"/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2768.801366207691</v>
      </c>
      <c r="BO64" s="1">
        <v>0</v>
      </c>
      <c r="BP64" s="1">
        <v>424.61213379230867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3193.4134999999997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173.4070057765893</v>
      </c>
      <c r="CO64" s="1">
        <v>0</v>
      </c>
      <c r="CP64" s="1">
        <v>26.592994223410699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200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1592.2664787920869</v>
      </c>
      <c r="DO64" s="1">
        <v>0</v>
      </c>
      <c r="DP64" s="1">
        <v>244.18352120791286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1836.4499999999998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1003.1278816390147</v>
      </c>
      <c r="EO64" s="1">
        <v>0</v>
      </c>
      <c r="EP64" s="1">
        <v>153.83561836098511</v>
      </c>
      <c r="EQ64" s="1">
        <v>0</v>
      </c>
      <c r="ER64" s="1">
        <v>0</v>
      </c>
      <c r="ES64" s="1">
        <v>0</v>
      </c>
      <c r="ET64" s="1">
        <v>0</v>
      </c>
      <c r="EU64" s="1">
        <v>0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1156.9634999999998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>
        <v>0</v>
      </c>
      <c r="FZ64" s="1">
        <v>0</v>
      </c>
      <c r="GA64" s="1">
        <v>0</v>
      </c>
    </row>
    <row r="65" spans="1:183" ht="15.75" x14ac:dyDescent="0.25">
      <c r="A65" s="302"/>
      <c r="B65" s="322"/>
      <c r="C65" s="70" t="s">
        <v>182</v>
      </c>
      <c r="D65" s="60" t="s">
        <v>165</v>
      </c>
      <c r="E65" s="13">
        <v>0</v>
      </c>
      <c r="F65" s="13">
        <v>0</v>
      </c>
      <c r="G65" s="13">
        <v>0</v>
      </c>
      <c r="H65" s="13">
        <v>15</v>
      </c>
      <c r="I65" s="13">
        <v>0</v>
      </c>
      <c r="J65" s="13">
        <v>0</v>
      </c>
      <c r="K65" s="13">
        <v>0</v>
      </c>
      <c r="L65" s="13">
        <v>1196.0830999999998</v>
      </c>
      <c r="M65" s="13">
        <v>0</v>
      </c>
      <c r="N65" s="13">
        <v>508.48079999999999</v>
      </c>
      <c r="O65" s="13">
        <v>0</v>
      </c>
      <c r="P65" s="13">
        <v>91</v>
      </c>
      <c r="Q65" s="13">
        <v>0</v>
      </c>
      <c r="R65" s="13">
        <v>28.454499999999999</v>
      </c>
      <c r="S65" s="13">
        <v>0</v>
      </c>
      <c r="T65" s="13">
        <v>0</v>
      </c>
      <c r="U65" s="33">
        <v>60</v>
      </c>
      <c r="V65" s="13">
        <v>0</v>
      </c>
      <c r="W65" s="13">
        <v>0</v>
      </c>
      <c r="X65" s="13">
        <v>0</v>
      </c>
      <c r="Y65" s="131">
        <f t="shared" si="140"/>
        <v>1839.0183999999999</v>
      </c>
      <c r="Z65" s="307"/>
      <c r="AB65" s="140"/>
      <c r="AD65" s="302"/>
      <c r="AE65" s="309"/>
      <c r="AF65" s="70" t="str">
        <f t="shared" si="141"/>
        <v>ФзФ/ФМИ</v>
      </c>
      <c r="AG65" s="60" t="str">
        <f t="shared" si="142"/>
        <v>Физика и математика</v>
      </c>
      <c r="AH65" s="158">
        <f t="shared" si="143"/>
        <v>0</v>
      </c>
      <c r="AI65" s="158">
        <f t="shared" si="144"/>
        <v>0</v>
      </c>
      <c r="AJ65" s="158">
        <f t="shared" si="145"/>
        <v>0</v>
      </c>
      <c r="AK65" s="158">
        <f t="shared" si="146"/>
        <v>8.1565252419442905E-3</v>
      </c>
      <c r="AL65" s="158">
        <f t="shared" si="147"/>
        <v>0</v>
      </c>
      <c r="AM65" s="158">
        <f t="shared" si="148"/>
        <v>0</v>
      </c>
      <c r="AN65" s="158">
        <f t="shared" si="149"/>
        <v>0</v>
      </c>
      <c r="AO65" s="158">
        <f t="shared" si="150"/>
        <v>0.65039213310753163</v>
      </c>
      <c r="AP65" s="158">
        <f t="shared" si="151"/>
        <v>0</v>
      </c>
      <c r="AQ65" s="158">
        <f t="shared" si="152"/>
        <v>0.27649576534960174</v>
      </c>
      <c r="AR65" s="158">
        <f t="shared" si="153"/>
        <v>0</v>
      </c>
      <c r="AS65" s="158">
        <f t="shared" si="154"/>
        <v>4.9482919801128691E-2</v>
      </c>
      <c r="AT65" s="158">
        <f t="shared" si="155"/>
        <v>0</v>
      </c>
      <c r="AU65" s="158">
        <f t="shared" si="156"/>
        <v>1.5472656499793586E-2</v>
      </c>
      <c r="AV65" s="158">
        <f t="shared" si="157"/>
        <v>0</v>
      </c>
      <c r="AW65" s="158">
        <f t="shared" si="158"/>
        <v>0</v>
      </c>
      <c r="AX65" s="159"/>
      <c r="AY65" s="158">
        <f t="shared" si="159"/>
        <v>0</v>
      </c>
      <c r="AZ65" s="158">
        <f t="shared" si="160"/>
        <v>0</v>
      </c>
      <c r="BA65" s="158">
        <f t="shared" si="161"/>
        <v>0</v>
      </c>
      <c r="BB65" s="211">
        <f t="shared" si="162"/>
        <v>1</v>
      </c>
      <c r="BC65" s="311"/>
      <c r="BG65" s="1">
        <v>0</v>
      </c>
      <c r="BH65" s="1">
        <v>0</v>
      </c>
      <c r="BI65" s="1">
        <v>0</v>
      </c>
      <c r="BJ65" s="1">
        <v>85.779480237935644</v>
      </c>
      <c r="BK65" s="1">
        <v>0</v>
      </c>
      <c r="BL65" s="1">
        <v>0</v>
      </c>
      <c r="BM65" s="1">
        <v>0</v>
      </c>
      <c r="BN65" s="1">
        <v>6839.9591092919181</v>
      </c>
      <c r="BO65" s="1">
        <v>0</v>
      </c>
      <c r="BP65" s="1">
        <v>2907.8145823313134</v>
      </c>
      <c r="BQ65" s="1">
        <v>0</v>
      </c>
      <c r="BR65" s="1">
        <v>520.39551344347615</v>
      </c>
      <c r="BS65" s="1">
        <v>0</v>
      </c>
      <c r="BT65" s="1">
        <v>162.72081469535595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10516.6695</v>
      </c>
      <c r="CG65" s="1">
        <v>0</v>
      </c>
      <c r="CH65" s="1">
        <v>0</v>
      </c>
      <c r="CI65" s="1">
        <v>0</v>
      </c>
      <c r="CJ65" s="1">
        <v>13.050440387110864</v>
      </c>
      <c r="CK65" s="1">
        <v>0</v>
      </c>
      <c r="CL65" s="1">
        <v>0</v>
      </c>
      <c r="CM65" s="1">
        <v>0</v>
      </c>
      <c r="CN65" s="1">
        <v>1040.6274129720507</v>
      </c>
      <c r="CO65" s="1">
        <v>0</v>
      </c>
      <c r="CP65" s="1">
        <v>442.39322455936281</v>
      </c>
      <c r="CQ65" s="1">
        <v>0</v>
      </c>
      <c r="CR65" s="1">
        <v>79.172671681805909</v>
      </c>
      <c r="CS65" s="1">
        <v>0</v>
      </c>
      <c r="CT65" s="1">
        <v>24.756250399669739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1600</v>
      </c>
      <c r="DG65" s="1">
        <v>0</v>
      </c>
      <c r="DH65" s="1">
        <v>0</v>
      </c>
      <c r="DI65" s="1">
        <v>0</v>
      </c>
      <c r="DJ65" s="1">
        <v>43.618242210083388</v>
      </c>
      <c r="DK65" s="1">
        <v>0</v>
      </c>
      <c r="DL65" s="1">
        <v>0</v>
      </c>
      <c r="DM65" s="1">
        <v>0</v>
      </c>
      <c r="DN65" s="1">
        <v>3478.0694906124918</v>
      </c>
      <c r="DO65" s="1">
        <v>0</v>
      </c>
      <c r="DP65" s="1">
        <v>1478.6025795717978</v>
      </c>
      <c r="DQ65" s="1">
        <v>0</v>
      </c>
      <c r="DR65" s="1">
        <v>264.61733607450589</v>
      </c>
      <c r="DS65" s="1">
        <v>0</v>
      </c>
      <c r="DT65" s="1">
        <v>82.742351531121187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5347.65</v>
      </c>
      <c r="EG65" s="1">
        <v>0</v>
      </c>
      <c r="EH65" s="1">
        <v>0</v>
      </c>
      <c r="EI65" s="1">
        <v>0</v>
      </c>
      <c r="EJ65" s="1">
        <v>27.479492592352528</v>
      </c>
      <c r="EK65" s="1">
        <v>0</v>
      </c>
      <c r="EL65" s="1">
        <v>0</v>
      </c>
      <c r="EM65" s="1">
        <v>0</v>
      </c>
      <c r="EN65" s="1">
        <v>2191.1837790858694</v>
      </c>
      <c r="EO65" s="1">
        <v>0</v>
      </c>
      <c r="EP65" s="1">
        <v>931.51962513023238</v>
      </c>
      <c r="EQ65" s="1">
        <v>0</v>
      </c>
      <c r="ER65" s="1">
        <v>166.70892172693866</v>
      </c>
      <c r="ES65" s="1">
        <v>0</v>
      </c>
      <c r="ET65" s="1">
        <v>52.127681464606326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3369.019499999999</v>
      </c>
      <c r="FG65" s="1">
        <v>0</v>
      </c>
      <c r="FH65" s="1">
        <v>0</v>
      </c>
      <c r="FI65" s="1">
        <v>0</v>
      </c>
      <c r="FJ65" s="1">
        <v>1.631305048388858</v>
      </c>
      <c r="FK65" s="1">
        <v>0</v>
      </c>
      <c r="FL65" s="1">
        <v>0</v>
      </c>
      <c r="FM65" s="1">
        <v>0</v>
      </c>
      <c r="FN65" s="1">
        <v>130.07842662150634</v>
      </c>
      <c r="FO65" s="1">
        <v>0</v>
      </c>
      <c r="FP65" s="1">
        <v>55.299153069920351</v>
      </c>
      <c r="FQ65" s="1">
        <v>0</v>
      </c>
      <c r="FR65" s="1">
        <v>9.8965839602257386</v>
      </c>
      <c r="FS65" s="1">
        <v>0</v>
      </c>
      <c r="FT65" s="1">
        <v>3.0945312999587173</v>
      </c>
      <c r="FU65" s="1">
        <v>0</v>
      </c>
      <c r="FV65" s="1">
        <v>0</v>
      </c>
      <c r="FW65" s="1">
        <v>0</v>
      </c>
      <c r="FX65" s="1">
        <v>0</v>
      </c>
      <c r="FY65" s="1">
        <v>0</v>
      </c>
      <c r="FZ65" s="1">
        <v>0</v>
      </c>
      <c r="GA65" s="1">
        <v>200</v>
      </c>
    </row>
    <row r="66" spans="1:183" ht="15.75" x14ac:dyDescent="0.25">
      <c r="A66" s="302"/>
      <c r="B66" s="322"/>
      <c r="C66" s="70" t="s">
        <v>18</v>
      </c>
      <c r="D66" s="60" t="s">
        <v>166</v>
      </c>
      <c r="E66" s="13">
        <v>0</v>
      </c>
      <c r="F66" s="13">
        <v>360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45</v>
      </c>
      <c r="M66" s="13">
        <v>345</v>
      </c>
      <c r="N66" s="13">
        <v>0</v>
      </c>
      <c r="O66" s="13">
        <v>0</v>
      </c>
      <c r="P66" s="13">
        <v>3.103448275862069</v>
      </c>
      <c r="Q66" s="13">
        <v>0</v>
      </c>
      <c r="R66" s="13">
        <v>33.75</v>
      </c>
      <c r="S66" s="13">
        <v>1271.6384</v>
      </c>
      <c r="T66" s="13">
        <v>0</v>
      </c>
      <c r="U66" s="33">
        <v>0</v>
      </c>
      <c r="V66" s="13">
        <v>0</v>
      </c>
      <c r="W66" s="13">
        <v>0</v>
      </c>
      <c r="X66" s="13">
        <v>0</v>
      </c>
      <c r="Y66" s="131">
        <f t="shared" si="140"/>
        <v>2058.4918482758621</v>
      </c>
      <c r="Z66" s="307"/>
      <c r="AB66" s="140"/>
      <c r="AD66" s="302"/>
      <c r="AE66" s="309"/>
      <c r="AF66" s="70" t="str">
        <f t="shared" si="141"/>
        <v>ФХФ</v>
      </c>
      <c r="AG66" s="60" t="str">
        <f t="shared" si="142"/>
        <v>Химия и английски език</v>
      </c>
      <c r="AH66" s="158">
        <f t="shared" si="143"/>
        <v>0</v>
      </c>
      <c r="AI66" s="158">
        <f t="shared" si="144"/>
        <v>0.17488531727804821</v>
      </c>
      <c r="AJ66" s="158">
        <f t="shared" si="145"/>
        <v>0</v>
      </c>
      <c r="AK66" s="158">
        <f t="shared" si="146"/>
        <v>0</v>
      </c>
      <c r="AL66" s="158">
        <f t="shared" si="147"/>
        <v>0</v>
      </c>
      <c r="AM66" s="158">
        <f t="shared" si="148"/>
        <v>0</v>
      </c>
      <c r="AN66" s="158">
        <f t="shared" si="149"/>
        <v>0</v>
      </c>
      <c r="AO66" s="158">
        <f t="shared" si="150"/>
        <v>2.1860664659756026E-2</v>
      </c>
      <c r="AP66" s="158">
        <f t="shared" si="151"/>
        <v>0.16759842905812952</v>
      </c>
      <c r="AQ66" s="158">
        <f t="shared" si="152"/>
        <v>0</v>
      </c>
      <c r="AR66" s="158">
        <f t="shared" si="153"/>
        <v>0</v>
      </c>
      <c r="AS66" s="158">
        <f t="shared" si="154"/>
        <v>1.5076320455004156E-3</v>
      </c>
      <c r="AT66" s="158">
        <f t="shared" si="155"/>
        <v>0</v>
      </c>
      <c r="AU66" s="158">
        <f t="shared" si="156"/>
        <v>1.6395498494817019E-2</v>
      </c>
      <c r="AV66" s="158">
        <f t="shared" si="157"/>
        <v>0.61775245846374882</v>
      </c>
      <c r="AW66" s="158">
        <f t="shared" si="158"/>
        <v>0</v>
      </c>
      <c r="AX66" s="159"/>
      <c r="AY66" s="158">
        <f t="shared" si="159"/>
        <v>0</v>
      </c>
      <c r="AZ66" s="158">
        <f t="shared" si="160"/>
        <v>0</v>
      </c>
      <c r="BA66" s="158">
        <f t="shared" si="161"/>
        <v>0</v>
      </c>
      <c r="BB66" s="211">
        <f t="shared" si="162"/>
        <v>1</v>
      </c>
      <c r="BC66" s="311"/>
      <c r="BG66" s="1">
        <v>0</v>
      </c>
      <c r="BH66" s="1">
        <v>6725.1574261006172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840.64467826257714</v>
      </c>
      <c r="BO66" s="1">
        <v>6444.9425333464251</v>
      </c>
      <c r="BP66" s="1">
        <v>0</v>
      </c>
      <c r="BQ66" s="1">
        <v>0</v>
      </c>
      <c r="BR66" s="1">
        <v>57.975495052591526</v>
      </c>
      <c r="BS66" s="1">
        <v>0</v>
      </c>
      <c r="BT66" s="1">
        <v>630.48350869693286</v>
      </c>
      <c r="BU66" s="1">
        <v>23755.467858540855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38454.671499999997</v>
      </c>
      <c r="CG66" s="1">
        <v>0</v>
      </c>
      <c r="CH66" s="1">
        <v>746.06076350815363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93.257595438519203</v>
      </c>
      <c r="CO66" s="1">
        <v>714.97489836198054</v>
      </c>
      <c r="CP66" s="1">
        <v>0</v>
      </c>
      <c r="CQ66" s="1">
        <v>0</v>
      </c>
      <c r="CR66" s="1">
        <v>6.4315583061047725</v>
      </c>
      <c r="CS66" s="1">
        <v>0</v>
      </c>
      <c r="CT66" s="1">
        <v>69.943196578889399</v>
      </c>
      <c r="CU66" s="1">
        <v>2635.3319878063526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4266</v>
      </c>
      <c r="DG66" s="1">
        <v>0</v>
      </c>
      <c r="DH66" s="1">
        <v>3496.4908926058815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437.06136157573519</v>
      </c>
      <c r="DO66" s="1">
        <v>3350.8037720806365</v>
      </c>
      <c r="DP66" s="1">
        <v>0</v>
      </c>
      <c r="DQ66" s="1">
        <v>0</v>
      </c>
      <c r="DR66" s="1">
        <v>30.142162867292082</v>
      </c>
      <c r="DS66" s="1">
        <v>0</v>
      </c>
      <c r="DT66" s="1">
        <v>327.79602118180139</v>
      </c>
      <c r="DU66" s="1">
        <v>12350.755789688654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19993.050000000003</v>
      </c>
      <c r="EG66" s="1">
        <v>0</v>
      </c>
      <c r="EH66" s="1">
        <v>2202.7892623417056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275.3486577927132</v>
      </c>
      <c r="EO66" s="1">
        <v>2111.0063764108008</v>
      </c>
      <c r="EP66" s="1">
        <v>0</v>
      </c>
      <c r="EQ66" s="1">
        <v>0</v>
      </c>
      <c r="ER66" s="1">
        <v>18.98956260639401</v>
      </c>
      <c r="ES66" s="1">
        <v>0</v>
      </c>
      <c r="ET66" s="1">
        <v>206.51149334453487</v>
      </c>
      <c r="EU66" s="1">
        <v>7780.9761475038513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12595.621500000001</v>
      </c>
      <c r="FG66" s="1">
        <v>0</v>
      </c>
      <c r="FH66" s="1">
        <v>279.81650764487711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34.977063455609638</v>
      </c>
      <c r="FO66" s="1">
        <v>268.15748649300724</v>
      </c>
      <c r="FP66" s="1">
        <v>0</v>
      </c>
      <c r="FQ66" s="1">
        <v>0</v>
      </c>
      <c r="FR66" s="1">
        <v>2.4122112728006648</v>
      </c>
      <c r="FS66" s="1">
        <v>0</v>
      </c>
      <c r="FT66" s="1">
        <v>26.232797591707229</v>
      </c>
      <c r="FU66" s="1">
        <v>988.40393354199807</v>
      </c>
      <c r="FV66" s="1">
        <v>0</v>
      </c>
      <c r="FW66" s="1">
        <v>0</v>
      </c>
      <c r="FX66" s="1">
        <v>0</v>
      </c>
      <c r="FY66" s="1">
        <v>0</v>
      </c>
      <c r="FZ66" s="1">
        <v>0</v>
      </c>
      <c r="GA66" s="1">
        <v>1600</v>
      </c>
    </row>
    <row r="67" spans="1:183" ht="15.75" x14ac:dyDescent="0.25">
      <c r="A67" s="302"/>
      <c r="B67" s="322"/>
      <c r="C67" s="70" t="s">
        <v>175</v>
      </c>
      <c r="D67" s="60" t="s">
        <v>167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75</v>
      </c>
      <c r="M67" s="13">
        <v>0</v>
      </c>
      <c r="N67" s="13">
        <v>707.77780000000007</v>
      </c>
      <c r="O67" s="13">
        <v>0</v>
      </c>
      <c r="P67" s="13">
        <v>2.0699999999999998</v>
      </c>
      <c r="Q67" s="13">
        <v>0</v>
      </c>
      <c r="R67" s="13">
        <v>7.5</v>
      </c>
      <c r="S67" s="13">
        <v>956.42360000000008</v>
      </c>
      <c r="T67" s="13">
        <v>0</v>
      </c>
      <c r="U67" s="33">
        <v>0</v>
      </c>
      <c r="V67" s="13">
        <v>0</v>
      </c>
      <c r="W67" s="13">
        <v>0</v>
      </c>
      <c r="X67" s="13">
        <v>0</v>
      </c>
      <c r="Y67" s="131">
        <f t="shared" ref="Y67:Y78" si="163">SUM(E67:T67,V67:X67)</f>
        <v>1748.7714000000001</v>
      </c>
      <c r="Z67" s="307"/>
      <c r="AB67" s="140"/>
      <c r="AD67" s="302"/>
      <c r="AE67" s="309"/>
      <c r="AF67" s="70" t="str">
        <f t="shared" si="141"/>
        <v>ФХФ/ФМИ</v>
      </c>
      <c r="AG67" s="60" t="str">
        <f t="shared" si="142"/>
        <v>Химия и информатика</v>
      </c>
      <c r="AH67" s="158">
        <f t="shared" si="143"/>
        <v>0</v>
      </c>
      <c r="AI67" s="158">
        <f t="shared" si="144"/>
        <v>0</v>
      </c>
      <c r="AJ67" s="158">
        <f t="shared" si="145"/>
        <v>0</v>
      </c>
      <c r="AK67" s="158">
        <f t="shared" si="146"/>
        <v>0</v>
      </c>
      <c r="AL67" s="158">
        <f t="shared" si="147"/>
        <v>0</v>
      </c>
      <c r="AM67" s="158">
        <f t="shared" si="148"/>
        <v>0</v>
      </c>
      <c r="AN67" s="158">
        <f t="shared" si="149"/>
        <v>0</v>
      </c>
      <c r="AO67" s="158">
        <f t="shared" si="150"/>
        <v>4.2887252158858497E-2</v>
      </c>
      <c r="AP67" s="158">
        <f t="shared" si="151"/>
        <v>0</v>
      </c>
      <c r="AQ67" s="158">
        <f t="shared" si="152"/>
        <v>0.4047285997472283</v>
      </c>
      <c r="AR67" s="158">
        <f t="shared" si="153"/>
        <v>0</v>
      </c>
      <c r="AS67" s="158">
        <f t="shared" si="154"/>
        <v>1.1836881595844945E-3</v>
      </c>
      <c r="AT67" s="158">
        <f t="shared" si="155"/>
        <v>0</v>
      </c>
      <c r="AU67" s="158">
        <f t="shared" si="156"/>
        <v>4.2887252158858493E-3</v>
      </c>
      <c r="AV67" s="158">
        <f t="shared" si="157"/>
        <v>0.5469117347184429</v>
      </c>
      <c r="AW67" s="158">
        <f t="shared" si="158"/>
        <v>0</v>
      </c>
      <c r="AX67" s="159"/>
      <c r="AY67" s="158">
        <f t="shared" si="159"/>
        <v>0</v>
      </c>
      <c r="AZ67" s="158">
        <f t="shared" si="160"/>
        <v>0</v>
      </c>
      <c r="BA67" s="158">
        <f t="shared" si="161"/>
        <v>0</v>
      </c>
      <c r="BB67" s="211">
        <f t="shared" si="162"/>
        <v>1</v>
      </c>
      <c r="BC67" s="311"/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707.18134600096937</v>
      </c>
      <c r="BO67" s="1">
        <v>0</v>
      </c>
      <c r="BP67" s="1">
        <v>6673.6967636480667</v>
      </c>
      <c r="BQ67" s="1">
        <v>0</v>
      </c>
      <c r="BR67" s="1">
        <v>19.518205149626755</v>
      </c>
      <c r="BS67" s="1">
        <v>0</v>
      </c>
      <c r="BT67" s="1">
        <v>70.718134600096931</v>
      </c>
      <c r="BU67" s="1">
        <v>9018.1990506012371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16489.313499999997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77.197053885945294</v>
      </c>
      <c r="CO67" s="1">
        <v>0</v>
      </c>
      <c r="CP67" s="1">
        <v>728.51147954501096</v>
      </c>
      <c r="CQ67" s="1">
        <v>0</v>
      </c>
      <c r="CR67" s="1">
        <v>2.1306386872520902</v>
      </c>
      <c r="CS67" s="1">
        <v>0</v>
      </c>
      <c r="CT67" s="1">
        <v>7.7197053885945284</v>
      </c>
      <c r="CU67" s="1">
        <v>984.44112249319721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1800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375.96895168802507</v>
      </c>
      <c r="DO67" s="1">
        <v>0</v>
      </c>
      <c r="DP67" s="1">
        <v>3548.0330332540898</v>
      </c>
      <c r="DQ67" s="1">
        <v>0</v>
      </c>
      <c r="DR67" s="1">
        <v>10.376743066589492</v>
      </c>
      <c r="DS67" s="1">
        <v>0</v>
      </c>
      <c r="DT67" s="1">
        <v>37.596895168802504</v>
      </c>
      <c r="DU67" s="1">
        <v>4794.4743768224944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8766.4500000000007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236.86043956345577</v>
      </c>
      <c r="EO67" s="1">
        <v>0</v>
      </c>
      <c r="EP67" s="1">
        <v>2235.2608109500761</v>
      </c>
      <c r="EQ67" s="1">
        <v>0</v>
      </c>
      <c r="ER67" s="1">
        <v>6.5373481319513793</v>
      </c>
      <c r="ES67" s="1">
        <v>0</v>
      </c>
      <c r="ET67" s="1">
        <v>23.686043956345575</v>
      </c>
      <c r="EU67" s="1">
        <v>3020.5188573981709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5522.8634999999995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17.1549008635434</v>
      </c>
      <c r="FO67" s="1">
        <v>0</v>
      </c>
      <c r="FP67" s="1">
        <v>161.89143989889132</v>
      </c>
      <c r="FQ67" s="1">
        <v>0</v>
      </c>
      <c r="FR67" s="1">
        <v>0.47347526383379779</v>
      </c>
      <c r="FS67" s="1">
        <v>0</v>
      </c>
      <c r="FT67" s="1">
        <v>1.7154900863543396</v>
      </c>
      <c r="FU67" s="1">
        <v>218.76469388737715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400</v>
      </c>
    </row>
    <row r="68" spans="1:183" ht="36.75" customHeight="1" x14ac:dyDescent="0.25">
      <c r="A68" s="302"/>
      <c r="B68" s="322"/>
      <c r="C68" s="229" t="s">
        <v>8</v>
      </c>
      <c r="D68" s="60" t="s">
        <v>212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33">
        <v>0</v>
      </c>
      <c r="V68" s="13">
        <v>0</v>
      </c>
      <c r="W68" s="13">
        <v>0</v>
      </c>
      <c r="X68" s="13">
        <v>0</v>
      </c>
      <c r="Y68" s="131">
        <f t="shared" si="163"/>
        <v>0</v>
      </c>
      <c r="Z68" s="307"/>
      <c r="AB68" s="140"/>
      <c r="AD68" s="302"/>
      <c r="AE68" s="309"/>
      <c r="AF68" s="229" t="s">
        <v>8</v>
      </c>
      <c r="AG68" s="60" t="s">
        <v>212</v>
      </c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9"/>
      <c r="AY68" s="158"/>
      <c r="AZ68" s="158"/>
      <c r="BA68" s="158"/>
      <c r="BB68" s="211"/>
      <c r="BC68" s="311"/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</row>
    <row r="69" spans="1:183" ht="36.75" customHeight="1" x14ac:dyDescent="0.25">
      <c r="A69" s="302"/>
      <c r="B69" s="322"/>
      <c r="C69" s="229" t="s">
        <v>9</v>
      </c>
      <c r="D69" s="60" t="s">
        <v>212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3"/>
      <c r="V69" s="13"/>
      <c r="W69" s="13"/>
      <c r="X69" s="13"/>
      <c r="Y69" s="131">
        <f t="shared" si="163"/>
        <v>0</v>
      </c>
      <c r="Z69" s="307"/>
      <c r="AB69" s="140"/>
      <c r="AD69" s="302"/>
      <c r="AE69" s="309"/>
      <c r="AF69" s="229" t="s">
        <v>9</v>
      </c>
      <c r="AG69" s="60" t="s">
        <v>212</v>
      </c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9"/>
      <c r="AY69" s="158"/>
      <c r="AZ69" s="158"/>
      <c r="BA69" s="158"/>
      <c r="BB69" s="211"/>
      <c r="BC69" s="311"/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</v>
      </c>
      <c r="FU69" s="1">
        <v>0</v>
      </c>
      <c r="FV69" s="1">
        <v>0</v>
      </c>
      <c r="FW69" s="1">
        <v>0</v>
      </c>
      <c r="FX69" s="1">
        <v>0</v>
      </c>
      <c r="FY69" s="1">
        <v>0</v>
      </c>
      <c r="FZ69" s="1">
        <v>0</v>
      </c>
      <c r="GA69" s="1">
        <v>0</v>
      </c>
    </row>
    <row r="70" spans="1:183" ht="36.75" customHeight="1" x14ac:dyDescent="0.25">
      <c r="A70" s="302"/>
      <c r="B70" s="322"/>
      <c r="C70" s="229" t="s">
        <v>21</v>
      </c>
      <c r="D70" s="60" t="s">
        <v>212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33"/>
      <c r="V70" s="13"/>
      <c r="W70" s="13"/>
      <c r="X70" s="13"/>
      <c r="Y70" s="131">
        <f t="shared" si="163"/>
        <v>0</v>
      </c>
      <c r="Z70" s="307"/>
      <c r="AB70" s="140"/>
      <c r="AD70" s="302"/>
      <c r="AE70" s="309"/>
      <c r="AF70" s="229" t="s">
        <v>21</v>
      </c>
      <c r="AG70" s="60" t="s">
        <v>212</v>
      </c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9"/>
      <c r="AY70" s="158"/>
      <c r="AZ70" s="158"/>
      <c r="BA70" s="158"/>
      <c r="BB70" s="211"/>
      <c r="BC70" s="311"/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0</v>
      </c>
      <c r="FW70" s="1">
        <v>0</v>
      </c>
      <c r="FX70" s="1">
        <v>0</v>
      </c>
      <c r="FY70" s="1">
        <v>0</v>
      </c>
      <c r="FZ70" s="1">
        <v>0</v>
      </c>
      <c r="GA70" s="1">
        <v>0</v>
      </c>
    </row>
    <row r="71" spans="1:183" ht="36.75" customHeight="1" x14ac:dyDescent="0.25">
      <c r="A71" s="302"/>
      <c r="B71" s="322"/>
      <c r="C71" s="229" t="s">
        <v>20</v>
      </c>
      <c r="D71" s="60" t="s">
        <v>212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33"/>
      <c r="V71" s="13"/>
      <c r="W71" s="13"/>
      <c r="X71" s="13"/>
      <c r="Y71" s="131">
        <f t="shared" si="163"/>
        <v>0</v>
      </c>
      <c r="Z71" s="307"/>
      <c r="AB71" s="140"/>
      <c r="AD71" s="302"/>
      <c r="AE71" s="309"/>
      <c r="AF71" s="229" t="s">
        <v>20</v>
      </c>
      <c r="AG71" s="60" t="s">
        <v>212</v>
      </c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9"/>
      <c r="AY71" s="158"/>
      <c r="AZ71" s="158"/>
      <c r="BA71" s="158"/>
      <c r="BB71" s="211"/>
      <c r="BC71" s="311"/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>
        <v>0</v>
      </c>
      <c r="FZ71" s="1">
        <v>0</v>
      </c>
      <c r="GA71" s="1">
        <v>0</v>
      </c>
    </row>
    <row r="72" spans="1:183" ht="36.75" customHeight="1" x14ac:dyDescent="0.25">
      <c r="A72" s="302"/>
      <c r="B72" s="322"/>
      <c r="C72" s="229" t="s">
        <v>275</v>
      </c>
      <c r="D72" s="60" t="s">
        <v>212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33"/>
      <c r="V72" s="13"/>
      <c r="W72" s="13"/>
      <c r="X72" s="13"/>
      <c r="Y72" s="131">
        <f t="shared" si="163"/>
        <v>0</v>
      </c>
      <c r="Z72" s="307"/>
      <c r="AB72" s="140"/>
      <c r="AD72" s="302"/>
      <c r="AE72" s="309"/>
      <c r="AF72" s="229" t="s">
        <v>275</v>
      </c>
      <c r="AG72" s="60" t="s">
        <v>212</v>
      </c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9"/>
      <c r="AY72" s="158"/>
      <c r="AZ72" s="158"/>
      <c r="BA72" s="158"/>
      <c r="BB72" s="211"/>
      <c r="BC72" s="311"/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>
        <v>0</v>
      </c>
      <c r="FZ72" s="1">
        <v>0</v>
      </c>
      <c r="GA72" s="1">
        <v>0</v>
      </c>
    </row>
    <row r="73" spans="1:183" ht="36.75" customHeight="1" x14ac:dyDescent="0.25">
      <c r="A73" s="302"/>
      <c r="B73" s="322"/>
      <c r="C73" s="229" t="s">
        <v>15</v>
      </c>
      <c r="D73" s="60" t="s">
        <v>212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33"/>
      <c r="V73" s="13"/>
      <c r="W73" s="13"/>
      <c r="X73" s="13"/>
      <c r="Y73" s="131">
        <f t="shared" si="163"/>
        <v>0</v>
      </c>
      <c r="Z73" s="307"/>
      <c r="AB73" s="140"/>
      <c r="AD73" s="302"/>
      <c r="AE73" s="309"/>
      <c r="AF73" s="229" t="s">
        <v>15</v>
      </c>
      <c r="AG73" s="60" t="s">
        <v>212</v>
      </c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9"/>
      <c r="AY73" s="158"/>
      <c r="AZ73" s="158"/>
      <c r="BA73" s="158"/>
      <c r="BB73" s="211"/>
      <c r="BC73" s="311"/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0</v>
      </c>
      <c r="FU73" s="1">
        <v>0</v>
      </c>
      <c r="FV73" s="1">
        <v>0</v>
      </c>
      <c r="FW73" s="1">
        <v>0</v>
      </c>
      <c r="FX73" s="1">
        <v>0</v>
      </c>
      <c r="FY73" s="1">
        <v>0</v>
      </c>
      <c r="FZ73" s="1">
        <v>0</v>
      </c>
      <c r="GA73" s="1">
        <v>0</v>
      </c>
    </row>
    <row r="74" spans="1:183" ht="36.75" customHeight="1" x14ac:dyDescent="0.25">
      <c r="A74" s="302"/>
      <c r="B74" s="322"/>
      <c r="C74" s="229" t="s">
        <v>26</v>
      </c>
      <c r="D74" s="60" t="s">
        <v>212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33"/>
      <c r="V74" s="13"/>
      <c r="W74" s="13"/>
      <c r="X74" s="13"/>
      <c r="Y74" s="131">
        <f t="shared" si="163"/>
        <v>0</v>
      </c>
      <c r="Z74" s="307"/>
      <c r="AB74" s="140"/>
      <c r="AD74" s="302"/>
      <c r="AE74" s="309"/>
      <c r="AF74" s="229" t="s">
        <v>26</v>
      </c>
      <c r="AG74" s="60" t="s">
        <v>212</v>
      </c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9"/>
      <c r="AY74" s="158"/>
      <c r="AZ74" s="158"/>
      <c r="BA74" s="158"/>
      <c r="BB74" s="211"/>
      <c r="BC74" s="311"/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0</v>
      </c>
      <c r="FX74" s="1">
        <v>0</v>
      </c>
      <c r="FY74" s="1">
        <v>0</v>
      </c>
      <c r="FZ74" s="1">
        <v>0</v>
      </c>
      <c r="GA74" s="1">
        <v>0</v>
      </c>
    </row>
    <row r="75" spans="1:183" ht="36.75" customHeight="1" x14ac:dyDescent="0.25">
      <c r="A75" s="302"/>
      <c r="B75" s="322"/>
      <c r="C75" s="229" t="s">
        <v>16</v>
      </c>
      <c r="D75" s="60" t="s">
        <v>212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33"/>
      <c r="V75" s="13"/>
      <c r="W75" s="13"/>
      <c r="X75" s="13"/>
      <c r="Y75" s="131">
        <f t="shared" si="163"/>
        <v>0</v>
      </c>
      <c r="Z75" s="307"/>
      <c r="AB75" s="140"/>
      <c r="AD75" s="302"/>
      <c r="AE75" s="309"/>
      <c r="AF75" s="229" t="s">
        <v>16</v>
      </c>
      <c r="AG75" s="60" t="s">
        <v>212</v>
      </c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9"/>
      <c r="AY75" s="158"/>
      <c r="AZ75" s="158"/>
      <c r="BA75" s="158"/>
      <c r="BB75" s="211"/>
      <c r="BC75" s="311"/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>
        <v>0</v>
      </c>
      <c r="FZ75" s="1">
        <v>0</v>
      </c>
      <c r="GA75" s="1">
        <v>0</v>
      </c>
    </row>
    <row r="76" spans="1:183" ht="36.75" customHeight="1" x14ac:dyDescent="0.25">
      <c r="A76" s="302"/>
      <c r="B76" s="322"/>
      <c r="C76" s="229" t="s">
        <v>276</v>
      </c>
      <c r="D76" s="60" t="s">
        <v>212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3"/>
      <c r="V76" s="13"/>
      <c r="W76" s="13"/>
      <c r="X76" s="13"/>
      <c r="Y76" s="131">
        <f t="shared" si="163"/>
        <v>0</v>
      </c>
      <c r="Z76" s="307"/>
      <c r="AB76" s="140"/>
      <c r="AD76" s="302"/>
      <c r="AE76" s="309"/>
      <c r="AF76" s="229" t="s">
        <v>276</v>
      </c>
      <c r="AG76" s="60" t="s">
        <v>212</v>
      </c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9"/>
      <c r="AY76" s="158"/>
      <c r="AZ76" s="158"/>
      <c r="BA76" s="158"/>
      <c r="BB76" s="211"/>
      <c r="BC76" s="311"/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">
        <v>0</v>
      </c>
      <c r="EA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>
        <v>0</v>
      </c>
      <c r="FZ76" s="1">
        <v>0</v>
      </c>
      <c r="GA76" s="1">
        <v>0</v>
      </c>
    </row>
    <row r="77" spans="1:183" ht="36.75" customHeight="1" x14ac:dyDescent="0.25">
      <c r="A77" s="302"/>
      <c r="B77" s="322"/>
      <c r="C77" s="229" t="s">
        <v>18</v>
      </c>
      <c r="D77" s="60" t="s">
        <v>212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33"/>
      <c r="V77" s="13"/>
      <c r="W77" s="13"/>
      <c r="X77" s="13"/>
      <c r="Y77" s="131">
        <f t="shared" si="163"/>
        <v>0</v>
      </c>
      <c r="Z77" s="307"/>
      <c r="AB77" s="140"/>
      <c r="AD77" s="302"/>
      <c r="AE77" s="309"/>
      <c r="AF77" s="229" t="s">
        <v>18</v>
      </c>
      <c r="AG77" s="60" t="s">
        <v>212</v>
      </c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9"/>
      <c r="AY77" s="158"/>
      <c r="AZ77" s="158"/>
      <c r="BA77" s="158"/>
      <c r="BB77" s="211"/>
      <c r="BC77" s="311"/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0</v>
      </c>
      <c r="FX77" s="1">
        <v>0</v>
      </c>
      <c r="FY77" s="1">
        <v>0</v>
      </c>
      <c r="FZ77" s="1">
        <v>0</v>
      </c>
      <c r="GA77" s="1">
        <v>0</v>
      </c>
    </row>
    <row r="78" spans="1:183" ht="16.5" thickBot="1" x14ac:dyDescent="0.3">
      <c r="A78" s="302"/>
      <c r="B78" s="322"/>
      <c r="C78" s="70" t="s">
        <v>14</v>
      </c>
      <c r="D78" s="60" t="s">
        <v>168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33">
        <v>0</v>
      </c>
      <c r="V78" s="13">
        <v>0</v>
      </c>
      <c r="W78" s="13">
        <v>0</v>
      </c>
      <c r="X78" s="13">
        <v>0</v>
      </c>
      <c r="Y78" s="131">
        <f t="shared" si="163"/>
        <v>0</v>
      </c>
      <c r="Z78" s="307"/>
      <c r="AB78" s="140"/>
      <c r="AD78" s="302"/>
      <c r="AE78" s="309"/>
      <c r="AF78" s="70" t="s">
        <v>14</v>
      </c>
      <c r="AG78" s="60" t="s">
        <v>168</v>
      </c>
      <c r="AH78" s="158" t="str">
        <f t="shared" ref="AH78:AH100" si="164">IFERROR(E78/$Y78,"")</f>
        <v/>
      </c>
      <c r="AI78" s="158" t="str">
        <f t="shared" ref="AI78:AI100" si="165">IFERROR(F78/$Y78,"")</f>
        <v/>
      </c>
      <c r="AJ78" s="158" t="str">
        <f t="shared" ref="AJ78:AJ100" si="166">IFERROR(G78/$Y78,"")</f>
        <v/>
      </c>
      <c r="AK78" s="158" t="str">
        <f t="shared" ref="AK78:AK100" si="167">IFERROR(H78/$Y78,"")</f>
        <v/>
      </c>
      <c r="AL78" s="158" t="str">
        <f t="shared" ref="AL78:AL100" si="168">IFERROR(I78/$Y78,"")</f>
        <v/>
      </c>
      <c r="AM78" s="158" t="str">
        <f t="shared" ref="AM78:AM100" si="169">IFERROR(J78/$Y78,"")</f>
        <v/>
      </c>
      <c r="AN78" s="158" t="str">
        <f t="shared" ref="AN78:AN100" si="170">IFERROR(K78/$Y78,"")</f>
        <v/>
      </c>
      <c r="AO78" s="158" t="str">
        <f t="shared" ref="AO78:AO100" si="171">IFERROR(L78/$Y78,"")</f>
        <v/>
      </c>
      <c r="AP78" s="158" t="str">
        <f t="shared" ref="AP78:AP100" si="172">IFERROR(M78/$Y78,"")</f>
        <v/>
      </c>
      <c r="AQ78" s="158" t="str">
        <f t="shared" ref="AQ78:AQ100" si="173">IFERROR(N78/$Y78,"")</f>
        <v/>
      </c>
      <c r="AR78" s="158" t="str">
        <f t="shared" ref="AR78:AR100" si="174">IFERROR(O78/$Y78,"")</f>
        <v/>
      </c>
      <c r="AS78" s="158" t="str">
        <f t="shared" ref="AS78:AS100" si="175">IFERROR(P78/$Y78,"")</f>
        <v/>
      </c>
      <c r="AT78" s="158" t="str">
        <f t="shared" ref="AT78:AT100" si="176">IFERROR(Q78/$Y78,"")</f>
        <v/>
      </c>
      <c r="AU78" s="158" t="str">
        <f t="shared" ref="AU78:AU100" si="177">IFERROR(R78/$Y78,"")</f>
        <v/>
      </c>
      <c r="AV78" s="158" t="str">
        <f t="shared" ref="AV78:AV100" si="178">IFERROR(S78/$Y78,"")</f>
        <v/>
      </c>
      <c r="AW78" s="158" t="str">
        <f t="shared" ref="AW78:AW100" si="179">IFERROR(T78/$Y78,"")</f>
        <v/>
      </c>
      <c r="AX78" s="159" t="str">
        <f t="shared" ref="AX78:AX100" si="180">IFERROR(U78/$Y78,"")</f>
        <v/>
      </c>
      <c r="AY78" s="158" t="str">
        <f t="shared" ref="AY78:AY100" si="181">IFERROR(V78/$Y78,"")</f>
        <v/>
      </c>
      <c r="AZ78" s="158" t="str">
        <f t="shared" ref="AZ78:AZ100" si="182">IFERROR(W78/$Y78,"")</f>
        <v/>
      </c>
      <c r="BA78" s="158" t="str">
        <f t="shared" ref="BA78:BA100" si="183">IFERROR(X78/$Y78,"")</f>
        <v/>
      </c>
      <c r="BB78" s="211">
        <f t="shared" ref="BB78:BB100" si="184">SUM(AH78:AW78,AY78:BA78)</f>
        <v>0</v>
      </c>
      <c r="BC78" s="311"/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0</v>
      </c>
      <c r="FZ78" s="1">
        <v>0</v>
      </c>
      <c r="GA78" s="1">
        <v>0</v>
      </c>
    </row>
    <row r="79" spans="1:183" ht="20.100000000000001" customHeight="1" thickBot="1" x14ac:dyDescent="0.3">
      <c r="A79" s="177">
        <f>MAX($A$36:A78)+1</f>
        <v>6</v>
      </c>
      <c r="B79" s="287" t="s">
        <v>138</v>
      </c>
      <c r="C79" s="74" t="s">
        <v>16</v>
      </c>
      <c r="D79" s="64" t="s">
        <v>141</v>
      </c>
      <c r="E79" s="53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2">
        <v>0</v>
      </c>
      <c r="V79" s="51">
        <v>0</v>
      </c>
      <c r="W79" s="51">
        <v>0</v>
      </c>
      <c r="X79" s="54">
        <v>0</v>
      </c>
      <c r="Y79" s="136">
        <f t="shared" ref="Y79:Y100" si="185">SUM(E79:T79,V79:X79)</f>
        <v>0</v>
      </c>
      <c r="Z79" s="283">
        <f>Y79</f>
        <v>0</v>
      </c>
      <c r="AB79" s="140"/>
      <c r="AD79" s="44">
        <f>A79</f>
        <v>6</v>
      </c>
      <c r="AE79" s="56" t="str">
        <f>B79</f>
        <v>Теория и управление на образованието</v>
      </c>
      <c r="AF79" s="74" t="str">
        <f t="shared" ref="AF79:AF100" si="186">C79</f>
        <v>ФП</v>
      </c>
      <c r="AG79" s="64" t="str">
        <f t="shared" ref="AG79:AG100" si="187">D79</f>
        <v>Образователен мениджмънт</v>
      </c>
      <c r="AH79" s="164" t="str">
        <f t="shared" si="164"/>
        <v/>
      </c>
      <c r="AI79" s="164" t="str">
        <f t="shared" si="165"/>
        <v/>
      </c>
      <c r="AJ79" s="164" t="str">
        <f t="shared" si="166"/>
        <v/>
      </c>
      <c r="AK79" s="164" t="str">
        <f t="shared" si="167"/>
        <v/>
      </c>
      <c r="AL79" s="164" t="str">
        <f t="shared" si="168"/>
        <v/>
      </c>
      <c r="AM79" s="164" t="str">
        <f t="shared" si="169"/>
        <v/>
      </c>
      <c r="AN79" s="164" t="str">
        <f t="shared" si="170"/>
        <v/>
      </c>
      <c r="AO79" s="164" t="str">
        <f t="shared" si="171"/>
        <v/>
      </c>
      <c r="AP79" s="164" t="str">
        <f t="shared" si="172"/>
        <v/>
      </c>
      <c r="AQ79" s="164" t="str">
        <f t="shared" si="173"/>
        <v/>
      </c>
      <c r="AR79" s="164" t="str">
        <f t="shared" si="174"/>
        <v/>
      </c>
      <c r="AS79" s="164" t="str">
        <f t="shared" si="175"/>
        <v/>
      </c>
      <c r="AT79" s="164" t="str">
        <f t="shared" si="176"/>
        <v/>
      </c>
      <c r="AU79" s="164" t="str">
        <f t="shared" si="177"/>
        <v/>
      </c>
      <c r="AV79" s="164" t="str">
        <f t="shared" si="178"/>
        <v/>
      </c>
      <c r="AW79" s="164" t="str">
        <f t="shared" si="179"/>
        <v/>
      </c>
      <c r="AX79" s="165" t="str">
        <f t="shared" si="180"/>
        <v/>
      </c>
      <c r="AY79" s="164" t="str">
        <f t="shared" si="181"/>
        <v/>
      </c>
      <c r="AZ79" s="164" t="str">
        <f t="shared" si="182"/>
        <v/>
      </c>
      <c r="BA79" s="164" t="str">
        <f t="shared" si="183"/>
        <v/>
      </c>
      <c r="BB79" s="215">
        <f t="shared" si="184"/>
        <v>0</v>
      </c>
      <c r="BC79" s="47"/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</row>
    <row r="80" spans="1:183" ht="15.75" x14ac:dyDescent="0.25">
      <c r="A80" s="302">
        <f>MAX($A$36:A79)+1</f>
        <v>7</v>
      </c>
      <c r="B80" s="309" t="s">
        <v>45</v>
      </c>
      <c r="C80" s="73" t="s">
        <v>10</v>
      </c>
      <c r="D80" s="63" t="s">
        <v>46</v>
      </c>
      <c r="E80" s="30">
        <v>0</v>
      </c>
      <c r="F80" s="30">
        <v>0</v>
      </c>
      <c r="G80" s="30">
        <v>0</v>
      </c>
      <c r="H80" s="30">
        <v>3195</v>
      </c>
      <c r="I80" s="30">
        <v>0</v>
      </c>
      <c r="J80" s="30">
        <v>0</v>
      </c>
      <c r="K80" s="30">
        <v>0</v>
      </c>
      <c r="L80" s="30">
        <v>0</v>
      </c>
      <c r="M80" s="30">
        <v>210</v>
      </c>
      <c r="N80" s="30">
        <v>0</v>
      </c>
      <c r="O80" s="30">
        <v>0</v>
      </c>
      <c r="P80" s="30">
        <v>0</v>
      </c>
      <c r="Q80" s="30">
        <v>42</v>
      </c>
      <c r="R80" s="30">
        <v>0</v>
      </c>
      <c r="S80" s="30">
        <v>0</v>
      </c>
      <c r="T80" s="30">
        <v>0</v>
      </c>
      <c r="U80" s="35">
        <v>0</v>
      </c>
      <c r="V80" s="30">
        <v>30</v>
      </c>
      <c r="W80" s="30">
        <v>0</v>
      </c>
      <c r="X80" s="30">
        <v>0</v>
      </c>
      <c r="Y80" s="135">
        <f t="shared" si="185"/>
        <v>3477</v>
      </c>
      <c r="Z80" s="307">
        <f>SUM(Y80:Y84)</f>
        <v>18984.86</v>
      </c>
      <c r="AB80" s="140"/>
      <c r="AD80" s="302">
        <f>A80</f>
        <v>7</v>
      </c>
      <c r="AE80" s="309" t="str">
        <f>B80</f>
        <v>История и археология</v>
      </c>
      <c r="AF80" s="73" t="str">
        <f t="shared" si="186"/>
        <v>ИФ</v>
      </c>
      <c r="AG80" s="63" t="str">
        <f t="shared" si="187"/>
        <v>Археология</v>
      </c>
      <c r="AH80" s="158">
        <f t="shared" si="164"/>
        <v>0</v>
      </c>
      <c r="AI80" s="158">
        <f t="shared" si="165"/>
        <v>0</v>
      </c>
      <c r="AJ80" s="158">
        <f t="shared" si="166"/>
        <v>0</v>
      </c>
      <c r="AK80" s="158">
        <f t="shared" si="167"/>
        <v>0.91889559965487488</v>
      </c>
      <c r="AL80" s="158">
        <f t="shared" si="168"/>
        <v>0</v>
      </c>
      <c r="AM80" s="158">
        <f t="shared" si="169"/>
        <v>0</v>
      </c>
      <c r="AN80" s="158">
        <f t="shared" si="170"/>
        <v>0</v>
      </c>
      <c r="AO80" s="158">
        <f t="shared" si="171"/>
        <v>0</v>
      </c>
      <c r="AP80" s="158">
        <f t="shared" si="172"/>
        <v>6.0396893874029335E-2</v>
      </c>
      <c r="AQ80" s="158">
        <f t="shared" si="173"/>
        <v>0</v>
      </c>
      <c r="AR80" s="158">
        <f t="shared" si="174"/>
        <v>0</v>
      </c>
      <c r="AS80" s="158">
        <f t="shared" si="175"/>
        <v>0</v>
      </c>
      <c r="AT80" s="158">
        <f t="shared" si="176"/>
        <v>1.2079378774805867E-2</v>
      </c>
      <c r="AU80" s="158">
        <f t="shared" si="177"/>
        <v>0</v>
      </c>
      <c r="AV80" s="158">
        <f t="shared" si="178"/>
        <v>0</v>
      </c>
      <c r="AW80" s="158">
        <f t="shared" si="179"/>
        <v>0</v>
      </c>
      <c r="AX80" s="159">
        <f t="shared" si="180"/>
        <v>0</v>
      </c>
      <c r="AY80" s="158">
        <f t="shared" si="181"/>
        <v>8.6281276962899053E-3</v>
      </c>
      <c r="AZ80" s="158">
        <f t="shared" si="182"/>
        <v>0</v>
      </c>
      <c r="BA80" s="158">
        <f t="shared" si="183"/>
        <v>0</v>
      </c>
      <c r="BB80" s="142">
        <f t="shared" si="184"/>
        <v>1</v>
      </c>
      <c r="BC80" s="311"/>
      <c r="BG80" s="1">
        <v>0</v>
      </c>
      <c r="BH80" s="1">
        <v>0</v>
      </c>
      <c r="BI80" s="1">
        <v>0</v>
      </c>
      <c r="BJ80" s="1">
        <v>257043.88362812775</v>
      </c>
      <c r="BK80" s="1">
        <v>0</v>
      </c>
      <c r="BL80" s="1">
        <v>0</v>
      </c>
      <c r="BM80" s="1">
        <v>0</v>
      </c>
      <c r="BN80" s="1">
        <v>0</v>
      </c>
      <c r="BO80" s="1">
        <v>16894.903149266614</v>
      </c>
      <c r="BP80" s="1">
        <v>0</v>
      </c>
      <c r="BQ80" s="1">
        <v>0</v>
      </c>
      <c r="BR80" s="1">
        <v>0</v>
      </c>
      <c r="BS80" s="1">
        <v>3378.9806298533226</v>
      </c>
      <c r="BT80" s="1">
        <v>0</v>
      </c>
      <c r="BU80" s="1">
        <v>0</v>
      </c>
      <c r="BV80" s="1">
        <v>0</v>
      </c>
      <c r="BW80" s="1">
        <v>0</v>
      </c>
      <c r="BX80" s="1">
        <v>2413.5575927523732</v>
      </c>
      <c r="BY80" s="1">
        <v>0</v>
      </c>
      <c r="BZ80" s="1">
        <v>0</v>
      </c>
      <c r="CA80" s="1">
        <v>279731.32500000007</v>
      </c>
      <c r="CG80" s="1">
        <v>0</v>
      </c>
      <c r="CH80" s="1">
        <v>0</v>
      </c>
      <c r="CI80" s="1">
        <v>0</v>
      </c>
      <c r="CJ80" s="1">
        <v>53253.675582398617</v>
      </c>
      <c r="CK80" s="1">
        <v>0</v>
      </c>
      <c r="CL80" s="1">
        <v>0</v>
      </c>
      <c r="CM80" s="1">
        <v>0</v>
      </c>
      <c r="CN80" s="1">
        <v>0</v>
      </c>
      <c r="CO80" s="1">
        <v>3500.2415875754959</v>
      </c>
      <c r="CP80" s="1">
        <v>0</v>
      </c>
      <c r="CQ80" s="1">
        <v>0</v>
      </c>
      <c r="CR80" s="1">
        <v>0</v>
      </c>
      <c r="CS80" s="1">
        <v>700.04831751509926</v>
      </c>
      <c r="CT80" s="1">
        <v>0</v>
      </c>
      <c r="CU80" s="1">
        <v>0</v>
      </c>
      <c r="CV80" s="1">
        <v>0</v>
      </c>
      <c r="CW80" s="1">
        <v>0</v>
      </c>
      <c r="CX80" s="1">
        <v>500.03451251078519</v>
      </c>
      <c r="CY80" s="1">
        <v>0</v>
      </c>
      <c r="CZ80" s="1">
        <v>0</v>
      </c>
      <c r="DA80" s="1">
        <v>57954</v>
      </c>
      <c r="DG80" s="1">
        <v>0</v>
      </c>
      <c r="DH80" s="1">
        <v>0</v>
      </c>
      <c r="DI80" s="1">
        <v>0</v>
      </c>
      <c r="DJ80" s="1">
        <v>119876.59296807594</v>
      </c>
      <c r="DK80" s="1">
        <v>0</v>
      </c>
      <c r="DL80" s="1">
        <v>0</v>
      </c>
      <c r="DM80" s="1">
        <v>0</v>
      </c>
      <c r="DN80" s="1">
        <v>0</v>
      </c>
      <c r="DO80" s="1">
        <v>7879.2126833477141</v>
      </c>
      <c r="DP80" s="1">
        <v>0</v>
      </c>
      <c r="DQ80" s="1">
        <v>0</v>
      </c>
      <c r="DR80" s="1">
        <v>0</v>
      </c>
      <c r="DS80" s="1">
        <v>1575.8425366695428</v>
      </c>
      <c r="DT80" s="1">
        <v>0</v>
      </c>
      <c r="DU80" s="1">
        <v>0</v>
      </c>
      <c r="DV80" s="1">
        <v>0</v>
      </c>
      <c r="DW80" s="1">
        <v>0</v>
      </c>
      <c r="DX80" s="1">
        <v>1125.6018119068165</v>
      </c>
      <c r="DY80" s="1">
        <v>0</v>
      </c>
      <c r="DZ80" s="1">
        <v>0</v>
      </c>
      <c r="EA80" s="1">
        <v>130457.25000000001</v>
      </c>
      <c r="EG80" s="1">
        <v>0</v>
      </c>
      <c r="EH80" s="1">
        <v>0</v>
      </c>
      <c r="EI80" s="1">
        <v>0</v>
      </c>
      <c r="EJ80" s="1">
        <v>83913.615077653129</v>
      </c>
      <c r="EK80" s="1">
        <v>0</v>
      </c>
      <c r="EL80" s="1">
        <v>0</v>
      </c>
      <c r="EM80" s="1">
        <v>0</v>
      </c>
      <c r="EN80" s="1">
        <v>0</v>
      </c>
      <c r="EO80" s="1">
        <v>5515.4488783433981</v>
      </c>
      <c r="EP80" s="1">
        <v>0</v>
      </c>
      <c r="EQ80" s="1">
        <v>0</v>
      </c>
      <c r="ER80" s="1">
        <v>0</v>
      </c>
      <c r="ES80" s="1">
        <v>1103.0897756686797</v>
      </c>
      <c r="ET80" s="1">
        <v>0</v>
      </c>
      <c r="EU80" s="1">
        <v>0</v>
      </c>
      <c r="EV80" s="1">
        <v>0</v>
      </c>
      <c r="EW80" s="1">
        <v>0</v>
      </c>
      <c r="EX80" s="1">
        <v>787.92126833477118</v>
      </c>
      <c r="EY80" s="1">
        <v>0</v>
      </c>
      <c r="EZ80" s="1">
        <v>0</v>
      </c>
      <c r="FA80" s="1">
        <v>91320.074999999968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</row>
    <row r="81" spans="1:183" ht="15.75" x14ac:dyDescent="0.25">
      <c r="A81" s="302"/>
      <c r="B81" s="309"/>
      <c r="C81" s="70" t="s">
        <v>10</v>
      </c>
      <c r="D81" s="60" t="s">
        <v>47</v>
      </c>
      <c r="E81" s="13">
        <v>0</v>
      </c>
      <c r="F81" s="13">
        <v>0</v>
      </c>
      <c r="G81" s="13">
        <v>0</v>
      </c>
      <c r="H81" s="13">
        <v>2769</v>
      </c>
      <c r="I81" s="13">
        <v>0</v>
      </c>
      <c r="J81" s="13">
        <v>0</v>
      </c>
      <c r="K81" s="13">
        <v>0</v>
      </c>
      <c r="L81" s="13">
        <v>0</v>
      </c>
      <c r="M81" s="13">
        <v>30</v>
      </c>
      <c r="N81" s="13">
        <v>0</v>
      </c>
      <c r="O81" s="13">
        <v>0</v>
      </c>
      <c r="P81" s="13">
        <v>0</v>
      </c>
      <c r="Q81" s="13">
        <v>0</v>
      </c>
      <c r="R81" s="13">
        <v>180</v>
      </c>
      <c r="S81" s="13">
        <v>0</v>
      </c>
      <c r="T81" s="13">
        <v>90</v>
      </c>
      <c r="U81" s="33">
        <v>0</v>
      </c>
      <c r="V81" s="13">
        <v>15</v>
      </c>
      <c r="W81" s="13">
        <v>0</v>
      </c>
      <c r="X81" s="13">
        <v>150</v>
      </c>
      <c r="Y81" s="131">
        <f t="shared" si="185"/>
        <v>3234</v>
      </c>
      <c r="Z81" s="307"/>
      <c r="AB81" s="140"/>
      <c r="AD81" s="302"/>
      <c r="AE81" s="309"/>
      <c r="AF81" s="70" t="str">
        <f t="shared" si="186"/>
        <v>ИФ</v>
      </c>
      <c r="AG81" s="60" t="str">
        <f t="shared" si="187"/>
        <v>Архивистика и документалистика</v>
      </c>
      <c r="AH81" s="158">
        <f t="shared" si="164"/>
        <v>0</v>
      </c>
      <c r="AI81" s="158">
        <f t="shared" si="165"/>
        <v>0</v>
      </c>
      <c r="AJ81" s="158">
        <f t="shared" si="166"/>
        <v>0</v>
      </c>
      <c r="AK81" s="158">
        <f t="shared" si="167"/>
        <v>0.85621521335807049</v>
      </c>
      <c r="AL81" s="158">
        <f t="shared" si="168"/>
        <v>0</v>
      </c>
      <c r="AM81" s="158">
        <f t="shared" si="169"/>
        <v>0</v>
      </c>
      <c r="AN81" s="158">
        <f t="shared" si="170"/>
        <v>0</v>
      </c>
      <c r="AO81" s="158">
        <f t="shared" si="171"/>
        <v>0</v>
      </c>
      <c r="AP81" s="158">
        <f t="shared" si="172"/>
        <v>9.2764378478664197E-3</v>
      </c>
      <c r="AQ81" s="158">
        <f t="shared" si="173"/>
        <v>0</v>
      </c>
      <c r="AR81" s="158">
        <f t="shared" si="174"/>
        <v>0</v>
      </c>
      <c r="AS81" s="158">
        <f t="shared" si="175"/>
        <v>0</v>
      </c>
      <c r="AT81" s="158">
        <f t="shared" si="176"/>
        <v>0</v>
      </c>
      <c r="AU81" s="158">
        <f t="shared" si="177"/>
        <v>5.5658627087198514E-2</v>
      </c>
      <c r="AV81" s="158">
        <f t="shared" si="178"/>
        <v>0</v>
      </c>
      <c r="AW81" s="158">
        <f t="shared" si="179"/>
        <v>2.7829313543599257E-2</v>
      </c>
      <c r="AX81" s="159">
        <f t="shared" si="180"/>
        <v>0</v>
      </c>
      <c r="AY81" s="158">
        <f t="shared" si="181"/>
        <v>4.6382189239332098E-3</v>
      </c>
      <c r="AZ81" s="158">
        <f t="shared" si="182"/>
        <v>0</v>
      </c>
      <c r="BA81" s="158">
        <f t="shared" si="183"/>
        <v>4.6382189239332093E-2</v>
      </c>
      <c r="BB81" s="211">
        <f t="shared" si="184"/>
        <v>1</v>
      </c>
      <c r="BC81" s="311"/>
      <c r="BG81" s="1">
        <v>0</v>
      </c>
      <c r="BH81" s="1">
        <v>0</v>
      </c>
      <c r="BI81" s="1">
        <v>0</v>
      </c>
      <c r="BJ81" s="1">
        <v>155354.3554220779</v>
      </c>
      <c r="BK81" s="1">
        <v>0</v>
      </c>
      <c r="BL81" s="1">
        <v>0</v>
      </c>
      <c r="BM81" s="1">
        <v>0</v>
      </c>
      <c r="BN81" s="1">
        <v>0</v>
      </c>
      <c r="BO81" s="1">
        <v>1683.1457792207791</v>
      </c>
      <c r="BP81" s="1">
        <v>0</v>
      </c>
      <c r="BQ81" s="1">
        <v>0</v>
      </c>
      <c r="BR81" s="1">
        <v>0</v>
      </c>
      <c r="BS81" s="1">
        <v>0</v>
      </c>
      <c r="BT81" s="1">
        <v>10098.874675324674</v>
      </c>
      <c r="BU81" s="1">
        <v>0</v>
      </c>
      <c r="BV81" s="1">
        <v>5049.4373376623371</v>
      </c>
      <c r="BW81" s="1">
        <v>0</v>
      </c>
      <c r="BX81" s="1">
        <v>841.57288961038955</v>
      </c>
      <c r="BY81" s="1">
        <v>0</v>
      </c>
      <c r="BZ81" s="1">
        <v>8415.7288961038957</v>
      </c>
      <c r="CA81" s="1">
        <v>181443.11499999996</v>
      </c>
      <c r="CG81" s="1">
        <v>0</v>
      </c>
      <c r="CH81" s="1">
        <v>0</v>
      </c>
      <c r="CI81" s="1">
        <v>0</v>
      </c>
      <c r="CJ81" s="1">
        <v>36848.077922077922</v>
      </c>
      <c r="CK81" s="1">
        <v>0</v>
      </c>
      <c r="CL81" s="1">
        <v>0</v>
      </c>
      <c r="CM81" s="1">
        <v>0</v>
      </c>
      <c r="CN81" s="1">
        <v>0</v>
      </c>
      <c r="CO81" s="1">
        <v>399.22077922077926</v>
      </c>
      <c r="CP81" s="1">
        <v>0</v>
      </c>
      <c r="CQ81" s="1">
        <v>0</v>
      </c>
      <c r="CR81" s="1">
        <v>0</v>
      </c>
      <c r="CS81" s="1">
        <v>0</v>
      </c>
      <c r="CT81" s="1">
        <v>2395.3246753246754</v>
      </c>
      <c r="CU81" s="1">
        <v>0</v>
      </c>
      <c r="CV81" s="1">
        <v>1197.6623376623377</v>
      </c>
      <c r="CW81" s="1">
        <v>0</v>
      </c>
      <c r="CX81" s="1">
        <v>199.61038961038963</v>
      </c>
      <c r="CY81" s="1">
        <v>0</v>
      </c>
      <c r="CZ81" s="1">
        <v>1996.103896103896</v>
      </c>
      <c r="DA81" s="1">
        <v>43036</v>
      </c>
      <c r="DG81" s="1">
        <v>0</v>
      </c>
      <c r="DH81" s="1">
        <v>0</v>
      </c>
      <c r="DI81" s="1">
        <v>0</v>
      </c>
      <c r="DJ81" s="1">
        <v>69709.574999999997</v>
      </c>
      <c r="DK81" s="1">
        <v>0</v>
      </c>
      <c r="DL81" s="1">
        <v>0</v>
      </c>
      <c r="DM81" s="1">
        <v>0</v>
      </c>
      <c r="DN81" s="1">
        <v>0</v>
      </c>
      <c r="DO81" s="1">
        <v>755.25</v>
      </c>
      <c r="DP81" s="1">
        <v>0</v>
      </c>
      <c r="DQ81" s="1">
        <v>0</v>
      </c>
      <c r="DR81" s="1">
        <v>0</v>
      </c>
      <c r="DS81" s="1">
        <v>0</v>
      </c>
      <c r="DT81" s="1">
        <v>4531.5</v>
      </c>
      <c r="DU81" s="1">
        <v>0</v>
      </c>
      <c r="DV81" s="1">
        <v>2265.75</v>
      </c>
      <c r="DW81" s="1">
        <v>0</v>
      </c>
      <c r="DX81" s="1">
        <v>377.625</v>
      </c>
      <c r="DY81" s="1">
        <v>0</v>
      </c>
      <c r="DZ81" s="1">
        <v>3776.2499999999995</v>
      </c>
      <c r="EA81" s="1">
        <v>81415.95</v>
      </c>
      <c r="EG81" s="1">
        <v>0</v>
      </c>
      <c r="EH81" s="1">
        <v>0</v>
      </c>
      <c r="EI81" s="1">
        <v>0</v>
      </c>
      <c r="EJ81" s="1">
        <v>48796.702499999992</v>
      </c>
      <c r="EK81" s="1">
        <v>0</v>
      </c>
      <c r="EL81" s="1">
        <v>0</v>
      </c>
      <c r="EM81" s="1">
        <v>0</v>
      </c>
      <c r="EN81" s="1">
        <v>0</v>
      </c>
      <c r="EO81" s="1">
        <v>528.67499999999995</v>
      </c>
      <c r="EP81" s="1">
        <v>0</v>
      </c>
      <c r="EQ81" s="1">
        <v>0</v>
      </c>
      <c r="ER81" s="1">
        <v>0</v>
      </c>
      <c r="ES81" s="1">
        <v>0</v>
      </c>
      <c r="ET81" s="1">
        <v>3172.0499999999997</v>
      </c>
      <c r="EU81" s="1">
        <v>0</v>
      </c>
      <c r="EV81" s="1">
        <v>1586.0249999999999</v>
      </c>
      <c r="EW81" s="1">
        <v>0</v>
      </c>
      <c r="EX81" s="1">
        <v>264.33749999999998</v>
      </c>
      <c r="EY81" s="1">
        <v>0</v>
      </c>
      <c r="EZ81" s="1">
        <v>2643.3749999999995</v>
      </c>
      <c r="FA81" s="1">
        <v>56991.165000000001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>
        <v>0</v>
      </c>
      <c r="FZ81" s="1">
        <v>0</v>
      </c>
      <c r="GA81" s="1">
        <v>0</v>
      </c>
    </row>
    <row r="82" spans="1:183" ht="15.75" x14ac:dyDescent="0.25">
      <c r="A82" s="302"/>
      <c r="B82" s="309"/>
      <c r="C82" s="70" t="s">
        <v>10</v>
      </c>
      <c r="D82" s="60" t="s">
        <v>48</v>
      </c>
      <c r="E82" s="13">
        <v>15</v>
      </c>
      <c r="F82" s="13">
        <v>0</v>
      </c>
      <c r="G82" s="13">
        <v>0</v>
      </c>
      <c r="H82" s="13">
        <v>6750.63</v>
      </c>
      <c r="I82" s="13">
        <v>0</v>
      </c>
      <c r="J82" s="13">
        <v>0</v>
      </c>
      <c r="K82" s="13">
        <v>0</v>
      </c>
      <c r="L82" s="13">
        <v>0</v>
      </c>
      <c r="M82" s="13">
        <v>186.36</v>
      </c>
      <c r="N82" s="13">
        <v>0</v>
      </c>
      <c r="O82" s="13">
        <v>0</v>
      </c>
      <c r="P82" s="13">
        <v>60</v>
      </c>
      <c r="Q82" s="13">
        <v>218</v>
      </c>
      <c r="R82" s="13">
        <v>90</v>
      </c>
      <c r="S82" s="13">
        <v>0</v>
      </c>
      <c r="T82" s="13">
        <v>0</v>
      </c>
      <c r="U82" s="33">
        <v>0</v>
      </c>
      <c r="V82" s="13">
        <v>120</v>
      </c>
      <c r="W82" s="13">
        <v>0</v>
      </c>
      <c r="X82" s="13">
        <v>240</v>
      </c>
      <c r="Y82" s="131">
        <f t="shared" si="185"/>
        <v>7679.99</v>
      </c>
      <c r="Z82" s="307"/>
      <c r="AB82" s="140"/>
      <c r="AD82" s="302"/>
      <c r="AE82" s="309"/>
      <c r="AF82" s="70" t="str">
        <f t="shared" si="186"/>
        <v>ИФ</v>
      </c>
      <c r="AG82" s="60" t="str">
        <f t="shared" si="187"/>
        <v>История</v>
      </c>
      <c r="AH82" s="158">
        <f t="shared" si="164"/>
        <v>1.9531275431348217E-3</v>
      </c>
      <c r="AI82" s="158">
        <f t="shared" si="165"/>
        <v>0</v>
      </c>
      <c r="AJ82" s="158">
        <f t="shared" si="166"/>
        <v>0</v>
      </c>
      <c r="AK82" s="158">
        <f t="shared" si="167"/>
        <v>0.87898942576748151</v>
      </c>
      <c r="AL82" s="158">
        <f t="shared" si="168"/>
        <v>0</v>
      </c>
      <c r="AM82" s="158">
        <f t="shared" si="169"/>
        <v>0</v>
      </c>
      <c r="AN82" s="158">
        <f t="shared" si="170"/>
        <v>0</v>
      </c>
      <c r="AO82" s="158">
        <f t="shared" si="171"/>
        <v>0</v>
      </c>
      <c r="AP82" s="158">
        <f t="shared" si="172"/>
        <v>2.4265656595907029E-2</v>
      </c>
      <c r="AQ82" s="158">
        <f t="shared" si="173"/>
        <v>0</v>
      </c>
      <c r="AR82" s="158">
        <f t="shared" si="174"/>
        <v>0</v>
      </c>
      <c r="AS82" s="158">
        <f t="shared" si="175"/>
        <v>7.8125101725392866E-3</v>
      </c>
      <c r="AT82" s="158">
        <f t="shared" si="176"/>
        <v>2.8385453626892744E-2</v>
      </c>
      <c r="AU82" s="158">
        <f t="shared" si="177"/>
        <v>1.1718765258808932E-2</v>
      </c>
      <c r="AV82" s="158">
        <f t="shared" si="178"/>
        <v>0</v>
      </c>
      <c r="AW82" s="158">
        <f t="shared" si="179"/>
        <v>0</v>
      </c>
      <c r="AX82" s="159">
        <f t="shared" si="180"/>
        <v>0</v>
      </c>
      <c r="AY82" s="158">
        <f t="shared" si="181"/>
        <v>1.5625020345078573E-2</v>
      </c>
      <c r="AZ82" s="158">
        <f t="shared" si="182"/>
        <v>0</v>
      </c>
      <c r="BA82" s="158">
        <f t="shared" si="183"/>
        <v>3.1250040690157146E-2</v>
      </c>
      <c r="BB82" s="211">
        <f t="shared" si="184"/>
        <v>1</v>
      </c>
      <c r="BC82" s="311"/>
      <c r="BG82" s="1">
        <v>1166.1300535547573</v>
      </c>
      <c r="BH82" s="1">
        <v>0</v>
      </c>
      <c r="BI82" s="1">
        <v>0</v>
      </c>
      <c r="BJ82" s="1">
        <v>524807.50156189012</v>
      </c>
      <c r="BK82" s="1">
        <v>0</v>
      </c>
      <c r="BL82" s="1">
        <v>0</v>
      </c>
      <c r="BM82" s="1">
        <v>0</v>
      </c>
      <c r="BN82" s="1">
        <v>0</v>
      </c>
      <c r="BO82" s="1">
        <v>14487.999785364307</v>
      </c>
      <c r="BP82" s="1">
        <v>0</v>
      </c>
      <c r="BQ82" s="1">
        <v>0</v>
      </c>
      <c r="BR82" s="1">
        <v>4664.5202142190292</v>
      </c>
      <c r="BS82" s="1">
        <v>16947.756778329142</v>
      </c>
      <c r="BT82" s="1">
        <v>6996.7803213285442</v>
      </c>
      <c r="BU82" s="1">
        <v>0</v>
      </c>
      <c r="BV82" s="1">
        <v>0</v>
      </c>
      <c r="BW82" s="1">
        <v>0</v>
      </c>
      <c r="BX82" s="1">
        <v>9329.0404284380584</v>
      </c>
      <c r="BY82" s="1">
        <v>0</v>
      </c>
      <c r="BZ82" s="1">
        <v>18658.080856876117</v>
      </c>
      <c r="CA82" s="1">
        <v>597057.81000000006</v>
      </c>
      <c r="CG82" s="1">
        <v>260.84799589582798</v>
      </c>
      <c r="CH82" s="1">
        <v>0</v>
      </c>
      <c r="CI82" s="1">
        <v>0</v>
      </c>
      <c r="CJ82" s="1">
        <v>117392.55376895022</v>
      </c>
      <c r="CK82" s="1">
        <v>0</v>
      </c>
      <c r="CL82" s="1">
        <v>0</v>
      </c>
      <c r="CM82" s="1">
        <v>0</v>
      </c>
      <c r="CN82" s="1">
        <v>0</v>
      </c>
      <c r="CO82" s="1">
        <v>3240.7755010097671</v>
      </c>
      <c r="CP82" s="1">
        <v>0</v>
      </c>
      <c r="CQ82" s="1">
        <v>0</v>
      </c>
      <c r="CR82" s="1">
        <v>1043.3919835833119</v>
      </c>
      <c r="CS82" s="1">
        <v>3790.9908736860334</v>
      </c>
      <c r="CT82" s="1">
        <v>1565.087975374968</v>
      </c>
      <c r="CU82" s="1">
        <v>0</v>
      </c>
      <c r="CV82" s="1">
        <v>0</v>
      </c>
      <c r="CW82" s="1">
        <v>0</v>
      </c>
      <c r="CX82" s="1">
        <v>2086.7839671666238</v>
      </c>
      <c r="CY82" s="1">
        <v>0</v>
      </c>
      <c r="CZ82" s="1">
        <v>4173.5679343332476</v>
      </c>
      <c r="DA82" s="1">
        <v>133554</v>
      </c>
      <c r="DG82" s="1">
        <v>532.51885744642891</v>
      </c>
      <c r="DH82" s="1">
        <v>0</v>
      </c>
      <c r="DI82" s="1">
        <v>0</v>
      </c>
      <c r="DJ82" s="1">
        <v>239655.85164290579</v>
      </c>
      <c r="DK82" s="1">
        <v>0</v>
      </c>
      <c r="DL82" s="1">
        <v>0</v>
      </c>
      <c r="DM82" s="1">
        <v>0</v>
      </c>
      <c r="DN82" s="1">
        <v>0</v>
      </c>
      <c r="DO82" s="1">
        <v>6616.014284914434</v>
      </c>
      <c r="DP82" s="1">
        <v>0</v>
      </c>
      <c r="DQ82" s="1">
        <v>0</v>
      </c>
      <c r="DR82" s="1">
        <v>2130.0754297857156</v>
      </c>
      <c r="DS82" s="1">
        <v>7739.2740615547673</v>
      </c>
      <c r="DT82" s="1">
        <v>3195.1131446785739</v>
      </c>
      <c r="DU82" s="1">
        <v>0</v>
      </c>
      <c r="DV82" s="1">
        <v>0</v>
      </c>
      <c r="DW82" s="1">
        <v>0</v>
      </c>
      <c r="DX82" s="1">
        <v>4260.1508595714313</v>
      </c>
      <c r="DY82" s="1">
        <v>0</v>
      </c>
      <c r="DZ82" s="1">
        <v>8520.3017191428626</v>
      </c>
      <c r="EA82" s="1">
        <v>272649.30000000005</v>
      </c>
      <c r="EG82" s="1">
        <v>372.76320021250024</v>
      </c>
      <c r="EH82" s="1">
        <v>0</v>
      </c>
      <c r="EI82" s="1">
        <v>0</v>
      </c>
      <c r="EJ82" s="1">
        <v>167759.09615003405</v>
      </c>
      <c r="EK82" s="1">
        <v>0</v>
      </c>
      <c r="EL82" s="1">
        <v>0</v>
      </c>
      <c r="EM82" s="1">
        <v>0</v>
      </c>
      <c r="EN82" s="1">
        <v>0</v>
      </c>
      <c r="EO82" s="1">
        <v>4631.2099994401033</v>
      </c>
      <c r="EP82" s="1">
        <v>0</v>
      </c>
      <c r="EQ82" s="1">
        <v>0</v>
      </c>
      <c r="ER82" s="1">
        <v>1491.0528008500009</v>
      </c>
      <c r="ES82" s="1">
        <v>5417.4918430883372</v>
      </c>
      <c r="ET82" s="1">
        <v>2236.5792012750017</v>
      </c>
      <c r="EU82" s="1">
        <v>0</v>
      </c>
      <c r="EV82" s="1">
        <v>0</v>
      </c>
      <c r="EW82" s="1">
        <v>0</v>
      </c>
      <c r="EX82" s="1">
        <v>2982.1056017000019</v>
      </c>
      <c r="EY82" s="1">
        <v>0</v>
      </c>
      <c r="EZ82" s="1">
        <v>5964.2112034000038</v>
      </c>
      <c r="FA82" s="1">
        <v>190854.50999999998</v>
      </c>
      <c r="FG82" s="1">
        <v>0</v>
      </c>
      <c r="FH82" s="1">
        <v>0</v>
      </c>
      <c r="FI82" s="1">
        <v>0</v>
      </c>
      <c r="FJ82" s="1">
        <v>0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0</v>
      </c>
      <c r="FX82" s="1">
        <v>0</v>
      </c>
      <c r="FY82" s="1">
        <v>0</v>
      </c>
      <c r="FZ82" s="1">
        <v>0</v>
      </c>
      <c r="GA82" s="1">
        <v>0</v>
      </c>
    </row>
    <row r="83" spans="1:183" ht="15.75" x14ac:dyDescent="0.25">
      <c r="A83" s="302"/>
      <c r="B83" s="309"/>
      <c r="C83" s="204" t="s">
        <v>10</v>
      </c>
      <c r="D83" s="205" t="s">
        <v>49</v>
      </c>
      <c r="E83" s="80">
        <v>0</v>
      </c>
      <c r="F83" s="80">
        <v>0</v>
      </c>
      <c r="G83" s="80">
        <v>0</v>
      </c>
      <c r="H83" s="80">
        <v>2400.87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180</v>
      </c>
      <c r="R83" s="80">
        <v>771</v>
      </c>
      <c r="S83" s="80">
        <v>0</v>
      </c>
      <c r="T83" s="80">
        <v>0</v>
      </c>
      <c r="U83" s="81">
        <v>0</v>
      </c>
      <c r="V83" s="80">
        <v>15</v>
      </c>
      <c r="W83" s="80">
        <v>0</v>
      </c>
      <c r="X83" s="80">
        <v>0</v>
      </c>
      <c r="Y83" s="131">
        <f t="shared" si="185"/>
        <v>3366.87</v>
      </c>
      <c r="Z83" s="307"/>
      <c r="AB83" s="140"/>
      <c r="AD83" s="302"/>
      <c r="AE83" s="309"/>
      <c r="AF83" s="204" t="str">
        <f t="shared" si="186"/>
        <v>ИФ</v>
      </c>
      <c r="AG83" s="205" t="str">
        <f t="shared" si="187"/>
        <v>История и геополитика на Балканите</v>
      </c>
      <c r="AH83" s="166">
        <f t="shared" si="164"/>
        <v>0</v>
      </c>
      <c r="AI83" s="166">
        <f t="shared" si="165"/>
        <v>0</v>
      </c>
      <c r="AJ83" s="166">
        <f t="shared" si="166"/>
        <v>0</v>
      </c>
      <c r="AK83" s="166">
        <f t="shared" si="167"/>
        <v>0.71308663536162664</v>
      </c>
      <c r="AL83" s="166">
        <f t="shared" si="168"/>
        <v>0</v>
      </c>
      <c r="AM83" s="166">
        <f t="shared" si="169"/>
        <v>0</v>
      </c>
      <c r="AN83" s="166">
        <f t="shared" si="170"/>
        <v>0</v>
      </c>
      <c r="AO83" s="166">
        <f t="shared" si="171"/>
        <v>0</v>
      </c>
      <c r="AP83" s="166">
        <f t="shared" si="172"/>
        <v>0</v>
      </c>
      <c r="AQ83" s="166">
        <f t="shared" si="173"/>
        <v>0</v>
      </c>
      <c r="AR83" s="166">
        <f t="shared" si="174"/>
        <v>0</v>
      </c>
      <c r="AS83" s="166">
        <f t="shared" si="175"/>
        <v>0</v>
      </c>
      <c r="AT83" s="166">
        <f t="shared" si="176"/>
        <v>5.34621176344795E-2</v>
      </c>
      <c r="AU83" s="166">
        <f t="shared" si="177"/>
        <v>0.22899607053435386</v>
      </c>
      <c r="AV83" s="166">
        <f t="shared" si="178"/>
        <v>0</v>
      </c>
      <c r="AW83" s="166">
        <f t="shared" si="179"/>
        <v>0</v>
      </c>
      <c r="AX83" s="167">
        <f t="shared" si="180"/>
        <v>0</v>
      </c>
      <c r="AY83" s="166">
        <f t="shared" si="181"/>
        <v>4.4551764695399589E-3</v>
      </c>
      <c r="AZ83" s="166">
        <f t="shared" si="182"/>
        <v>0</v>
      </c>
      <c r="BA83" s="166">
        <f t="shared" si="183"/>
        <v>0</v>
      </c>
      <c r="BB83" s="216">
        <f t="shared" si="184"/>
        <v>1</v>
      </c>
      <c r="BC83" s="311"/>
      <c r="BG83" s="1">
        <v>0</v>
      </c>
      <c r="BH83" s="1">
        <v>0</v>
      </c>
      <c r="BI83" s="1">
        <v>0</v>
      </c>
      <c r="BJ83" s="1">
        <v>149588.66881474483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11215.084692904684</v>
      </c>
      <c r="BT83" s="1">
        <v>48037.946101275069</v>
      </c>
      <c r="BU83" s="1">
        <v>0</v>
      </c>
      <c r="BV83" s="1">
        <v>0</v>
      </c>
      <c r="BW83" s="1">
        <v>0</v>
      </c>
      <c r="BX83" s="1">
        <v>934.59039107539047</v>
      </c>
      <c r="BY83" s="1">
        <v>0</v>
      </c>
      <c r="BZ83" s="1">
        <v>0</v>
      </c>
      <c r="CA83" s="1">
        <v>209776.28999999998</v>
      </c>
      <c r="CG83" s="1">
        <v>0</v>
      </c>
      <c r="CH83" s="1">
        <v>0</v>
      </c>
      <c r="CI83" s="1">
        <v>0</v>
      </c>
      <c r="CJ83" s="1">
        <v>31220.359069402737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2340.6784342727815</v>
      </c>
      <c r="CT83" s="1">
        <v>10025.90596013508</v>
      </c>
      <c r="CU83" s="1">
        <v>0</v>
      </c>
      <c r="CV83" s="1">
        <v>0</v>
      </c>
      <c r="CW83" s="1">
        <v>0</v>
      </c>
      <c r="CX83" s="1">
        <v>195.05653618939849</v>
      </c>
      <c r="CY83" s="1">
        <v>0</v>
      </c>
      <c r="CZ83" s="1">
        <v>0</v>
      </c>
      <c r="DA83" s="1">
        <v>43782</v>
      </c>
      <c r="DG83" s="1">
        <v>0</v>
      </c>
      <c r="DH83" s="1">
        <v>0</v>
      </c>
      <c r="DI83" s="1">
        <v>0</v>
      </c>
      <c r="DJ83" s="1">
        <v>69628.417497260059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5220.2389756658258</v>
      </c>
      <c r="DT83" s="1">
        <v>22360.023612435289</v>
      </c>
      <c r="DU83" s="1">
        <v>0</v>
      </c>
      <c r="DV83" s="1">
        <v>0</v>
      </c>
      <c r="DW83" s="1">
        <v>0</v>
      </c>
      <c r="DX83" s="1">
        <v>435.01991463881888</v>
      </c>
      <c r="DY83" s="1">
        <v>0</v>
      </c>
      <c r="DZ83" s="1">
        <v>0</v>
      </c>
      <c r="EA83" s="1">
        <v>97643.7</v>
      </c>
      <c r="EG83" s="1">
        <v>0</v>
      </c>
      <c r="EH83" s="1">
        <v>0</v>
      </c>
      <c r="EI83" s="1">
        <v>0</v>
      </c>
      <c r="EJ83" s="1">
        <v>48739.892248082033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3654.1672829660774</v>
      </c>
      <c r="ET83" s="1">
        <v>15652.016528704698</v>
      </c>
      <c r="EU83" s="1">
        <v>0</v>
      </c>
      <c r="EV83" s="1">
        <v>0</v>
      </c>
      <c r="EW83" s="1">
        <v>0</v>
      </c>
      <c r="EX83" s="1">
        <v>304.51394024717314</v>
      </c>
      <c r="EY83" s="1">
        <v>0</v>
      </c>
      <c r="EZ83" s="1">
        <v>0</v>
      </c>
      <c r="FA83" s="1">
        <v>68350.589999999982</v>
      </c>
      <c r="FG83" s="1">
        <v>0</v>
      </c>
      <c r="FH83" s="1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">
        <v>0</v>
      </c>
      <c r="FT83" s="1">
        <v>0</v>
      </c>
      <c r="FU83" s="1">
        <v>0</v>
      </c>
      <c r="FV83" s="1">
        <v>0</v>
      </c>
      <c r="FW83" s="1">
        <v>0</v>
      </c>
      <c r="FX83" s="1">
        <v>0</v>
      </c>
      <c r="FY83" s="1">
        <v>0</v>
      </c>
      <c r="FZ83" s="1">
        <v>0</v>
      </c>
      <c r="GA83" s="1">
        <v>0</v>
      </c>
    </row>
    <row r="84" spans="1:183" ht="16.5" thickBot="1" x14ac:dyDescent="0.3">
      <c r="A84" s="303"/>
      <c r="B84" s="305"/>
      <c r="C84" s="230" t="s">
        <v>10</v>
      </c>
      <c r="D84" s="231" t="s">
        <v>198</v>
      </c>
      <c r="E84" s="14">
        <v>0</v>
      </c>
      <c r="F84" s="14">
        <v>0</v>
      </c>
      <c r="G84" s="14">
        <v>0</v>
      </c>
      <c r="H84" s="14">
        <v>1047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180</v>
      </c>
      <c r="S84" s="14">
        <v>0</v>
      </c>
      <c r="T84" s="14">
        <v>0</v>
      </c>
      <c r="U84" s="34">
        <v>0</v>
      </c>
      <c r="V84" s="14">
        <v>0</v>
      </c>
      <c r="W84" s="14">
        <v>0</v>
      </c>
      <c r="X84" s="14">
        <v>0</v>
      </c>
      <c r="Y84" s="132">
        <f t="shared" si="185"/>
        <v>1227</v>
      </c>
      <c r="Z84" s="308"/>
      <c r="AB84" s="140"/>
      <c r="AD84" s="303"/>
      <c r="AE84" s="305"/>
      <c r="AF84" s="230" t="str">
        <f t="shared" si="186"/>
        <v>ИФ</v>
      </c>
      <c r="AG84" s="231" t="str">
        <f t="shared" si="187"/>
        <v>Минало и съвремие на Югоизточна Европа</v>
      </c>
      <c r="AH84" s="160">
        <f t="shared" si="164"/>
        <v>0</v>
      </c>
      <c r="AI84" s="160">
        <f t="shared" si="165"/>
        <v>0</v>
      </c>
      <c r="AJ84" s="160">
        <f t="shared" si="166"/>
        <v>0</v>
      </c>
      <c r="AK84" s="160">
        <f t="shared" si="167"/>
        <v>0.85330073349633251</v>
      </c>
      <c r="AL84" s="160">
        <f t="shared" si="168"/>
        <v>0</v>
      </c>
      <c r="AM84" s="160">
        <f t="shared" si="169"/>
        <v>0</v>
      </c>
      <c r="AN84" s="160">
        <f t="shared" si="170"/>
        <v>0</v>
      </c>
      <c r="AO84" s="160">
        <f t="shared" si="171"/>
        <v>0</v>
      </c>
      <c r="AP84" s="160">
        <f t="shared" si="172"/>
        <v>0</v>
      </c>
      <c r="AQ84" s="160">
        <f t="shared" si="173"/>
        <v>0</v>
      </c>
      <c r="AR84" s="160">
        <f t="shared" si="174"/>
        <v>0</v>
      </c>
      <c r="AS84" s="160">
        <f t="shared" si="175"/>
        <v>0</v>
      </c>
      <c r="AT84" s="160">
        <f t="shared" si="176"/>
        <v>0</v>
      </c>
      <c r="AU84" s="160">
        <f t="shared" si="177"/>
        <v>0.14669926650366749</v>
      </c>
      <c r="AV84" s="160">
        <f t="shared" si="178"/>
        <v>0</v>
      </c>
      <c r="AW84" s="160">
        <f t="shared" si="179"/>
        <v>0</v>
      </c>
      <c r="AX84" s="161">
        <f t="shared" si="180"/>
        <v>0</v>
      </c>
      <c r="AY84" s="160">
        <f t="shared" si="181"/>
        <v>0</v>
      </c>
      <c r="AZ84" s="160">
        <f t="shared" si="182"/>
        <v>0</v>
      </c>
      <c r="BA84" s="160">
        <f t="shared" si="183"/>
        <v>0</v>
      </c>
      <c r="BB84" s="212">
        <f t="shared" si="184"/>
        <v>1</v>
      </c>
      <c r="BC84" s="312"/>
      <c r="BG84" s="1">
        <v>0</v>
      </c>
      <c r="BH84" s="1">
        <v>0</v>
      </c>
      <c r="BI84" s="1">
        <v>0</v>
      </c>
      <c r="BJ84" s="1">
        <v>19627.376014669924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3374.3339853300736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23001.71</v>
      </c>
      <c r="CG84" s="1">
        <v>0</v>
      </c>
      <c r="CH84" s="1">
        <v>0</v>
      </c>
      <c r="CI84" s="1">
        <v>0</v>
      </c>
      <c r="CJ84" s="1">
        <v>426.65036674816628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73.349633251833751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500</v>
      </c>
      <c r="DG84" s="1">
        <v>0</v>
      </c>
      <c r="DH84" s="1">
        <v>0</v>
      </c>
      <c r="DI84" s="1">
        <v>0</v>
      </c>
      <c r="DJ84" s="1">
        <v>11294.544498777504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1941.7555012224939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13236.3</v>
      </c>
      <c r="EG84" s="1">
        <v>0</v>
      </c>
      <c r="EH84" s="1">
        <v>0</v>
      </c>
      <c r="EI84" s="1">
        <v>0</v>
      </c>
      <c r="EJ84" s="1">
        <v>7906.1811491442522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1359.2288508557456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9265.409999999998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</row>
    <row r="85" spans="1:183" ht="15.75" x14ac:dyDescent="0.25">
      <c r="A85" s="301">
        <f>MAX($A$36:A84)+1</f>
        <v>8</v>
      </c>
      <c r="B85" s="304" t="s">
        <v>177</v>
      </c>
      <c r="C85" s="69" t="s">
        <v>12</v>
      </c>
      <c r="D85" s="59" t="s">
        <v>50</v>
      </c>
      <c r="E85" s="12">
        <v>0</v>
      </c>
      <c r="F85" s="12">
        <v>0</v>
      </c>
      <c r="G85" s="12">
        <v>0</v>
      </c>
      <c r="H85" s="12">
        <v>68</v>
      </c>
      <c r="I85" s="12">
        <v>0</v>
      </c>
      <c r="J85" s="12">
        <v>59</v>
      </c>
      <c r="K85" s="12">
        <v>3636.0092999999997</v>
      </c>
      <c r="L85" s="12">
        <v>22</v>
      </c>
      <c r="M85" s="12">
        <v>1338.5612999999998</v>
      </c>
      <c r="N85" s="12">
        <v>0</v>
      </c>
      <c r="O85" s="12">
        <v>0</v>
      </c>
      <c r="P85" s="12">
        <v>0</v>
      </c>
      <c r="Q85" s="12">
        <v>129.51999999999998</v>
      </c>
      <c r="R85" s="12">
        <v>181</v>
      </c>
      <c r="S85" s="12">
        <v>0</v>
      </c>
      <c r="T85" s="12">
        <v>120</v>
      </c>
      <c r="U85" s="32">
        <v>61.012500000000003</v>
      </c>
      <c r="V85" s="12">
        <v>0</v>
      </c>
      <c r="W85" s="12">
        <v>90.47</v>
      </c>
      <c r="X85" s="12">
        <v>0</v>
      </c>
      <c r="Y85" s="133">
        <f t="shared" si="185"/>
        <v>5644.5605999999998</v>
      </c>
      <c r="Z85" s="306">
        <f>SUM(Y85:Y90)</f>
        <v>27795.479699999996</v>
      </c>
      <c r="AB85" s="140"/>
      <c r="AD85" s="301">
        <f>A85</f>
        <v>8</v>
      </c>
      <c r="AE85" s="304" t="str">
        <f>B85</f>
        <v>Обществени комуникации и информационни науки</v>
      </c>
      <c r="AF85" s="69" t="str">
        <f t="shared" si="186"/>
        <v>ФЖМК</v>
      </c>
      <c r="AG85" s="59" t="str">
        <f t="shared" si="187"/>
        <v>Връзки с обществеността</v>
      </c>
      <c r="AH85" s="162">
        <f t="shared" si="164"/>
        <v>0</v>
      </c>
      <c r="AI85" s="162">
        <f t="shared" si="165"/>
        <v>0</v>
      </c>
      <c r="AJ85" s="162">
        <f t="shared" si="166"/>
        <v>0</v>
      </c>
      <c r="AK85" s="162">
        <f t="shared" si="167"/>
        <v>1.2046996182484072E-2</v>
      </c>
      <c r="AL85" s="162">
        <f t="shared" si="168"/>
        <v>0</v>
      </c>
      <c r="AM85" s="162">
        <f t="shared" si="169"/>
        <v>1.0452540805390593E-2</v>
      </c>
      <c r="AN85" s="162">
        <f t="shared" si="170"/>
        <v>0.6441616199496556</v>
      </c>
      <c r="AO85" s="162">
        <f t="shared" si="171"/>
        <v>3.897557588450729E-3</v>
      </c>
      <c r="AP85" s="162">
        <f t="shared" si="172"/>
        <v>0.23714180692824874</v>
      </c>
      <c r="AQ85" s="162">
        <f t="shared" si="173"/>
        <v>0</v>
      </c>
      <c r="AR85" s="162">
        <f t="shared" si="174"/>
        <v>0</v>
      </c>
      <c r="AS85" s="162">
        <f t="shared" si="175"/>
        <v>0</v>
      </c>
      <c r="AT85" s="162">
        <f t="shared" si="176"/>
        <v>2.2945984493460834E-2</v>
      </c>
      <c r="AU85" s="162">
        <f t="shared" si="177"/>
        <v>3.2066269250435542E-2</v>
      </c>
      <c r="AV85" s="162">
        <f t="shared" si="178"/>
        <v>0</v>
      </c>
      <c r="AW85" s="162">
        <f t="shared" si="179"/>
        <v>2.125940502791307E-2</v>
      </c>
      <c r="AX85" s="163">
        <f t="shared" si="180"/>
        <v>1.0809078743879551E-2</v>
      </c>
      <c r="AY85" s="162">
        <f t="shared" si="181"/>
        <v>0</v>
      </c>
      <c r="AZ85" s="162">
        <f t="shared" si="182"/>
        <v>1.6027819773960793E-2</v>
      </c>
      <c r="BA85" s="162">
        <f t="shared" si="183"/>
        <v>0</v>
      </c>
      <c r="BB85" s="213">
        <f t="shared" si="184"/>
        <v>1</v>
      </c>
      <c r="BC85" s="310"/>
      <c r="BG85" s="1">
        <v>0</v>
      </c>
      <c r="BH85" s="1">
        <v>0</v>
      </c>
      <c r="BI85" s="1">
        <v>0</v>
      </c>
      <c r="BJ85" s="1">
        <v>10729.951933902523</v>
      </c>
      <c r="BK85" s="1">
        <v>0</v>
      </c>
      <c r="BL85" s="1">
        <v>9309.8112367683643</v>
      </c>
      <c r="BM85" s="1">
        <v>573738.3091209199</v>
      </c>
      <c r="BN85" s="1">
        <v>3471.455037439051</v>
      </c>
      <c r="BO85" s="1">
        <v>211216.15308208929</v>
      </c>
      <c r="BP85" s="1">
        <v>0</v>
      </c>
      <c r="BQ85" s="1">
        <v>0</v>
      </c>
      <c r="BR85" s="1">
        <v>0</v>
      </c>
      <c r="BS85" s="1">
        <v>20437.402565868448</v>
      </c>
      <c r="BT85" s="1">
        <v>28560.607353475829</v>
      </c>
      <c r="BU85" s="1">
        <v>0</v>
      </c>
      <c r="BV85" s="1">
        <v>18935.209295122098</v>
      </c>
      <c r="BW85" s="1">
        <v>0</v>
      </c>
      <c r="BX85" s="1">
        <v>0</v>
      </c>
      <c r="BY85" s="1">
        <v>14275.569874414134</v>
      </c>
      <c r="BZ85" s="1">
        <v>0</v>
      </c>
      <c r="CA85" s="1">
        <v>890674.46949999954</v>
      </c>
      <c r="CG85" s="1">
        <v>0</v>
      </c>
      <c r="CH85" s="1">
        <v>0</v>
      </c>
      <c r="CI85" s="1">
        <v>0</v>
      </c>
      <c r="CJ85" s="1">
        <v>3819.659629839035</v>
      </c>
      <c r="CK85" s="1">
        <v>0</v>
      </c>
      <c r="CL85" s="1">
        <v>3314.11644353681</v>
      </c>
      <c r="CM85" s="1">
        <v>204239.96966072483</v>
      </c>
      <c r="CN85" s="1">
        <v>1235.7722331832172</v>
      </c>
      <c r="CO85" s="1">
        <v>75188.949406983185</v>
      </c>
      <c r="CP85" s="1">
        <v>0</v>
      </c>
      <c r="CQ85" s="1">
        <v>0</v>
      </c>
      <c r="CR85" s="1">
        <v>0</v>
      </c>
      <c r="CS85" s="1">
        <v>7275.3281655404662</v>
      </c>
      <c r="CT85" s="1">
        <v>10167.035191189196</v>
      </c>
      <c r="CU85" s="1">
        <v>0</v>
      </c>
      <c r="CV85" s="1">
        <v>6740.5758173630029</v>
      </c>
      <c r="CW85" s="1">
        <v>0</v>
      </c>
      <c r="CX85" s="1">
        <v>0</v>
      </c>
      <c r="CY85" s="1">
        <v>5081.8324516402572</v>
      </c>
      <c r="CZ85" s="1">
        <v>0</v>
      </c>
      <c r="DA85" s="1">
        <v>317063.239</v>
      </c>
      <c r="DG85" s="1">
        <v>0</v>
      </c>
      <c r="DH85" s="1">
        <v>0</v>
      </c>
      <c r="DI85" s="1">
        <v>0</v>
      </c>
      <c r="DJ85" s="1">
        <v>4971.4333122758926</v>
      </c>
      <c r="DK85" s="1">
        <v>0</v>
      </c>
      <c r="DL85" s="1">
        <v>4313.4494915334953</v>
      </c>
      <c r="DM85" s="1">
        <v>265826.14349654334</v>
      </c>
      <c r="DN85" s="1">
        <v>1608.4048951480827</v>
      </c>
      <c r="DO85" s="1">
        <v>97861.297607990055</v>
      </c>
      <c r="DP85" s="1">
        <v>0</v>
      </c>
      <c r="DQ85" s="1">
        <v>0</v>
      </c>
      <c r="DR85" s="1">
        <v>0</v>
      </c>
      <c r="DS85" s="1">
        <v>9469.1182736172559</v>
      </c>
      <c r="DT85" s="1">
        <v>13232.785728263771</v>
      </c>
      <c r="DU85" s="1">
        <v>0</v>
      </c>
      <c r="DV85" s="1">
        <v>8773.1176098986343</v>
      </c>
      <c r="DW85" s="1">
        <v>0</v>
      </c>
      <c r="DX85" s="1">
        <v>0</v>
      </c>
      <c r="DY85" s="1">
        <v>6614.1995847294111</v>
      </c>
      <c r="DZ85" s="1">
        <v>0</v>
      </c>
      <c r="EA85" s="1">
        <v>412669.94999999984</v>
      </c>
      <c r="EG85" s="1">
        <v>0</v>
      </c>
      <c r="EH85" s="1">
        <v>0</v>
      </c>
      <c r="EI85" s="1">
        <v>0</v>
      </c>
      <c r="EJ85" s="1">
        <v>1938.8589917875975</v>
      </c>
      <c r="EK85" s="1">
        <v>0</v>
      </c>
      <c r="EL85" s="1">
        <v>1682.2453016980626</v>
      </c>
      <c r="EM85" s="1">
        <v>103672.19596365187</v>
      </c>
      <c r="EN85" s="1">
        <v>627.27790910775207</v>
      </c>
      <c r="EO85" s="1">
        <v>38165.906067116106</v>
      </c>
      <c r="EP85" s="1">
        <v>0</v>
      </c>
      <c r="EQ85" s="1">
        <v>0</v>
      </c>
      <c r="ER85" s="1">
        <v>0</v>
      </c>
      <c r="ES85" s="1">
        <v>3692.9561267107288</v>
      </c>
      <c r="ET85" s="1">
        <v>5160.7864340228689</v>
      </c>
      <c r="EU85" s="1">
        <v>0</v>
      </c>
      <c r="EV85" s="1">
        <v>3421.5158678604662</v>
      </c>
      <c r="EW85" s="1">
        <v>0</v>
      </c>
      <c r="EX85" s="1">
        <v>0</v>
      </c>
      <c r="EY85" s="1">
        <v>2579.5378380444695</v>
      </c>
      <c r="EZ85" s="1">
        <v>0</v>
      </c>
      <c r="FA85" s="1">
        <v>160941.28049999991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0</v>
      </c>
      <c r="FY85" s="1">
        <v>0</v>
      </c>
      <c r="FZ85" s="1">
        <v>0</v>
      </c>
      <c r="GA85" s="1">
        <v>0</v>
      </c>
    </row>
    <row r="86" spans="1:183" ht="15.75" x14ac:dyDescent="0.25">
      <c r="A86" s="302"/>
      <c r="B86" s="309"/>
      <c r="C86" s="70" t="s">
        <v>12</v>
      </c>
      <c r="D86" s="60" t="s">
        <v>53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120</v>
      </c>
      <c r="K86" s="13">
        <v>1830</v>
      </c>
      <c r="L86" s="13">
        <v>0</v>
      </c>
      <c r="M86" s="13">
        <v>300</v>
      </c>
      <c r="N86" s="13">
        <v>120</v>
      </c>
      <c r="O86" s="13">
        <v>45</v>
      </c>
      <c r="P86" s="13">
        <v>0</v>
      </c>
      <c r="Q86" s="13">
        <v>234.14</v>
      </c>
      <c r="R86" s="13">
        <v>60</v>
      </c>
      <c r="S86" s="13">
        <v>0</v>
      </c>
      <c r="T86" s="13">
        <v>60</v>
      </c>
      <c r="U86" s="33">
        <v>40.850300000000004</v>
      </c>
      <c r="V86" s="13">
        <v>0</v>
      </c>
      <c r="W86" s="13">
        <v>0</v>
      </c>
      <c r="X86" s="13">
        <v>0</v>
      </c>
      <c r="Y86" s="131">
        <f t="shared" si="185"/>
        <v>2769.14</v>
      </c>
      <c r="Z86" s="307"/>
      <c r="AB86" s="140"/>
      <c r="AD86" s="302"/>
      <c r="AE86" s="309"/>
      <c r="AF86" s="70" t="str">
        <f t="shared" si="186"/>
        <v>ФЖМК</v>
      </c>
      <c r="AG86" s="60" t="str">
        <f t="shared" si="187"/>
        <v>Комуникационен мениджмънт</v>
      </c>
      <c r="AH86" s="158">
        <f t="shared" si="164"/>
        <v>0</v>
      </c>
      <c r="AI86" s="158">
        <f t="shared" si="165"/>
        <v>0</v>
      </c>
      <c r="AJ86" s="158">
        <f t="shared" si="166"/>
        <v>0</v>
      </c>
      <c r="AK86" s="158">
        <f t="shared" si="167"/>
        <v>0</v>
      </c>
      <c r="AL86" s="158">
        <f t="shared" si="168"/>
        <v>0</v>
      </c>
      <c r="AM86" s="158">
        <f t="shared" si="169"/>
        <v>4.3334753750261815E-2</v>
      </c>
      <c r="AN86" s="158">
        <f t="shared" si="170"/>
        <v>0.66085499469149267</v>
      </c>
      <c r="AO86" s="158">
        <f t="shared" si="171"/>
        <v>0</v>
      </c>
      <c r="AP86" s="158">
        <f t="shared" si="172"/>
        <v>0.10833688437565454</v>
      </c>
      <c r="AQ86" s="158">
        <f t="shared" si="173"/>
        <v>4.3334753750261815E-2</v>
      </c>
      <c r="AR86" s="158">
        <f t="shared" si="174"/>
        <v>1.6250532656348182E-2</v>
      </c>
      <c r="AS86" s="158">
        <f t="shared" si="175"/>
        <v>0</v>
      </c>
      <c r="AT86" s="158">
        <f t="shared" si="176"/>
        <v>8.4553327025719174E-2</v>
      </c>
      <c r="AU86" s="158">
        <f t="shared" si="177"/>
        <v>2.1667376875130907E-2</v>
      </c>
      <c r="AV86" s="158">
        <f t="shared" si="178"/>
        <v>0</v>
      </c>
      <c r="AW86" s="158">
        <f t="shared" si="179"/>
        <v>2.1667376875130907E-2</v>
      </c>
      <c r="AX86" s="159">
        <f t="shared" si="180"/>
        <v>1.4751980759369338E-2</v>
      </c>
      <c r="AY86" s="158">
        <f t="shared" si="181"/>
        <v>0</v>
      </c>
      <c r="AZ86" s="158">
        <f t="shared" si="182"/>
        <v>0</v>
      </c>
      <c r="BA86" s="158">
        <f t="shared" si="183"/>
        <v>0</v>
      </c>
      <c r="BB86" s="211">
        <f t="shared" si="184"/>
        <v>1.0000000000000002</v>
      </c>
      <c r="BC86" s="311"/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13726.193244111888</v>
      </c>
      <c r="BM86" s="1">
        <v>209324.4469727063</v>
      </c>
      <c r="BN86" s="1">
        <v>0</v>
      </c>
      <c r="BO86" s="1">
        <v>34315.483110279725</v>
      </c>
      <c r="BP86" s="1">
        <v>13726.193244111888</v>
      </c>
      <c r="BQ86" s="1">
        <v>5147.3224665419584</v>
      </c>
      <c r="BR86" s="1">
        <v>0</v>
      </c>
      <c r="BS86" s="1">
        <v>26782.090718136311</v>
      </c>
      <c r="BT86" s="1">
        <v>6863.096622055944</v>
      </c>
      <c r="BU86" s="1">
        <v>0</v>
      </c>
      <c r="BV86" s="1">
        <v>6863.096622055944</v>
      </c>
      <c r="BW86" s="1">
        <v>0</v>
      </c>
      <c r="BX86" s="1">
        <v>0</v>
      </c>
      <c r="BY86" s="1">
        <v>0</v>
      </c>
      <c r="BZ86" s="1">
        <v>0</v>
      </c>
      <c r="CA86" s="1">
        <v>316747.92299999989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6425.33060805882</v>
      </c>
      <c r="CM86" s="1">
        <v>97986.291772897006</v>
      </c>
      <c r="CN86" s="1">
        <v>0</v>
      </c>
      <c r="CO86" s="1">
        <v>16063.326520147051</v>
      </c>
      <c r="CP86" s="1">
        <v>6425.33060805882</v>
      </c>
      <c r="CQ86" s="1">
        <v>2409.4989780220576</v>
      </c>
      <c r="CR86" s="1">
        <v>0</v>
      </c>
      <c r="CS86" s="1">
        <v>12536.890904757434</v>
      </c>
      <c r="CT86" s="1">
        <v>3212.66530402941</v>
      </c>
      <c r="CU86" s="1">
        <v>0</v>
      </c>
      <c r="CV86" s="1">
        <v>3212.66530402941</v>
      </c>
      <c r="CW86" s="1">
        <v>0</v>
      </c>
      <c r="CX86" s="1">
        <v>0</v>
      </c>
      <c r="CY86" s="1">
        <v>0</v>
      </c>
      <c r="CZ86" s="1">
        <v>0</v>
      </c>
      <c r="DA86" s="1">
        <v>148272.00000000003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5252.4191626281081</v>
      </c>
      <c r="DM86" s="1">
        <v>80099.392230078651</v>
      </c>
      <c r="DN86" s="1">
        <v>0</v>
      </c>
      <c r="DO86" s="1">
        <v>13131.047906570271</v>
      </c>
      <c r="DP86" s="1">
        <v>5252.4191626281081</v>
      </c>
      <c r="DQ86" s="1">
        <v>1969.6571859855408</v>
      </c>
      <c r="DR86" s="1">
        <v>0</v>
      </c>
      <c r="DS86" s="1">
        <v>10248.34518948121</v>
      </c>
      <c r="DT86" s="1">
        <v>2626.209581314054</v>
      </c>
      <c r="DU86" s="1">
        <v>0</v>
      </c>
      <c r="DV86" s="1">
        <v>2626.209581314054</v>
      </c>
      <c r="DW86" s="1">
        <v>0</v>
      </c>
      <c r="DX86" s="1">
        <v>0</v>
      </c>
      <c r="DY86" s="1">
        <v>0</v>
      </c>
      <c r="DZ86" s="1">
        <v>0</v>
      </c>
      <c r="EA86" s="1">
        <v>121205.69999999998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2048.4434734249617</v>
      </c>
      <c r="EM86" s="1">
        <v>31238.762969730669</v>
      </c>
      <c r="EN86" s="1">
        <v>0</v>
      </c>
      <c r="EO86" s="1">
        <v>5121.1086835624046</v>
      </c>
      <c r="EP86" s="1">
        <v>2048.4434734249617</v>
      </c>
      <c r="EQ86" s="1">
        <v>768.16630253436074</v>
      </c>
      <c r="ER86" s="1">
        <v>0</v>
      </c>
      <c r="ES86" s="1">
        <v>3996.8546238976714</v>
      </c>
      <c r="ET86" s="1">
        <v>1024.2217367124808</v>
      </c>
      <c r="EU86" s="1">
        <v>0</v>
      </c>
      <c r="EV86" s="1">
        <v>1024.2217367124808</v>
      </c>
      <c r="EW86" s="1">
        <v>0</v>
      </c>
      <c r="EX86" s="1">
        <v>0</v>
      </c>
      <c r="EY86" s="1">
        <v>0</v>
      </c>
      <c r="EZ86" s="1">
        <v>0</v>
      </c>
      <c r="FA86" s="1">
        <v>47270.222999999991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0</v>
      </c>
      <c r="FY86" s="1">
        <v>0</v>
      </c>
      <c r="FZ86" s="1">
        <v>0</v>
      </c>
      <c r="GA86" s="1">
        <v>0</v>
      </c>
    </row>
    <row r="87" spans="1:183" ht="15.75" x14ac:dyDescent="0.25">
      <c r="A87" s="302"/>
      <c r="B87" s="309"/>
      <c r="C87" s="70" t="s">
        <v>12</v>
      </c>
      <c r="D87" s="60" t="s">
        <v>51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150</v>
      </c>
      <c r="K87" s="13">
        <v>8099.2435999999998</v>
      </c>
      <c r="L87" s="13">
        <v>0</v>
      </c>
      <c r="M87" s="13">
        <v>1213.9273000000001</v>
      </c>
      <c r="N87" s="13">
        <v>0</v>
      </c>
      <c r="O87" s="13">
        <v>0</v>
      </c>
      <c r="P87" s="13">
        <v>0</v>
      </c>
      <c r="Q87" s="13">
        <v>340.76</v>
      </c>
      <c r="R87" s="13">
        <v>98</v>
      </c>
      <c r="S87" s="13">
        <v>0</v>
      </c>
      <c r="T87" s="13">
        <v>120</v>
      </c>
      <c r="U87" s="33">
        <v>68.162300000000002</v>
      </c>
      <c r="V87" s="13">
        <v>0</v>
      </c>
      <c r="W87" s="13">
        <v>91.72</v>
      </c>
      <c r="X87" s="13">
        <v>0</v>
      </c>
      <c r="Y87" s="131">
        <f t="shared" si="185"/>
        <v>10113.650899999999</v>
      </c>
      <c r="Z87" s="307"/>
      <c r="AB87" s="140"/>
      <c r="AD87" s="302"/>
      <c r="AE87" s="309"/>
      <c r="AF87" s="70" t="str">
        <f t="shared" si="186"/>
        <v>ФЖМК</v>
      </c>
      <c r="AG87" s="60" t="str">
        <f t="shared" si="187"/>
        <v>Журналистика</v>
      </c>
      <c r="AH87" s="158">
        <f t="shared" si="164"/>
        <v>0</v>
      </c>
      <c r="AI87" s="158">
        <f t="shared" si="165"/>
        <v>0</v>
      </c>
      <c r="AJ87" s="158">
        <f t="shared" si="166"/>
        <v>0</v>
      </c>
      <c r="AK87" s="158">
        <f t="shared" si="167"/>
        <v>0</v>
      </c>
      <c r="AL87" s="158">
        <f t="shared" si="168"/>
        <v>0</v>
      </c>
      <c r="AM87" s="158">
        <f t="shared" si="169"/>
        <v>1.4831439356879524E-2</v>
      </c>
      <c r="AN87" s="158">
        <f t="shared" si="170"/>
        <v>0.80082293526663062</v>
      </c>
      <c r="AO87" s="158">
        <f t="shared" si="171"/>
        <v>0</v>
      </c>
      <c r="AP87" s="158">
        <f t="shared" si="172"/>
        <v>0.12002859422406999</v>
      </c>
      <c r="AQ87" s="158">
        <f t="shared" si="173"/>
        <v>0</v>
      </c>
      <c r="AR87" s="158">
        <f t="shared" si="174"/>
        <v>0</v>
      </c>
      <c r="AS87" s="158">
        <f t="shared" si="175"/>
        <v>0</v>
      </c>
      <c r="AT87" s="158">
        <f t="shared" si="176"/>
        <v>3.3693075168335113E-2</v>
      </c>
      <c r="AU87" s="158">
        <f t="shared" si="177"/>
        <v>9.6898737131612886E-3</v>
      </c>
      <c r="AV87" s="158">
        <f t="shared" si="178"/>
        <v>0</v>
      </c>
      <c r="AW87" s="158">
        <f t="shared" si="179"/>
        <v>1.1865151485503619E-2</v>
      </c>
      <c r="AX87" s="159">
        <f t="shared" si="180"/>
        <v>6.739633459169528E-3</v>
      </c>
      <c r="AY87" s="158">
        <f t="shared" si="181"/>
        <v>0</v>
      </c>
      <c r="AZ87" s="158">
        <f t="shared" si="182"/>
        <v>9.0689307854199333E-3</v>
      </c>
      <c r="BA87" s="158">
        <f t="shared" si="183"/>
        <v>0</v>
      </c>
      <c r="BB87" s="211">
        <f t="shared" si="184"/>
        <v>1</v>
      </c>
      <c r="BC87" s="311"/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13553.796248296447</v>
      </c>
      <c r="BM87" s="1">
        <v>731836.65013145993</v>
      </c>
      <c r="BN87" s="1">
        <v>0</v>
      </c>
      <c r="BO87" s="1">
        <v>109688.82189629757</v>
      </c>
      <c r="BP87" s="1">
        <v>0</v>
      </c>
      <c r="BQ87" s="1">
        <v>0</v>
      </c>
      <c r="BR87" s="1">
        <v>0</v>
      </c>
      <c r="BS87" s="1">
        <v>30790.610730463315</v>
      </c>
      <c r="BT87" s="1">
        <v>8855.1468822203442</v>
      </c>
      <c r="BU87" s="1">
        <v>0</v>
      </c>
      <c r="BV87" s="1">
        <v>10843.036998637157</v>
      </c>
      <c r="BW87" s="1">
        <v>0</v>
      </c>
      <c r="BX87" s="1">
        <v>0</v>
      </c>
      <c r="BY87" s="1">
        <v>8287.6946126250004</v>
      </c>
      <c r="BZ87" s="1">
        <v>0</v>
      </c>
      <c r="CA87" s="1">
        <v>913855.75749999972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4663.9092516036917</v>
      </c>
      <c r="CM87" s="1">
        <v>251827.58104687993</v>
      </c>
      <c r="CN87" s="1">
        <v>0</v>
      </c>
      <c r="CO87" s="1">
        <v>37744.311768295272</v>
      </c>
      <c r="CP87" s="1">
        <v>0</v>
      </c>
      <c r="CQ87" s="1">
        <v>0</v>
      </c>
      <c r="CR87" s="1">
        <v>0</v>
      </c>
      <c r="CS87" s="1">
        <v>10595.158110509828</v>
      </c>
      <c r="CT87" s="1">
        <v>3047.087377714412</v>
      </c>
      <c r="CU87" s="1">
        <v>0</v>
      </c>
      <c r="CV87" s="1">
        <v>3731.1274012829535</v>
      </c>
      <c r="CW87" s="1">
        <v>0</v>
      </c>
      <c r="CX87" s="1">
        <v>0</v>
      </c>
      <c r="CY87" s="1">
        <v>2851.8250437139377</v>
      </c>
      <c r="CZ87" s="1">
        <v>0</v>
      </c>
      <c r="DA87" s="1">
        <v>314461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6395.6021558940711</v>
      </c>
      <c r="DM87" s="1">
        <v>345330.26552847499</v>
      </c>
      <c r="DN87" s="1">
        <v>0</v>
      </c>
      <c r="DO87" s="1">
        <v>51758.640379857789</v>
      </c>
      <c r="DP87" s="1">
        <v>0</v>
      </c>
      <c r="DQ87" s="1">
        <v>0</v>
      </c>
      <c r="DR87" s="1">
        <v>0</v>
      </c>
      <c r="DS87" s="1">
        <v>14529.102604283091</v>
      </c>
      <c r="DT87" s="1">
        <v>4178.4600751841263</v>
      </c>
      <c r="DU87" s="1">
        <v>0</v>
      </c>
      <c r="DV87" s="1">
        <v>5116.4817247152569</v>
      </c>
      <c r="DW87" s="1">
        <v>0</v>
      </c>
      <c r="DX87" s="1">
        <v>0</v>
      </c>
      <c r="DY87" s="1">
        <v>3910.6975315906948</v>
      </c>
      <c r="DZ87" s="1">
        <v>0</v>
      </c>
      <c r="EA87" s="1">
        <v>431219.25000000006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2494.2848407986867</v>
      </c>
      <c r="EM87" s="1">
        <v>134678.80355610521</v>
      </c>
      <c r="EN87" s="1">
        <v>0</v>
      </c>
      <c r="EO87" s="1">
        <v>20185.869748144534</v>
      </c>
      <c r="EP87" s="1">
        <v>0</v>
      </c>
      <c r="EQ87" s="1">
        <v>0</v>
      </c>
      <c r="ER87" s="1">
        <v>0</v>
      </c>
      <c r="ES87" s="1">
        <v>5666.350015670404</v>
      </c>
      <c r="ET87" s="1">
        <v>1629.5994293218087</v>
      </c>
      <c r="EU87" s="1">
        <v>0</v>
      </c>
      <c r="EV87" s="1">
        <v>1995.4278726389493</v>
      </c>
      <c r="EW87" s="1">
        <v>0</v>
      </c>
      <c r="EX87" s="1">
        <v>0</v>
      </c>
      <c r="EY87" s="1">
        <v>1525.1720373203705</v>
      </c>
      <c r="EZ87" s="1">
        <v>0</v>
      </c>
      <c r="FA87" s="1">
        <v>168175.50749999992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>
        <v>0</v>
      </c>
      <c r="FZ87" s="1">
        <v>0</v>
      </c>
      <c r="GA87" s="1">
        <v>0</v>
      </c>
    </row>
    <row r="88" spans="1:183" ht="15.75" x14ac:dyDescent="0.25">
      <c r="A88" s="302"/>
      <c r="B88" s="309"/>
      <c r="C88" s="70" t="s">
        <v>12</v>
      </c>
      <c r="D88" s="60" t="s">
        <v>52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2324.7471</v>
      </c>
      <c r="L88" s="13">
        <v>0</v>
      </c>
      <c r="M88" s="13">
        <v>635.01109999999994</v>
      </c>
      <c r="N88" s="13">
        <v>0</v>
      </c>
      <c r="O88" s="13">
        <v>0</v>
      </c>
      <c r="P88" s="13">
        <v>0</v>
      </c>
      <c r="Q88" s="13">
        <v>68.569999999999993</v>
      </c>
      <c r="R88" s="13">
        <v>150</v>
      </c>
      <c r="S88" s="13">
        <v>0</v>
      </c>
      <c r="T88" s="13">
        <v>0</v>
      </c>
      <c r="U88" s="33">
        <v>24.975000000000001</v>
      </c>
      <c r="V88" s="13">
        <v>0</v>
      </c>
      <c r="W88" s="13">
        <v>57.8</v>
      </c>
      <c r="X88" s="13">
        <v>0</v>
      </c>
      <c r="Y88" s="131">
        <f t="shared" si="185"/>
        <v>3236.1282000000006</v>
      </c>
      <c r="Z88" s="307"/>
      <c r="AB88" s="140"/>
      <c r="AD88" s="302"/>
      <c r="AE88" s="309"/>
      <c r="AF88" s="70" t="str">
        <f t="shared" si="186"/>
        <v>ФЖМК</v>
      </c>
      <c r="AG88" s="60" t="str">
        <f t="shared" si="187"/>
        <v>Книгоиздаване</v>
      </c>
      <c r="AH88" s="158">
        <f t="shared" si="164"/>
        <v>0</v>
      </c>
      <c r="AI88" s="158">
        <f t="shared" si="165"/>
        <v>0</v>
      </c>
      <c r="AJ88" s="158">
        <f t="shared" si="166"/>
        <v>0</v>
      </c>
      <c r="AK88" s="158">
        <f t="shared" si="167"/>
        <v>0</v>
      </c>
      <c r="AL88" s="158">
        <f t="shared" si="168"/>
        <v>0</v>
      </c>
      <c r="AM88" s="158">
        <f t="shared" si="169"/>
        <v>0</v>
      </c>
      <c r="AN88" s="158">
        <f t="shared" si="170"/>
        <v>0.71837299276338917</v>
      </c>
      <c r="AO88" s="158">
        <f t="shared" si="171"/>
        <v>0</v>
      </c>
      <c r="AP88" s="158">
        <f t="shared" si="172"/>
        <v>0.1962255698028279</v>
      </c>
      <c r="AQ88" s="158">
        <f t="shared" si="173"/>
        <v>0</v>
      </c>
      <c r="AR88" s="158">
        <f t="shared" si="174"/>
        <v>0</v>
      </c>
      <c r="AS88" s="158">
        <f t="shared" si="175"/>
        <v>0</v>
      </c>
      <c r="AT88" s="158">
        <f t="shared" si="176"/>
        <v>2.1188900983588964E-2</v>
      </c>
      <c r="AU88" s="158">
        <f t="shared" si="177"/>
        <v>4.6351686561737562E-2</v>
      </c>
      <c r="AV88" s="158">
        <f t="shared" si="178"/>
        <v>0</v>
      </c>
      <c r="AW88" s="158">
        <f t="shared" si="179"/>
        <v>0</v>
      </c>
      <c r="AX88" s="159">
        <f t="shared" si="180"/>
        <v>7.7175558125293052E-3</v>
      </c>
      <c r="AY88" s="158">
        <f t="shared" si="181"/>
        <v>0</v>
      </c>
      <c r="AZ88" s="158">
        <f t="shared" si="182"/>
        <v>1.7860849888456206E-2</v>
      </c>
      <c r="BA88" s="158">
        <f t="shared" si="183"/>
        <v>0</v>
      </c>
      <c r="BB88" s="211">
        <f t="shared" si="184"/>
        <v>0.99999999999999978</v>
      </c>
      <c r="BC88" s="311"/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205665.49290146408</v>
      </c>
      <c r="BN88" s="1">
        <v>0</v>
      </c>
      <c r="BO88" s="1">
        <v>56178.098202338173</v>
      </c>
      <c r="BP88" s="1">
        <v>0</v>
      </c>
      <c r="BQ88" s="1">
        <v>0</v>
      </c>
      <c r="BR88" s="1">
        <v>0</v>
      </c>
      <c r="BS88" s="1">
        <v>6066.2438715391409</v>
      </c>
      <c r="BT88" s="1">
        <v>13270.184931177937</v>
      </c>
      <c r="BU88" s="1">
        <v>0</v>
      </c>
      <c r="BV88" s="1">
        <v>0</v>
      </c>
      <c r="BW88" s="1">
        <v>0</v>
      </c>
      <c r="BX88" s="1">
        <v>0</v>
      </c>
      <c r="BY88" s="1">
        <v>5113.4445934805644</v>
      </c>
      <c r="BZ88" s="1">
        <v>0</v>
      </c>
      <c r="CA88" s="1">
        <v>286293.46449999989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55954.072406340383</v>
      </c>
      <c r="CN88" s="1">
        <v>0</v>
      </c>
      <c r="CO88" s="1">
        <v>15284.009631942265</v>
      </c>
      <c r="CP88" s="1">
        <v>0</v>
      </c>
      <c r="CQ88" s="1">
        <v>0</v>
      </c>
      <c r="CR88" s="1">
        <v>0</v>
      </c>
      <c r="CS88" s="1">
        <v>1650.4034976117443</v>
      </c>
      <c r="CT88" s="1">
        <v>3610.3328662937388</v>
      </c>
      <c r="CU88" s="1">
        <v>0</v>
      </c>
      <c r="CV88" s="1">
        <v>0</v>
      </c>
      <c r="CW88" s="1">
        <v>0</v>
      </c>
      <c r="CX88" s="1">
        <v>0</v>
      </c>
      <c r="CY88" s="1">
        <v>1391.1815978118539</v>
      </c>
      <c r="CZ88" s="1">
        <v>0</v>
      </c>
      <c r="DA88" s="1">
        <v>77889.999999999985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107706.05791016098</v>
      </c>
      <c r="DN88" s="1">
        <v>0</v>
      </c>
      <c r="DO88" s="1">
        <v>29420.207604601383</v>
      </c>
      <c r="DP88" s="1">
        <v>0</v>
      </c>
      <c r="DQ88" s="1">
        <v>0</v>
      </c>
      <c r="DR88" s="1">
        <v>0</v>
      </c>
      <c r="DS88" s="1">
        <v>3176.8635783650348</v>
      </c>
      <c r="DT88" s="1">
        <v>6949.5338596289221</v>
      </c>
      <c r="DU88" s="1">
        <v>0</v>
      </c>
      <c r="DV88" s="1">
        <v>0</v>
      </c>
      <c r="DW88" s="1">
        <v>0</v>
      </c>
      <c r="DX88" s="1">
        <v>0</v>
      </c>
      <c r="DY88" s="1">
        <v>2677.8870472436779</v>
      </c>
      <c r="DZ88" s="1">
        <v>0</v>
      </c>
      <c r="EA88" s="1">
        <v>149930.55000000002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42005.36258496275</v>
      </c>
      <c r="EN88" s="1">
        <v>0</v>
      </c>
      <c r="EO88" s="1">
        <v>11473.880965794531</v>
      </c>
      <c r="EP88" s="1">
        <v>0</v>
      </c>
      <c r="EQ88" s="1">
        <v>0</v>
      </c>
      <c r="ER88" s="1">
        <v>0</v>
      </c>
      <c r="ES88" s="1">
        <v>1238.9767955623627</v>
      </c>
      <c r="ET88" s="1">
        <v>2710.3182052552779</v>
      </c>
      <c r="EU88" s="1">
        <v>0</v>
      </c>
      <c r="EV88" s="1">
        <v>0</v>
      </c>
      <c r="EW88" s="1">
        <v>0</v>
      </c>
      <c r="EX88" s="1">
        <v>0</v>
      </c>
      <c r="EY88" s="1">
        <v>1044.3759484250338</v>
      </c>
      <c r="EZ88" s="1">
        <v>0</v>
      </c>
      <c r="FA88" s="1">
        <v>58472.914499999955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  <c r="FY88" s="1">
        <v>0</v>
      </c>
      <c r="FZ88" s="1">
        <v>0</v>
      </c>
      <c r="GA88" s="1">
        <v>0</v>
      </c>
    </row>
    <row r="89" spans="1:183" ht="15.75" x14ac:dyDescent="0.25">
      <c r="A89" s="302"/>
      <c r="B89" s="309"/>
      <c r="C89" s="75" t="s">
        <v>17</v>
      </c>
      <c r="D89" s="66" t="s">
        <v>54</v>
      </c>
      <c r="E89" s="13">
        <v>0</v>
      </c>
      <c r="F89" s="13">
        <v>0</v>
      </c>
      <c r="G89" s="13">
        <v>0</v>
      </c>
      <c r="H89" s="13">
        <v>30</v>
      </c>
      <c r="I89" s="13">
        <v>0</v>
      </c>
      <c r="J89" s="13">
        <v>0</v>
      </c>
      <c r="K89" s="13">
        <v>60</v>
      </c>
      <c r="L89" s="13">
        <v>0</v>
      </c>
      <c r="M89" s="13">
        <v>298.83119999999997</v>
      </c>
      <c r="N89" s="13">
        <v>0</v>
      </c>
      <c r="O89" s="13">
        <v>0</v>
      </c>
      <c r="P89" s="13">
        <v>0</v>
      </c>
      <c r="Q89" s="13">
        <v>60</v>
      </c>
      <c r="R89" s="13">
        <v>1680</v>
      </c>
      <c r="S89" s="13">
        <v>0</v>
      </c>
      <c r="T89" s="13">
        <v>0</v>
      </c>
      <c r="U89" s="33">
        <v>60</v>
      </c>
      <c r="V89" s="13">
        <v>0</v>
      </c>
      <c r="W89" s="13">
        <v>0</v>
      </c>
      <c r="X89" s="13">
        <v>0</v>
      </c>
      <c r="Y89" s="131">
        <f t="shared" si="185"/>
        <v>2128.8312000000001</v>
      </c>
      <c r="Z89" s="307"/>
      <c r="AB89" s="140"/>
      <c r="AD89" s="302"/>
      <c r="AE89" s="309"/>
      <c r="AF89" s="75" t="str">
        <f t="shared" si="186"/>
        <v>ФФ</v>
      </c>
      <c r="AG89" s="66" t="str">
        <f t="shared" si="187"/>
        <v>Публични информационни системи</v>
      </c>
      <c r="AH89" s="158">
        <f t="shared" si="164"/>
        <v>0</v>
      </c>
      <c r="AI89" s="158">
        <f t="shared" si="165"/>
        <v>0</v>
      </c>
      <c r="AJ89" s="158">
        <f t="shared" si="166"/>
        <v>0</v>
      </c>
      <c r="AK89" s="158">
        <f t="shared" si="167"/>
        <v>1.4092239910801758E-2</v>
      </c>
      <c r="AL89" s="158">
        <f t="shared" si="168"/>
        <v>0</v>
      </c>
      <c r="AM89" s="158">
        <f t="shared" si="169"/>
        <v>0</v>
      </c>
      <c r="AN89" s="158">
        <f t="shared" si="170"/>
        <v>2.8184479821603516E-2</v>
      </c>
      <c r="AO89" s="158">
        <f t="shared" si="171"/>
        <v>0</v>
      </c>
      <c r="AP89" s="158">
        <f t="shared" si="172"/>
        <v>0.14037336544109272</v>
      </c>
      <c r="AQ89" s="158">
        <f t="shared" si="173"/>
        <v>0</v>
      </c>
      <c r="AR89" s="158">
        <f t="shared" si="174"/>
        <v>0</v>
      </c>
      <c r="AS89" s="158">
        <f t="shared" si="175"/>
        <v>0</v>
      </c>
      <c r="AT89" s="158">
        <f t="shared" si="176"/>
        <v>2.8184479821603516E-2</v>
      </c>
      <c r="AU89" s="158">
        <f t="shared" si="177"/>
        <v>0.78916543500489844</v>
      </c>
      <c r="AV89" s="158">
        <f t="shared" si="178"/>
        <v>0</v>
      </c>
      <c r="AW89" s="158">
        <f t="shared" si="179"/>
        <v>0</v>
      </c>
      <c r="AX89" s="159">
        <f t="shared" si="180"/>
        <v>2.8184479821603516E-2</v>
      </c>
      <c r="AY89" s="158">
        <f t="shared" si="181"/>
        <v>0</v>
      </c>
      <c r="AZ89" s="158">
        <f t="shared" si="182"/>
        <v>0</v>
      </c>
      <c r="BA89" s="158">
        <f t="shared" si="183"/>
        <v>0</v>
      </c>
      <c r="BB89" s="211">
        <f t="shared" si="184"/>
        <v>1</v>
      </c>
      <c r="BC89" s="311"/>
      <c r="BG89" s="1">
        <v>0</v>
      </c>
      <c r="BH89" s="1">
        <v>0</v>
      </c>
      <c r="BI89" s="1">
        <v>0</v>
      </c>
      <c r="BJ89" s="1">
        <v>2716.9202706161009</v>
      </c>
      <c r="BK89" s="1">
        <v>0</v>
      </c>
      <c r="BL89" s="1">
        <v>0</v>
      </c>
      <c r="BM89" s="1">
        <v>5433.8405412322018</v>
      </c>
      <c r="BN89" s="1">
        <v>0</v>
      </c>
      <c r="BO89" s="1">
        <v>27063.351492417798</v>
      </c>
      <c r="BP89" s="1">
        <v>0</v>
      </c>
      <c r="BQ89" s="1">
        <v>0</v>
      </c>
      <c r="BR89" s="1">
        <v>0</v>
      </c>
      <c r="BS89" s="1">
        <v>5433.8405412322018</v>
      </c>
      <c r="BT89" s="1">
        <v>152147.53515450165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192795.48799999995</v>
      </c>
      <c r="CG89" s="1">
        <v>0</v>
      </c>
      <c r="CH89" s="1">
        <v>0</v>
      </c>
      <c r="CI89" s="1">
        <v>0</v>
      </c>
      <c r="CJ89" s="1">
        <v>892.489738030897</v>
      </c>
      <c r="CK89" s="1">
        <v>0</v>
      </c>
      <c r="CL89" s="1">
        <v>0</v>
      </c>
      <c r="CM89" s="1">
        <v>1784.979476061794</v>
      </c>
      <c r="CN89" s="1">
        <v>0</v>
      </c>
      <c r="CO89" s="1">
        <v>8890.1259801152846</v>
      </c>
      <c r="CP89" s="1">
        <v>0</v>
      </c>
      <c r="CQ89" s="1">
        <v>0</v>
      </c>
      <c r="CR89" s="1">
        <v>0</v>
      </c>
      <c r="CS89" s="1">
        <v>1784.979476061794</v>
      </c>
      <c r="CT89" s="1">
        <v>49979.425329730228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63332</v>
      </c>
      <c r="DG89" s="1">
        <v>0</v>
      </c>
      <c r="DH89" s="1">
        <v>0</v>
      </c>
      <c r="DI89" s="1">
        <v>0</v>
      </c>
      <c r="DJ89" s="1">
        <v>1312.539951500147</v>
      </c>
      <c r="DK89" s="1">
        <v>0</v>
      </c>
      <c r="DL89" s="1">
        <v>0</v>
      </c>
      <c r="DM89" s="1">
        <v>2625.0799030002941</v>
      </c>
      <c r="DN89" s="1">
        <v>0</v>
      </c>
      <c r="DO89" s="1">
        <v>13074.262958491023</v>
      </c>
      <c r="DP89" s="1">
        <v>0</v>
      </c>
      <c r="DQ89" s="1">
        <v>0</v>
      </c>
      <c r="DR89" s="1">
        <v>0</v>
      </c>
      <c r="DS89" s="1">
        <v>2625.0799030002941</v>
      </c>
      <c r="DT89" s="1">
        <v>73502.237284008239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93139.199999999997</v>
      </c>
      <c r="EG89" s="1">
        <v>0</v>
      </c>
      <c r="EH89" s="1">
        <v>0</v>
      </c>
      <c r="EI89" s="1">
        <v>0</v>
      </c>
      <c r="EJ89" s="1">
        <v>511.89058108505725</v>
      </c>
      <c r="EK89" s="1">
        <v>0</v>
      </c>
      <c r="EL89" s="1">
        <v>0</v>
      </c>
      <c r="EM89" s="1">
        <v>1023.7811621701145</v>
      </c>
      <c r="EN89" s="1">
        <v>0</v>
      </c>
      <c r="EO89" s="1">
        <v>5098.9625538114979</v>
      </c>
      <c r="EP89" s="1">
        <v>0</v>
      </c>
      <c r="EQ89" s="1">
        <v>0</v>
      </c>
      <c r="ER89" s="1">
        <v>0</v>
      </c>
      <c r="ES89" s="1">
        <v>1023.7811621701145</v>
      </c>
      <c r="ET89" s="1">
        <v>28665.872540763208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36324.287999999993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v>0</v>
      </c>
      <c r="GA89" s="1">
        <v>0</v>
      </c>
    </row>
    <row r="90" spans="1:183" ht="16.5" thickBot="1" x14ac:dyDescent="0.3">
      <c r="A90" s="303"/>
      <c r="B90" s="305"/>
      <c r="C90" s="76" t="s">
        <v>17</v>
      </c>
      <c r="D90" s="65" t="s">
        <v>180</v>
      </c>
      <c r="E90" s="14">
        <v>0</v>
      </c>
      <c r="F90" s="14">
        <v>0</v>
      </c>
      <c r="G90" s="14">
        <v>0</v>
      </c>
      <c r="H90" s="14">
        <v>45</v>
      </c>
      <c r="I90" s="14">
        <v>0</v>
      </c>
      <c r="J90" s="14">
        <v>0</v>
      </c>
      <c r="K90" s="14">
        <v>0</v>
      </c>
      <c r="L90" s="14">
        <v>0</v>
      </c>
      <c r="M90" s="14">
        <v>121.1688</v>
      </c>
      <c r="N90" s="14">
        <v>0</v>
      </c>
      <c r="O90" s="14">
        <v>0</v>
      </c>
      <c r="P90" s="14">
        <v>0</v>
      </c>
      <c r="Q90" s="14">
        <v>102</v>
      </c>
      <c r="R90" s="14">
        <v>3635</v>
      </c>
      <c r="S90" s="14">
        <v>0</v>
      </c>
      <c r="T90" s="14">
        <v>0</v>
      </c>
      <c r="U90" s="34">
        <v>120</v>
      </c>
      <c r="V90" s="14">
        <v>0</v>
      </c>
      <c r="W90" s="14">
        <v>0</v>
      </c>
      <c r="X90" s="14">
        <v>0</v>
      </c>
      <c r="Y90" s="132">
        <f t="shared" si="185"/>
        <v>3903.1687999999999</v>
      </c>
      <c r="Z90" s="308"/>
      <c r="AB90" s="140"/>
      <c r="AD90" s="303"/>
      <c r="AE90" s="305"/>
      <c r="AF90" s="76" t="str">
        <f t="shared" si="186"/>
        <v>ФФ</v>
      </c>
      <c r="AG90" s="65" t="str">
        <f t="shared" si="187"/>
        <v>Библиотечно-информационни науки</v>
      </c>
      <c r="AH90" s="160">
        <f t="shared" si="164"/>
        <v>0</v>
      </c>
      <c r="AI90" s="160">
        <f t="shared" si="165"/>
        <v>0</v>
      </c>
      <c r="AJ90" s="160">
        <f t="shared" si="166"/>
        <v>0</v>
      </c>
      <c r="AK90" s="160">
        <f t="shared" si="167"/>
        <v>1.1529094001776197E-2</v>
      </c>
      <c r="AL90" s="160">
        <f t="shared" si="168"/>
        <v>0</v>
      </c>
      <c r="AM90" s="160">
        <f t="shared" si="169"/>
        <v>0</v>
      </c>
      <c r="AN90" s="160">
        <f t="shared" si="170"/>
        <v>0</v>
      </c>
      <c r="AO90" s="160">
        <f t="shared" si="171"/>
        <v>0</v>
      </c>
      <c r="AP90" s="160">
        <f t="shared" si="172"/>
        <v>3.1043699672942664E-2</v>
      </c>
      <c r="AQ90" s="160">
        <f t="shared" si="173"/>
        <v>0</v>
      </c>
      <c r="AR90" s="160">
        <f t="shared" si="174"/>
        <v>0</v>
      </c>
      <c r="AS90" s="160">
        <f t="shared" si="175"/>
        <v>0</v>
      </c>
      <c r="AT90" s="160">
        <f t="shared" si="176"/>
        <v>2.6132613070692715E-2</v>
      </c>
      <c r="AU90" s="160">
        <f t="shared" si="177"/>
        <v>0.93129459325458841</v>
      </c>
      <c r="AV90" s="160">
        <f t="shared" si="178"/>
        <v>0</v>
      </c>
      <c r="AW90" s="160">
        <f t="shared" si="179"/>
        <v>0</v>
      </c>
      <c r="AX90" s="161">
        <f t="shared" si="180"/>
        <v>3.0744250671403194E-2</v>
      </c>
      <c r="AY90" s="160">
        <f t="shared" si="181"/>
        <v>0</v>
      </c>
      <c r="AZ90" s="160">
        <f t="shared" si="182"/>
        <v>0</v>
      </c>
      <c r="BA90" s="160">
        <f t="shared" si="183"/>
        <v>0</v>
      </c>
      <c r="BB90" s="212">
        <f t="shared" si="184"/>
        <v>1</v>
      </c>
      <c r="BC90" s="312"/>
      <c r="BG90" s="1">
        <v>0</v>
      </c>
      <c r="BH90" s="1">
        <v>0</v>
      </c>
      <c r="BI90" s="1">
        <v>0</v>
      </c>
      <c r="BJ90" s="1">
        <v>1948.8083739806484</v>
      </c>
      <c r="BK90" s="1">
        <v>0</v>
      </c>
      <c r="BL90" s="1">
        <v>0</v>
      </c>
      <c r="BM90" s="1">
        <v>0</v>
      </c>
      <c r="BN90" s="1">
        <v>0</v>
      </c>
      <c r="BO90" s="1">
        <v>5247.4393801152537</v>
      </c>
      <c r="BP90" s="1">
        <v>0</v>
      </c>
      <c r="BQ90" s="1">
        <v>0</v>
      </c>
      <c r="BR90" s="1">
        <v>0</v>
      </c>
      <c r="BS90" s="1">
        <v>4417.2989810228028</v>
      </c>
      <c r="BT90" s="1">
        <v>157420.40976488127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169033.95649999997</v>
      </c>
      <c r="CG90" s="1">
        <v>0</v>
      </c>
      <c r="CH90" s="1">
        <v>0</v>
      </c>
      <c r="CI90" s="1">
        <v>0</v>
      </c>
      <c r="CJ90" s="1">
        <v>587.07299566444578</v>
      </c>
      <c r="CK90" s="1">
        <v>0</v>
      </c>
      <c r="CL90" s="1">
        <v>0</v>
      </c>
      <c r="CM90" s="1">
        <v>0</v>
      </c>
      <c r="CN90" s="1">
        <v>0</v>
      </c>
      <c r="CO90" s="1">
        <v>1580.7762310459134</v>
      </c>
      <c r="CP90" s="1">
        <v>0</v>
      </c>
      <c r="CQ90" s="1">
        <v>0</v>
      </c>
      <c r="CR90" s="1">
        <v>0</v>
      </c>
      <c r="CS90" s="1">
        <v>1330.6987901727437</v>
      </c>
      <c r="CT90" s="1">
        <v>47422.451983116895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50921</v>
      </c>
      <c r="DG90" s="1">
        <v>0</v>
      </c>
      <c r="DH90" s="1">
        <v>0</v>
      </c>
      <c r="DI90" s="1">
        <v>0</v>
      </c>
      <c r="DJ90" s="1">
        <v>979.6657397958295</v>
      </c>
      <c r="DK90" s="1">
        <v>0</v>
      </c>
      <c r="DL90" s="1">
        <v>0</v>
      </c>
      <c r="DM90" s="1">
        <v>0</v>
      </c>
      <c r="DN90" s="1">
        <v>0</v>
      </c>
      <c r="DO90" s="1">
        <v>2637.8871576038428</v>
      </c>
      <c r="DP90" s="1">
        <v>0</v>
      </c>
      <c r="DQ90" s="1">
        <v>0</v>
      </c>
      <c r="DR90" s="1">
        <v>0</v>
      </c>
      <c r="DS90" s="1">
        <v>2220.5756768705469</v>
      </c>
      <c r="DT90" s="1">
        <v>79135.221425729789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84973.35</v>
      </c>
      <c r="EG90" s="1">
        <v>0</v>
      </c>
      <c r="EH90" s="1">
        <v>0</v>
      </c>
      <c r="EI90" s="1">
        <v>0</v>
      </c>
      <c r="EJ90" s="1">
        <v>382.06963852037359</v>
      </c>
      <c r="EK90" s="1">
        <v>0</v>
      </c>
      <c r="EL90" s="1">
        <v>0</v>
      </c>
      <c r="EM90" s="1">
        <v>0</v>
      </c>
      <c r="EN90" s="1">
        <v>0</v>
      </c>
      <c r="EO90" s="1">
        <v>1028.7759914654989</v>
      </c>
      <c r="EP90" s="1">
        <v>0</v>
      </c>
      <c r="EQ90" s="1">
        <v>0</v>
      </c>
      <c r="ER90" s="1">
        <v>0</v>
      </c>
      <c r="ES90" s="1">
        <v>866.02451397951347</v>
      </c>
      <c r="ET90" s="1">
        <v>30862.736356034624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33139.606500000009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  <c r="FY90" s="1">
        <v>0</v>
      </c>
      <c r="FZ90" s="1">
        <v>0</v>
      </c>
      <c r="GA90" s="1">
        <v>0</v>
      </c>
    </row>
    <row r="91" spans="1:183" ht="16.5" thickBot="1" x14ac:dyDescent="0.3">
      <c r="A91" s="44">
        <f>MAX($A$36:A90)+1</f>
        <v>9</v>
      </c>
      <c r="B91" s="56" t="s">
        <v>59</v>
      </c>
      <c r="C91" s="74" t="s">
        <v>17</v>
      </c>
      <c r="D91" s="64" t="s">
        <v>59</v>
      </c>
      <c r="E91" s="51">
        <v>0</v>
      </c>
      <c r="F91" s="51">
        <v>0</v>
      </c>
      <c r="G91" s="51">
        <v>0</v>
      </c>
      <c r="H91" s="51">
        <v>15</v>
      </c>
      <c r="I91" s="51">
        <v>120</v>
      </c>
      <c r="J91" s="51">
        <v>0</v>
      </c>
      <c r="K91" s="51">
        <v>0</v>
      </c>
      <c r="L91" s="51">
        <v>7.2</v>
      </c>
      <c r="M91" s="51">
        <v>26.25</v>
      </c>
      <c r="N91" s="51">
        <v>0</v>
      </c>
      <c r="O91" s="51">
        <v>0</v>
      </c>
      <c r="P91" s="51">
        <v>60</v>
      </c>
      <c r="Q91" s="51">
        <v>240</v>
      </c>
      <c r="R91" s="51">
        <v>5582.6028999999999</v>
      </c>
      <c r="S91" s="51">
        <v>0</v>
      </c>
      <c r="T91" s="51">
        <v>0</v>
      </c>
      <c r="U91" s="52">
        <v>240</v>
      </c>
      <c r="V91" s="51">
        <v>0</v>
      </c>
      <c r="W91" s="51">
        <v>0</v>
      </c>
      <c r="X91" s="51">
        <v>0</v>
      </c>
      <c r="Y91" s="136">
        <f t="shared" si="185"/>
        <v>6051.0528999999997</v>
      </c>
      <c r="Z91" s="283">
        <f>Y91</f>
        <v>6051.0528999999997</v>
      </c>
      <c r="AB91" s="140"/>
      <c r="AD91" s="44">
        <f>A91</f>
        <v>9</v>
      </c>
      <c r="AE91" s="56" t="str">
        <f>B91</f>
        <v>Психология</v>
      </c>
      <c r="AF91" s="74" t="str">
        <f t="shared" si="186"/>
        <v>ФФ</v>
      </c>
      <c r="AG91" s="64" t="str">
        <f t="shared" si="187"/>
        <v>Психология</v>
      </c>
      <c r="AH91" s="164">
        <f t="shared" si="164"/>
        <v>0</v>
      </c>
      <c r="AI91" s="164">
        <f t="shared" si="165"/>
        <v>0</v>
      </c>
      <c r="AJ91" s="164">
        <f t="shared" si="166"/>
        <v>0</v>
      </c>
      <c r="AK91" s="164">
        <f t="shared" si="167"/>
        <v>2.478907431134836E-3</v>
      </c>
      <c r="AL91" s="164">
        <f t="shared" si="168"/>
        <v>1.9831259449078688E-2</v>
      </c>
      <c r="AM91" s="164">
        <f t="shared" si="169"/>
        <v>0</v>
      </c>
      <c r="AN91" s="164">
        <f t="shared" si="170"/>
        <v>0</v>
      </c>
      <c r="AO91" s="164">
        <f t="shared" si="171"/>
        <v>1.1898755669447214E-3</v>
      </c>
      <c r="AP91" s="164">
        <f t="shared" si="172"/>
        <v>4.3380880044859632E-3</v>
      </c>
      <c r="AQ91" s="164">
        <f t="shared" si="173"/>
        <v>0</v>
      </c>
      <c r="AR91" s="164">
        <f t="shared" si="174"/>
        <v>0</v>
      </c>
      <c r="AS91" s="164">
        <f t="shared" si="175"/>
        <v>9.9156297245393439E-3</v>
      </c>
      <c r="AT91" s="164">
        <f t="shared" si="176"/>
        <v>3.9662518898157376E-2</v>
      </c>
      <c r="AU91" s="164">
        <f t="shared" si="177"/>
        <v>0.9225837209256591</v>
      </c>
      <c r="AV91" s="164">
        <f t="shared" si="178"/>
        <v>0</v>
      </c>
      <c r="AW91" s="164">
        <f t="shared" si="179"/>
        <v>0</v>
      </c>
      <c r="AX91" s="165">
        <f t="shared" si="180"/>
        <v>3.9662518898157376E-2</v>
      </c>
      <c r="AY91" s="164">
        <f t="shared" si="181"/>
        <v>0</v>
      </c>
      <c r="AZ91" s="164">
        <f t="shared" si="182"/>
        <v>0</v>
      </c>
      <c r="BA91" s="164">
        <f t="shared" si="183"/>
        <v>0</v>
      </c>
      <c r="BB91" s="215">
        <f t="shared" si="184"/>
        <v>1</v>
      </c>
      <c r="BC91" s="47"/>
      <c r="BG91" s="1">
        <v>0</v>
      </c>
      <c r="BH91" s="1">
        <v>0</v>
      </c>
      <c r="BI91" s="1">
        <v>0</v>
      </c>
      <c r="BJ91" s="1">
        <v>1915.7282941618309</v>
      </c>
      <c r="BK91" s="1">
        <v>15325.826353294648</v>
      </c>
      <c r="BL91" s="1">
        <v>0</v>
      </c>
      <c r="BM91" s="1">
        <v>0</v>
      </c>
      <c r="BN91" s="1">
        <v>919.549581197679</v>
      </c>
      <c r="BO91" s="1">
        <v>3352.5245147832043</v>
      </c>
      <c r="BP91" s="1">
        <v>0</v>
      </c>
      <c r="BQ91" s="1">
        <v>0</v>
      </c>
      <c r="BR91" s="1">
        <v>7662.9131766473238</v>
      </c>
      <c r="BS91" s="1">
        <v>30651.652706589295</v>
      </c>
      <c r="BT91" s="1">
        <v>712983.35537332611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772811.55</v>
      </c>
      <c r="CG91" s="1">
        <v>0</v>
      </c>
      <c r="CH91" s="1">
        <v>0</v>
      </c>
      <c r="CI91" s="1">
        <v>0</v>
      </c>
      <c r="CJ91" s="1">
        <v>687.26339675529857</v>
      </c>
      <c r="CK91" s="1">
        <v>5498.1071740423886</v>
      </c>
      <c r="CL91" s="1">
        <v>0</v>
      </c>
      <c r="CM91" s="1">
        <v>0</v>
      </c>
      <c r="CN91" s="1">
        <v>329.88643044254331</v>
      </c>
      <c r="CO91" s="1">
        <v>1202.7109443217726</v>
      </c>
      <c r="CP91" s="1">
        <v>0</v>
      </c>
      <c r="CQ91" s="1">
        <v>0</v>
      </c>
      <c r="CR91" s="1">
        <v>2749.0535870211943</v>
      </c>
      <c r="CS91" s="1">
        <v>10996.214348084777</v>
      </c>
      <c r="CT91" s="1">
        <v>255781.24211933205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277244.478</v>
      </c>
      <c r="DG91" s="1">
        <v>0</v>
      </c>
      <c r="DH91" s="1">
        <v>0</v>
      </c>
      <c r="DI91" s="1">
        <v>0</v>
      </c>
      <c r="DJ91" s="1">
        <v>853.10062319898088</v>
      </c>
      <c r="DK91" s="1">
        <v>6824.8049855918471</v>
      </c>
      <c r="DL91" s="1">
        <v>0</v>
      </c>
      <c r="DM91" s="1">
        <v>0</v>
      </c>
      <c r="DN91" s="1">
        <v>409.48829913551089</v>
      </c>
      <c r="DO91" s="1">
        <v>1492.9260905982167</v>
      </c>
      <c r="DP91" s="1">
        <v>0</v>
      </c>
      <c r="DQ91" s="1">
        <v>0</v>
      </c>
      <c r="DR91" s="1">
        <v>3412.4024927959235</v>
      </c>
      <c r="DS91" s="1">
        <v>13649.609971183694</v>
      </c>
      <c r="DT91" s="1">
        <v>317501.46753749589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344143.80000000005</v>
      </c>
      <c r="EG91" s="1">
        <v>0</v>
      </c>
      <c r="EH91" s="1">
        <v>0</v>
      </c>
      <c r="EI91" s="1">
        <v>0</v>
      </c>
      <c r="EJ91" s="1">
        <v>375.36427420755132</v>
      </c>
      <c r="EK91" s="1">
        <v>3002.9141936604105</v>
      </c>
      <c r="EL91" s="1">
        <v>0</v>
      </c>
      <c r="EM91" s="1">
        <v>0</v>
      </c>
      <c r="EN91" s="1">
        <v>180.17485161962466</v>
      </c>
      <c r="EO91" s="1">
        <v>656.88747986321482</v>
      </c>
      <c r="EP91" s="1">
        <v>0</v>
      </c>
      <c r="EQ91" s="1">
        <v>0</v>
      </c>
      <c r="ER91" s="1">
        <v>1501.4570968302053</v>
      </c>
      <c r="ES91" s="1">
        <v>6005.8283873208211</v>
      </c>
      <c r="ET91" s="1">
        <v>139700.64571649808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151423.27199999991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>
        <v>0</v>
      </c>
      <c r="FZ91" s="1">
        <v>0</v>
      </c>
      <c r="GA91" s="1">
        <v>0</v>
      </c>
    </row>
    <row r="92" spans="1:183" ht="15.75" x14ac:dyDescent="0.25">
      <c r="A92" s="302">
        <f>MAX($A$36:A91)+1</f>
        <v>10</v>
      </c>
      <c r="B92" s="309" t="s">
        <v>55</v>
      </c>
      <c r="C92" s="73" t="s">
        <v>17</v>
      </c>
      <c r="D92" s="63" t="s">
        <v>179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462</v>
      </c>
      <c r="K92" s="30">
        <v>90</v>
      </c>
      <c r="L92" s="30">
        <v>0</v>
      </c>
      <c r="M92" s="30">
        <v>759</v>
      </c>
      <c r="N92" s="30">
        <v>0</v>
      </c>
      <c r="O92" s="30">
        <v>0</v>
      </c>
      <c r="P92" s="30">
        <v>0</v>
      </c>
      <c r="Q92" s="30">
        <v>431</v>
      </c>
      <c r="R92" s="30">
        <v>4178.4706000000006</v>
      </c>
      <c r="S92" s="30">
        <v>0</v>
      </c>
      <c r="T92" s="30">
        <v>435</v>
      </c>
      <c r="U92" s="35">
        <v>0</v>
      </c>
      <c r="V92" s="30">
        <v>0</v>
      </c>
      <c r="W92" s="30">
        <v>0</v>
      </c>
      <c r="X92" s="30">
        <v>0</v>
      </c>
      <c r="Y92" s="135">
        <f t="shared" si="185"/>
        <v>6355.4706000000006</v>
      </c>
      <c r="Z92" s="307">
        <f>SUM(Y92:Y96)</f>
        <v>17976.530599999998</v>
      </c>
      <c r="AB92" s="140"/>
      <c r="AD92" s="302">
        <f>A92</f>
        <v>10</v>
      </c>
      <c r="AE92" s="309" t="str">
        <f>B92</f>
        <v>Политически науки</v>
      </c>
      <c r="AF92" s="73" t="str">
        <f t="shared" si="186"/>
        <v>ФФ</v>
      </c>
      <c r="AG92" s="63" t="str">
        <f t="shared" si="187"/>
        <v>Европеистика</v>
      </c>
      <c r="AH92" s="158">
        <f t="shared" si="164"/>
        <v>0</v>
      </c>
      <c r="AI92" s="158">
        <f t="shared" si="165"/>
        <v>0</v>
      </c>
      <c r="AJ92" s="158">
        <f t="shared" si="166"/>
        <v>0</v>
      </c>
      <c r="AK92" s="158">
        <f t="shared" si="167"/>
        <v>0</v>
      </c>
      <c r="AL92" s="158">
        <f t="shared" si="168"/>
        <v>0</v>
      </c>
      <c r="AM92" s="158">
        <f t="shared" si="169"/>
        <v>7.2693279393031884E-2</v>
      </c>
      <c r="AN92" s="158">
        <f t="shared" si="170"/>
        <v>1.4161028453188028E-2</v>
      </c>
      <c r="AO92" s="158">
        <f t="shared" si="171"/>
        <v>0</v>
      </c>
      <c r="AP92" s="158">
        <f t="shared" si="172"/>
        <v>0.11942467328855237</v>
      </c>
      <c r="AQ92" s="158">
        <f t="shared" si="173"/>
        <v>0</v>
      </c>
      <c r="AR92" s="158">
        <f t="shared" si="174"/>
        <v>0</v>
      </c>
      <c r="AS92" s="158">
        <f t="shared" si="175"/>
        <v>0</v>
      </c>
      <c r="AT92" s="158">
        <f t="shared" si="176"/>
        <v>6.7815591814711557E-2</v>
      </c>
      <c r="AU92" s="158">
        <f t="shared" si="177"/>
        <v>0.65746045619344073</v>
      </c>
      <c r="AV92" s="158">
        <f t="shared" si="178"/>
        <v>0</v>
      </c>
      <c r="AW92" s="158">
        <f t="shared" si="179"/>
        <v>6.8444970857075474E-2</v>
      </c>
      <c r="AX92" s="159">
        <f t="shared" si="180"/>
        <v>0</v>
      </c>
      <c r="AY92" s="158">
        <f t="shared" si="181"/>
        <v>0</v>
      </c>
      <c r="AZ92" s="158">
        <f t="shared" si="182"/>
        <v>0</v>
      </c>
      <c r="BA92" s="158">
        <f t="shared" si="183"/>
        <v>0</v>
      </c>
      <c r="BB92" s="142">
        <f t="shared" si="184"/>
        <v>1</v>
      </c>
      <c r="BC92" s="311"/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36626.604777307912</v>
      </c>
      <c r="BM92" s="1">
        <v>7135.052878696345</v>
      </c>
      <c r="BN92" s="1">
        <v>0</v>
      </c>
      <c r="BO92" s="1">
        <v>60172.279277005844</v>
      </c>
      <c r="BP92" s="1">
        <v>0</v>
      </c>
      <c r="BQ92" s="1">
        <v>0</v>
      </c>
      <c r="BR92" s="1">
        <v>0</v>
      </c>
      <c r="BS92" s="1">
        <v>34168.975452423612</v>
      </c>
      <c r="BT92" s="1">
        <v>331262.31870086724</v>
      </c>
      <c r="BU92" s="1">
        <v>0</v>
      </c>
      <c r="BV92" s="1">
        <v>34486.088913699008</v>
      </c>
      <c r="BW92" s="1">
        <v>0</v>
      </c>
      <c r="BX92" s="1">
        <v>0</v>
      </c>
      <c r="BY92" s="1">
        <v>0</v>
      </c>
      <c r="BZ92" s="1">
        <v>0</v>
      </c>
      <c r="CA92" s="1">
        <v>503851.31999999995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9360.8589739995023</v>
      </c>
      <c r="CM92" s="1">
        <v>1823.5439559739286</v>
      </c>
      <c r="CN92" s="1">
        <v>0</v>
      </c>
      <c r="CO92" s="1">
        <v>15378.554028713466</v>
      </c>
      <c r="CP92" s="1">
        <v>0</v>
      </c>
      <c r="CQ92" s="1">
        <v>0</v>
      </c>
      <c r="CR92" s="1">
        <v>0</v>
      </c>
      <c r="CS92" s="1">
        <v>8732.749389164037</v>
      </c>
      <c r="CT92" s="1">
        <v>84662.497864941746</v>
      </c>
      <c r="CU92" s="1">
        <v>0</v>
      </c>
      <c r="CV92" s="1">
        <v>8813.7957872073221</v>
      </c>
      <c r="CW92" s="1">
        <v>0</v>
      </c>
      <c r="CX92" s="1">
        <v>0</v>
      </c>
      <c r="CY92" s="1">
        <v>0</v>
      </c>
      <c r="CZ92" s="1">
        <v>0</v>
      </c>
      <c r="DA92" s="1">
        <v>128772</v>
      </c>
      <c r="DG92" s="1">
        <v>0</v>
      </c>
      <c r="DH92" s="1">
        <v>0</v>
      </c>
      <c r="DI92" s="1">
        <v>0</v>
      </c>
      <c r="DJ92" s="1">
        <v>0</v>
      </c>
      <c r="DK92" s="1">
        <v>0</v>
      </c>
      <c r="DL92" s="1">
        <v>19475.532716648868</v>
      </c>
      <c r="DM92" s="1">
        <v>3793.9349448017274</v>
      </c>
      <c r="DN92" s="1">
        <v>0</v>
      </c>
      <c r="DO92" s="1">
        <v>31995.518034494569</v>
      </c>
      <c r="DP92" s="1">
        <v>0</v>
      </c>
      <c r="DQ92" s="1">
        <v>0</v>
      </c>
      <c r="DR92" s="1">
        <v>0</v>
      </c>
      <c r="DS92" s="1">
        <v>18168.732902328273</v>
      </c>
      <c r="DT92" s="1">
        <v>176142.72916851827</v>
      </c>
      <c r="DU92" s="1">
        <v>0</v>
      </c>
      <c r="DV92" s="1">
        <v>18337.352233208348</v>
      </c>
      <c r="DW92" s="1">
        <v>0</v>
      </c>
      <c r="DX92" s="1">
        <v>0</v>
      </c>
      <c r="DY92" s="1">
        <v>0</v>
      </c>
      <c r="DZ92" s="1">
        <v>0</v>
      </c>
      <c r="EA92" s="1">
        <v>267913.80000000005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7790.2130866595444</v>
      </c>
      <c r="EM92" s="1">
        <v>1517.5739779206904</v>
      </c>
      <c r="EN92" s="1">
        <v>0</v>
      </c>
      <c r="EO92" s="1">
        <v>12798.207213797821</v>
      </c>
      <c r="EP92" s="1">
        <v>0</v>
      </c>
      <c r="EQ92" s="1">
        <v>0</v>
      </c>
      <c r="ER92" s="1">
        <v>0</v>
      </c>
      <c r="ES92" s="1">
        <v>7267.4931609313062</v>
      </c>
      <c r="ET92" s="1">
        <v>70457.09166740728</v>
      </c>
      <c r="EU92" s="1">
        <v>0</v>
      </c>
      <c r="EV92" s="1">
        <v>7334.9408932833376</v>
      </c>
      <c r="EW92" s="1">
        <v>0</v>
      </c>
      <c r="EX92" s="1">
        <v>0</v>
      </c>
      <c r="EY92" s="1">
        <v>0</v>
      </c>
      <c r="EZ92" s="1">
        <v>0</v>
      </c>
      <c r="FA92" s="1">
        <v>107165.51999999997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0</v>
      </c>
      <c r="GA92" s="1">
        <v>0</v>
      </c>
    </row>
    <row r="93" spans="1:183" ht="15.75" x14ac:dyDescent="0.25">
      <c r="A93" s="302"/>
      <c r="B93" s="309"/>
      <c r="C93" s="70" t="s">
        <v>17</v>
      </c>
      <c r="D93" s="60" t="s">
        <v>56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75</v>
      </c>
      <c r="N93" s="13">
        <v>0</v>
      </c>
      <c r="O93" s="13">
        <v>0</v>
      </c>
      <c r="P93" s="13">
        <v>0</v>
      </c>
      <c r="Q93" s="13">
        <v>27</v>
      </c>
      <c r="R93" s="13">
        <v>4343.0599999999995</v>
      </c>
      <c r="S93" s="13">
        <v>0</v>
      </c>
      <c r="T93" s="13">
        <v>9</v>
      </c>
      <c r="U93" s="33">
        <v>66</v>
      </c>
      <c r="V93" s="13">
        <v>0</v>
      </c>
      <c r="W93" s="13">
        <v>0</v>
      </c>
      <c r="X93" s="13">
        <v>0</v>
      </c>
      <c r="Y93" s="131">
        <f t="shared" si="185"/>
        <v>4454.0599999999995</v>
      </c>
      <c r="Z93" s="307"/>
      <c r="AB93" s="140"/>
      <c r="AD93" s="302"/>
      <c r="AE93" s="309"/>
      <c r="AF93" s="70" t="str">
        <f t="shared" si="186"/>
        <v>ФФ</v>
      </c>
      <c r="AG93" s="60" t="str">
        <f t="shared" si="187"/>
        <v>Политология</v>
      </c>
      <c r="AH93" s="158">
        <f t="shared" si="164"/>
        <v>0</v>
      </c>
      <c r="AI93" s="158">
        <f t="shared" si="165"/>
        <v>0</v>
      </c>
      <c r="AJ93" s="158">
        <f t="shared" si="166"/>
        <v>0</v>
      </c>
      <c r="AK93" s="158">
        <f t="shared" si="167"/>
        <v>0</v>
      </c>
      <c r="AL93" s="158">
        <f t="shared" si="168"/>
        <v>0</v>
      </c>
      <c r="AM93" s="158">
        <f t="shared" si="169"/>
        <v>0</v>
      </c>
      <c r="AN93" s="158">
        <f t="shared" si="170"/>
        <v>0</v>
      </c>
      <c r="AO93" s="158">
        <f t="shared" si="171"/>
        <v>0</v>
      </c>
      <c r="AP93" s="158">
        <f t="shared" si="172"/>
        <v>1.6838569754336494E-2</v>
      </c>
      <c r="AQ93" s="158">
        <f t="shared" si="173"/>
        <v>0</v>
      </c>
      <c r="AR93" s="158">
        <f t="shared" si="174"/>
        <v>0</v>
      </c>
      <c r="AS93" s="158">
        <f t="shared" si="175"/>
        <v>0</v>
      </c>
      <c r="AT93" s="158">
        <f t="shared" si="176"/>
        <v>6.0618851115611383E-3</v>
      </c>
      <c r="AU93" s="158">
        <f t="shared" si="177"/>
        <v>0.97507891676358194</v>
      </c>
      <c r="AV93" s="158">
        <f t="shared" si="178"/>
        <v>0</v>
      </c>
      <c r="AW93" s="158">
        <f t="shared" si="179"/>
        <v>2.0206283705203796E-3</v>
      </c>
      <c r="AX93" s="159">
        <f t="shared" si="180"/>
        <v>1.4817941383816115E-2</v>
      </c>
      <c r="AY93" s="158">
        <f t="shared" si="181"/>
        <v>0</v>
      </c>
      <c r="AZ93" s="158">
        <f t="shared" si="182"/>
        <v>0</v>
      </c>
      <c r="BA93" s="158">
        <f t="shared" si="183"/>
        <v>0</v>
      </c>
      <c r="BB93" s="211">
        <f t="shared" si="184"/>
        <v>1</v>
      </c>
      <c r="BC93" s="311"/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9065.3833412661716</v>
      </c>
      <c r="BP93" s="1">
        <v>0</v>
      </c>
      <c r="BQ93" s="1">
        <v>0</v>
      </c>
      <c r="BR93" s="1">
        <v>0</v>
      </c>
      <c r="BS93" s="1">
        <v>3263.5380028558225</v>
      </c>
      <c r="BT93" s="1">
        <v>524953.38365492609</v>
      </c>
      <c r="BU93" s="1">
        <v>0</v>
      </c>
      <c r="BV93" s="1">
        <v>1087.8460009519408</v>
      </c>
      <c r="BW93" s="1">
        <v>0</v>
      </c>
      <c r="BX93" s="1">
        <v>0</v>
      </c>
      <c r="BY93" s="1">
        <v>0</v>
      </c>
      <c r="BZ93" s="1">
        <v>0</v>
      </c>
      <c r="CA93" s="1">
        <v>538370.15100000007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2591.1172783931966</v>
      </c>
      <c r="CP93" s="1">
        <v>0</v>
      </c>
      <c r="CQ93" s="1">
        <v>0</v>
      </c>
      <c r="CR93" s="1">
        <v>0</v>
      </c>
      <c r="CS93" s="1">
        <v>932.80222022155078</v>
      </c>
      <c r="CT93" s="1">
        <v>150045.03742797807</v>
      </c>
      <c r="CU93" s="1">
        <v>0</v>
      </c>
      <c r="CV93" s="1">
        <v>310.93407340718363</v>
      </c>
      <c r="CW93" s="1">
        <v>0</v>
      </c>
      <c r="CX93" s="1">
        <v>0</v>
      </c>
      <c r="CY93" s="1">
        <v>0</v>
      </c>
      <c r="CZ93" s="1">
        <v>0</v>
      </c>
      <c r="DA93" s="1">
        <v>153879.89099999997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4624.4757591949819</v>
      </c>
      <c r="DP93" s="1">
        <v>0</v>
      </c>
      <c r="DQ93" s="1">
        <v>0</v>
      </c>
      <c r="DR93" s="1">
        <v>0</v>
      </c>
      <c r="DS93" s="1">
        <v>1664.8112733101937</v>
      </c>
      <c r="DT93" s="1">
        <v>267791.67587639141</v>
      </c>
      <c r="DU93" s="1">
        <v>0</v>
      </c>
      <c r="DV93" s="1">
        <v>554.93709110339796</v>
      </c>
      <c r="DW93" s="1">
        <v>0</v>
      </c>
      <c r="DX93" s="1">
        <v>0</v>
      </c>
      <c r="DY93" s="1">
        <v>0</v>
      </c>
      <c r="DZ93" s="1">
        <v>0</v>
      </c>
      <c r="EA93" s="1">
        <v>274635.89999999997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1849.7903036779919</v>
      </c>
      <c r="EP93" s="1">
        <v>0</v>
      </c>
      <c r="EQ93" s="1">
        <v>0</v>
      </c>
      <c r="ER93" s="1">
        <v>0</v>
      </c>
      <c r="ES93" s="1">
        <v>665.92450932407723</v>
      </c>
      <c r="ET93" s="1">
        <v>107116.67035055652</v>
      </c>
      <c r="EU93" s="1">
        <v>0</v>
      </c>
      <c r="EV93" s="1">
        <v>221.97483644135909</v>
      </c>
      <c r="EW93" s="1">
        <v>0</v>
      </c>
      <c r="EX93" s="1">
        <v>0</v>
      </c>
      <c r="EY93" s="1">
        <v>0</v>
      </c>
      <c r="EZ93" s="1">
        <v>0</v>
      </c>
      <c r="FA93" s="1">
        <v>109854.35999999994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  <c r="FY93" s="1">
        <v>0</v>
      </c>
      <c r="FZ93" s="1">
        <v>0</v>
      </c>
      <c r="GA93" s="1">
        <v>0</v>
      </c>
    </row>
    <row r="94" spans="1:183" ht="31.5" x14ac:dyDescent="0.25">
      <c r="A94" s="302"/>
      <c r="B94" s="309"/>
      <c r="C94" s="70" t="s">
        <v>17</v>
      </c>
      <c r="D94" s="60" t="s">
        <v>178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33">
        <v>0</v>
      </c>
      <c r="V94" s="13">
        <v>0</v>
      </c>
      <c r="W94" s="13">
        <v>0</v>
      </c>
      <c r="X94" s="13">
        <v>0</v>
      </c>
      <c r="Y94" s="131">
        <f t="shared" si="185"/>
        <v>0</v>
      </c>
      <c r="Z94" s="307"/>
      <c r="AB94" s="140"/>
      <c r="AD94" s="302"/>
      <c r="AE94" s="309"/>
      <c r="AF94" s="70" t="str">
        <f t="shared" si="186"/>
        <v>ФФ</v>
      </c>
      <c r="AG94" s="60" t="str">
        <f t="shared" si="187"/>
        <v>Публична администрация - докторска програма</v>
      </c>
      <c r="AH94" s="158" t="str">
        <f t="shared" si="164"/>
        <v/>
      </c>
      <c r="AI94" s="158" t="str">
        <f t="shared" si="165"/>
        <v/>
      </c>
      <c r="AJ94" s="158" t="str">
        <f t="shared" si="166"/>
        <v/>
      </c>
      <c r="AK94" s="158" t="str">
        <f t="shared" si="167"/>
        <v/>
      </c>
      <c r="AL94" s="158" t="str">
        <f t="shared" si="168"/>
        <v/>
      </c>
      <c r="AM94" s="158" t="str">
        <f t="shared" si="169"/>
        <v/>
      </c>
      <c r="AN94" s="158" t="str">
        <f t="shared" si="170"/>
        <v/>
      </c>
      <c r="AO94" s="158" t="str">
        <f t="shared" si="171"/>
        <v/>
      </c>
      <c r="AP94" s="158" t="str">
        <f t="shared" si="172"/>
        <v/>
      </c>
      <c r="AQ94" s="158" t="str">
        <f t="shared" si="173"/>
        <v/>
      </c>
      <c r="AR94" s="158" t="str">
        <f t="shared" si="174"/>
        <v/>
      </c>
      <c r="AS94" s="158" t="str">
        <f t="shared" si="175"/>
        <v/>
      </c>
      <c r="AT94" s="158" t="str">
        <f t="shared" si="176"/>
        <v/>
      </c>
      <c r="AU94" s="158" t="str">
        <f t="shared" si="177"/>
        <v/>
      </c>
      <c r="AV94" s="158" t="str">
        <f t="shared" si="178"/>
        <v/>
      </c>
      <c r="AW94" s="158" t="str">
        <f t="shared" si="179"/>
        <v/>
      </c>
      <c r="AX94" s="159" t="str">
        <f t="shared" si="180"/>
        <v/>
      </c>
      <c r="AY94" s="158" t="str">
        <f t="shared" si="181"/>
        <v/>
      </c>
      <c r="AZ94" s="158" t="str">
        <f t="shared" si="182"/>
        <v/>
      </c>
      <c r="BA94" s="158" t="str">
        <f t="shared" si="183"/>
        <v/>
      </c>
      <c r="BB94" s="211">
        <f t="shared" si="184"/>
        <v>0</v>
      </c>
      <c r="BC94" s="311"/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0</v>
      </c>
      <c r="FW94" s="1">
        <v>0</v>
      </c>
      <c r="FX94" s="1">
        <v>0</v>
      </c>
      <c r="FY94" s="1">
        <v>0</v>
      </c>
      <c r="FZ94" s="1">
        <v>0</v>
      </c>
      <c r="GA94" s="1">
        <v>0</v>
      </c>
    </row>
    <row r="95" spans="1:183" s="124" customFormat="1" ht="15.75" x14ac:dyDescent="0.25">
      <c r="A95" s="302"/>
      <c r="B95" s="309"/>
      <c r="C95" s="125" t="s">
        <v>14</v>
      </c>
      <c r="D95" s="126" t="s">
        <v>169</v>
      </c>
      <c r="E95" s="127">
        <v>0</v>
      </c>
      <c r="F95" s="127">
        <v>0</v>
      </c>
      <c r="G95" s="127">
        <v>45</v>
      </c>
      <c r="H95" s="127">
        <v>150</v>
      </c>
      <c r="I95" s="127">
        <v>0</v>
      </c>
      <c r="J95" s="127">
        <v>180</v>
      </c>
      <c r="K95" s="127">
        <v>75</v>
      </c>
      <c r="L95" s="127">
        <v>0</v>
      </c>
      <c r="M95" s="127">
        <v>468</v>
      </c>
      <c r="N95" s="127">
        <v>0</v>
      </c>
      <c r="O95" s="127">
        <v>90</v>
      </c>
      <c r="P95" s="127">
        <v>0</v>
      </c>
      <c r="Q95" s="127">
        <v>120</v>
      </c>
      <c r="R95" s="127">
        <v>195</v>
      </c>
      <c r="S95" s="127">
        <v>0</v>
      </c>
      <c r="T95" s="127">
        <v>135</v>
      </c>
      <c r="U95" s="128">
        <v>0</v>
      </c>
      <c r="V95" s="127">
        <v>0</v>
      </c>
      <c r="W95" s="127">
        <v>90</v>
      </c>
      <c r="X95" s="127">
        <v>0</v>
      </c>
      <c r="Y95" s="137">
        <f t="shared" si="185"/>
        <v>1548</v>
      </c>
      <c r="Z95" s="307"/>
      <c r="AA95" s="1"/>
      <c r="AB95" s="140"/>
      <c r="AC95" s="1"/>
      <c r="AD95" s="302"/>
      <c r="AE95" s="309"/>
      <c r="AF95" s="125" t="str">
        <f t="shared" si="186"/>
        <v>ФКНФ</v>
      </c>
      <c r="AG95" s="126" t="str">
        <f t="shared" si="187"/>
        <v>Европейски съюз и европейска интеграция</v>
      </c>
      <c r="AH95" s="168">
        <f t="shared" si="164"/>
        <v>0</v>
      </c>
      <c r="AI95" s="168">
        <f t="shared" si="165"/>
        <v>0</v>
      </c>
      <c r="AJ95" s="168">
        <f t="shared" si="166"/>
        <v>2.9069767441860465E-2</v>
      </c>
      <c r="AK95" s="168">
        <f t="shared" si="167"/>
        <v>9.6899224806201556E-2</v>
      </c>
      <c r="AL95" s="168">
        <f t="shared" si="168"/>
        <v>0</v>
      </c>
      <c r="AM95" s="168">
        <f t="shared" si="169"/>
        <v>0.11627906976744186</v>
      </c>
      <c r="AN95" s="168">
        <f t="shared" si="170"/>
        <v>4.8449612403100778E-2</v>
      </c>
      <c r="AO95" s="168">
        <f t="shared" si="171"/>
        <v>0</v>
      </c>
      <c r="AP95" s="168">
        <f t="shared" si="172"/>
        <v>0.30232558139534882</v>
      </c>
      <c r="AQ95" s="168">
        <f t="shared" si="173"/>
        <v>0</v>
      </c>
      <c r="AR95" s="168">
        <f t="shared" si="174"/>
        <v>5.8139534883720929E-2</v>
      </c>
      <c r="AS95" s="168">
        <f t="shared" si="175"/>
        <v>0</v>
      </c>
      <c r="AT95" s="168">
        <f t="shared" si="176"/>
        <v>7.7519379844961239E-2</v>
      </c>
      <c r="AU95" s="168">
        <f t="shared" si="177"/>
        <v>0.12596899224806202</v>
      </c>
      <c r="AV95" s="168">
        <f t="shared" si="178"/>
        <v>0</v>
      </c>
      <c r="AW95" s="168">
        <f t="shared" si="179"/>
        <v>8.7209302325581398E-2</v>
      </c>
      <c r="AX95" s="169">
        <f t="shared" si="180"/>
        <v>0</v>
      </c>
      <c r="AY95" s="168">
        <f t="shared" si="181"/>
        <v>0</v>
      </c>
      <c r="AZ95" s="168">
        <f t="shared" si="182"/>
        <v>5.8139534883720929E-2</v>
      </c>
      <c r="BA95" s="168">
        <f t="shared" si="183"/>
        <v>0</v>
      </c>
      <c r="BB95" s="217">
        <f t="shared" si="184"/>
        <v>1</v>
      </c>
      <c r="BC95" s="311"/>
      <c r="BG95" s="124">
        <v>0</v>
      </c>
      <c r="BH95" s="124">
        <v>0</v>
      </c>
      <c r="BI95" s="124">
        <v>2112.2920784883722</v>
      </c>
      <c r="BJ95" s="124">
        <v>7040.9735949612414</v>
      </c>
      <c r="BK95" s="124">
        <v>0</v>
      </c>
      <c r="BL95" s="124">
        <v>8449.1683139534889</v>
      </c>
      <c r="BM95" s="124">
        <v>3520.4867974806207</v>
      </c>
      <c r="BN95" s="124">
        <v>0</v>
      </c>
      <c r="BO95" s="124">
        <v>21967.83761627907</v>
      </c>
      <c r="BP95" s="124">
        <v>0</v>
      </c>
      <c r="BQ95" s="124">
        <v>4224.5841569767445</v>
      </c>
      <c r="BR95" s="124">
        <v>0</v>
      </c>
      <c r="BS95" s="124">
        <v>5632.778875968992</v>
      </c>
      <c r="BT95" s="124">
        <v>9153.2656734496122</v>
      </c>
      <c r="BU95" s="124">
        <v>0</v>
      </c>
      <c r="BV95" s="124">
        <v>6336.8762354651171</v>
      </c>
      <c r="BW95" s="124">
        <v>0</v>
      </c>
      <c r="BX95" s="124">
        <v>0</v>
      </c>
      <c r="BY95" s="124">
        <v>4224.5841569767445</v>
      </c>
      <c r="BZ95" s="124">
        <v>0</v>
      </c>
      <c r="CA95" s="124">
        <v>72662.847500000003</v>
      </c>
      <c r="CG95" s="124">
        <v>0</v>
      </c>
      <c r="CH95" s="124">
        <v>0</v>
      </c>
      <c r="CI95" s="124">
        <v>1947.301671511628</v>
      </c>
      <c r="CJ95" s="124">
        <v>6491.0055717054274</v>
      </c>
      <c r="CK95" s="124">
        <v>0</v>
      </c>
      <c r="CL95" s="124">
        <v>7789.206686046512</v>
      </c>
      <c r="CM95" s="124">
        <v>3245.5027858527137</v>
      </c>
      <c r="CN95" s="124">
        <v>0</v>
      </c>
      <c r="CO95" s="124">
        <v>20251.937383720931</v>
      </c>
      <c r="CP95" s="124">
        <v>0</v>
      </c>
      <c r="CQ95" s="124">
        <v>3894.603343023256</v>
      </c>
      <c r="CR95" s="124">
        <v>0</v>
      </c>
      <c r="CS95" s="124">
        <v>5192.804457364341</v>
      </c>
      <c r="CT95" s="124">
        <v>8438.3072432170557</v>
      </c>
      <c r="CU95" s="124">
        <v>0</v>
      </c>
      <c r="CV95" s="124">
        <v>5841.9050145348847</v>
      </c>
      <c r="CW95" s="124">
        <v>0</v>
      </c>
      <c r="CX95" s="124">
        <v>0</v>
      </c>
      <c r="CY95" s="124">
        <v>3894.603343023256</v>
      </c>
      <c r="CZ95" s="124">
        <v>0</v>
      </c>
      <c r="DA95" s="124">
        <v>66987.177500000005</v>
      </c>
      <c r="DG95" s="124">
        <v>0</v>
      </c>
      <c r="DH95" s="124">
        <v>0</v>
      </c>
      <c r="DI95" s="124">
        <v>117.85029069767442</v>
      </c>
      <c r="DJ95" s="124">
        <v>392.83430232558146</v>
      </c>
      <c r="DK95" s="124">
        <v>0</v>
      </c>
      <c r="DL95" s="124">
        <v>471.4011627906977</v>
      </c>
      <c r="DM95" s="124">
        <v>196.41715116279073</v>
      </c>
      <c r="DN95" s="124">
        <v>0</v>
      </c>
      <c r="DO95" s="124">
        <v>1225.6430232558139</v>
      </c>
      <c r="DP95" s="124">
        <v>0</v>
      </c>
      <c r="DQ95" s="124">
        <v>235.70058139534885</v>
      </c>
      <c r="DR95" s="124">
        <v>0</v>
      </c>
      <c r="DS95" s="124">
        <v>314.26744186046511</v>
      </c>
      <c r="DT95" s="124">
        <v>510.68459302325584</v>
      </c>
      <c r="DU95" s="124">
        <v>0</v>
      </c>
      <c r="DV95" s="124">
        <v>353.55087209302326</v>
      </c>
      <c r="DW95" s="124">
        <v>0</v>
      </c>
      <c r="DX95" s="124">
        <v>0</v>
      </c>
      <c r="DY95" s="124">
        <v>235.70058139534885</v>
      </c>
      <c r="DZ95" s="124">
        <v>0</v>
      </c>
      <c r="EA95" s="124">
        <v>4054.05</v>
      </c>
      <c r="EG95" s="124">
        <v>0</v>
      </c>
      <c r="EH95" s="124">
        <v>0</v>
      </c>
      <c r="EI95" s="124">
        <v>47.140116279069758</v>
      </c>
      <c r="EJ95" s="124">
        <v>157.13372093023253</v>
      </c>
      <c r="EK95" s="124">
        <v>0</v>
      </c>
      <c r="EL95" s="124">
        <v>188.56046511627903</v>
      </c>
      <c r="EM95" s="124">
        <v>78.566860465116264</v>
      </c>
      <c r="EN95" s="124">
        <v>0</v>
      </c>
      <c r="EO95" s="124">
        <v>490.25720930232546</v>
      </c>
      <c r="EP95" s="124">
        <v>0</v>
      </c>
      <c r="EQ95" s="124">
        <v>94.280232558139517</v>
      </c>
      <c r="ER95" s="124">
        <v>0</v>
      </c>
      <c r="ES95" s="124">
        <v>125.70697674418602</v>
      </c>
      <c r="ET95" s="124">
        <v>204.27383720930229</v>
      </c>
      <c r="EU95" s="124">
        <v>0</v>
      </c>
      <c r="EV95" s="124">
        <v>141.42034883720927</v>
      </c>
      <c r="EW95" s="124">
        <v>0</v>
      </c>
      <c r="EX95" s="124">
        <v>0</v>
      </c>
      <c r="EY95" s="124">
        <v>94.280232558139517</v>
      </c>
      <c r="EZ95" s="124">
        <v>0</v>
      </c>
      <c r="FA95" s="124">
        <v>1621.6199999999997</v>
      </c>
      <c r="FG95" s="124">
        <v>0</v>
      </c>
      <c r="FH95" s="124">
        <v>0</v>
      </c>
      <c r="FI95" s="124">
        <v>0</v>
      </c>
      <c r="FJ95" s="124">
        <v>0</v>
      </c>
      <c r="FK95" s="124">
        <v>0</v>
      </c>
      <c r="FL95" s="124">
        <v>0</v>
      </c>
      <c r="FM95" s="124">
        <v>0</v>
      </c>
      <c r="FN95" s="124">
        <v>0</v>
      </c>
      <c r="FO95" s="124">
        <v>0</v>
      </c>
      <c r="FP95" s="124">
        <v>0</v>
      </c>
      <c r="FQ95" s="124">
        <v>0</v>
      </c>
      <c r="FR95" s="124">
        <v>0</v>
      </c>
      <c r="FS95" s="124">
        <v>0</v>
      </c>
      <c r="FT95" s="124">
        <v>0</v>
      </c>
      <c r="FU95" s="124">
        <v>0</v>
      </c>
      <c r="FV95" s="124">
        <v>0</v>
      </c>
      <c r="FW95" s="124">
        <v>0</v>
      </c>
      <c r="FX95" s="124">
        <v>0</v>
      </c>
      <c r="FY95" s="124">
        <v>0</v>
      </c>
      <c r="FZ95" s="124">
        <v>0</v>
      </c>
      <c r="GA95" s="124">
        <v>0</v>
      </c>
    </row>
    <row r="96" spans="1:183" ht="16.5" thickBot="1" x14ac:dyDescent="0.3">
      <c r="A96" s="303"/>
      <c r="B96" s="305"/>
      <c r="C96" s="76" t="s">
        <v>19</v>
      </c>
      <c r="D96" s="65" t="s">
        <v>57</v>
      </c>
      <c r="E96" s="14">
        <v>0</v>
      </c>
      <c r="F96" s="14">
        <v>0</v>
      </c>
      <c r="G96" s="14">
        <v>0</v>
      </c>
      <c r="H96" s="14">
        <v>480</v>
      </c>
      <c r="I96" s="14">
        <v>0</v>
      </c>
      <c r="J96" s="14">
        <v>195</v>
      </c>
      <c r="K96" s="14">
        <v>0</v>
      </c>
      <c r="L96" s="14">
        <v>0</v>
      </c>
      <c r="M96" s="14">
        <v>1314</v>
      </c>
      <c r="N96" s="14">
        <v>0</v>
      </c>
      <c r="O96" s="14">
        <v>30</v>
      </c>
      <c r="P96" s="14">
        <v>0</v>
      </c>
      <c r="Q96" s="14">
        <v>165</v>
      </c>
      <c r="R96" s="14">
        <v>60</v>
      </c>
      <c r="S96" s="14">
        <v>0</v>
      </c>
      <c r="T96" s="14">
        <v>3327</v>
      </c>
      <c r="U96" s="34">
        <v>480</v>
      </c>
      <c r="V96" s="14">
        <v>0</v>
      </c>
      <c r="W96" s="14">
        <v>48</v>
      </c>
      <c r="X96" s="14">
        <v>0</v>
      </c>
      <c r="Y96" s="132">
        <f t="shared" si="185"/>
        <v>5619</v>
      </c>
      <c r="Z96" s="308"/>
      <c r="AB96" s="140"/>
      <c r="AD96" s="303"/>
      <c r="AE96" s="305"/>
      <c r="AF96" s="76" t="str">
        <f t="shared" si="186"/>
        <v>ЮФ</v>
      </c>
      <c r="AG96" s="65" t="str">
        <f t="shared" si="187"/>
        <v>Международни отношения</v>
      </c>
      <c r="AH96" s="160">
        <f t="shared" si="164"/>
        <v>0</v>
      </c>
      <c r="AI96" s="160">
        <f t="shared" si="165"/>
        <v>0</v>
      </c>
      <c r="AJ96" s="160">
        <f t="shared" si="166"/>
        <v>0</v>
      </c>
      <c r="AK96" s="160">
        <f t="shared" si="167"/>
        <v>8.5424452749599575E-2</v>
      </c>
      <c r="AL96" s="160">
        <f t="shared" si="168"/>
        <v>0</v>
      </c>
      <c r="AM96" s="160">
        <f t="shared" si="169"/>
        <v>3.4703683929524824E-2</v>
      </c>
      <c r="AN96" s="160">
        <f t="shared" si="170"/>
        <v>0</v>
      </c>
      <c r="AO96" s="160">
        <f t="shared" si="171"/>
        <v>0</v>
      </c>
      <c r="AP96" s="160">
        <f t="shared" si="172"/>
        <v>0.23384943940202882</v>
      </c>
      <c r="AQ96" s="160">
        <f t="shared" si="173"/>
        <v>0</v>
      </c>
      <c r="AR96" s="160">
        <f t="shared" si="174"/>
        <v>5.3390282968499734E-3</v>
      </c>
      <c r="AS96" s="160">
        <f t="shared" si="175"/>
        <v>0</v>
      </c>
      <c r="AT96" s="160">
        <f t="shared" si="176"/>
        <v>2.9364655632674853E-2</v>
      </c>
      <c r="AU96" s="160">
        <f t="shared" si="177"/>
        <v>1.0678056593699947E-2</v>
      </c>
      <c r="AV96" s="160">
        <f t="shared" si="178"/>
        <v>0</v>
      </c>
      <c r="AW96" s="160">
        <f t="shared" si="179"/>
        <v>0.59209823812066209</v>
      </c>
      <c r="AX96" s="161">
        <f t="shared" si="180"/>
        <v>8.5424452749599575E-2</v>
      </c>
      <c r="AY96" s="160">
        <f t="shared" si="181"/>
        <v>0</v>
      </c>
      <c r="AZ96" s="160">
        <f t="shared" si="182"/>
        <v>8.5424452749599568E-3</v>
      </c>
      <c r="BA96" s="160">
        <f t="shared" si="183"/>
        <v>0</v>
      </c>
      <c r="BB96" s="212">
        <f t="shared" si="184"/>
        <v>1.0000000000000002</v>
      </c>
      <c r="BC96" s="312"/>
      <c r="BG96" s="1">
        <v>0</v>
      </c>
      <c r="BH96" s="1">
        <v>0</v>
      </c>
      <c r="BI96" s="1">
        <v>0</v>
      </c>
      <c r="BJ96" s="1">
        <v>61096.379071009083</v>
      </c>
      <c r="BK96" s="1">
        <v>0</v>
      </c>
      <c r="BL96" s="1">
        <v>24820.403997597437</v>
      </c>
      <c r="BM96" s="1">
        <v>0</v>
      </c>
      <c r="BN96" s="1">
        <v>0</v>
      </c>
      <c r="BO96" s="1">
        <v>167251.33770688734</v>
      </c>
      <c r="BP96" s="1">
        <v>0</v>
      </c>
      <c r="BQ96" s="1">
        <v>3818.5236919380677</v>
      </c>
      <c r="BR96" s="1">
        <v>0</v>
      </c>
      <c r="BS96" s="1">
        <v>21001.880305659372</v>
      </c>
      <c r="BT96" s="1">
        <v>7637.0473838761354</v>
      </c>
      <c r="BU96" s="1">
        <v>0</v>
      </c>
      <c r="BV96" s="1">
        <v>423474.27743593173</v>
      </c>
      <c r="BW96" s="1">
        <v>0</v>
      </c>
      <c r="BX96" s="1">
        <v>0</v>
      </c>
      <c r="BY96" s="1">
        <v>6109.6379071009078</v>
      </c>
      <c r="BZ96" s="1">
        <v>0</v>
      </c>
      <c r="CA96" s="1">
        <v>715209.48750000005</v>
      </c>
      <c r="CG96" s="1">
        <v>0</v>
      </c>
      <c r="CH96" s="1">
        <v>0</v>
      </c>
      <c r="CI96" s="1">
        <v>0</v>
      </c>
      <c r="CJ96" s="1">
        <v>22918.257981847302</v>
      </c>
      <c r="CK96" s="1">
        <v>0</v>
      </c>
      <c r="CL96" s="1">
        <v>9310.5423051254656</v>
      </c>
      <c r="CM96" s="1">
        <v>0</v>
      </c>
      <c r="CN96" s="1">
        <v>0</v>
      </c>
      <c r="CO96" s="1">
        <v>62738.73122530699</v>
      </c>
      <c r="CP96" s="1">
        <v>0</v>
      </c>
      <c r="CQ96" s="1">
        <v>1432.3911238654564</v>
      </c>
      <c r="CR96" s="1">
        <v>0</v>
      </c>
      <c r="CS96" s="1">
        <v>7878.1511812600102</v>
      </c>
      <c r="CT96" s="1">
        <v>2864.7822477309128</v>
      </c>
      <c r="CU96" s="1">
        <v>0</v>
      </c>
      <c r="CV96" s="1">
        <v>158852.17563667914</v>
      </c>
      <c r="CW96" s="1">
        <v>0</v>
      </c>
      <c r="CX96" s="1">
        <v>0</v>
      </c>
      <c r="CY96" s="1">
        <v>2291.82579818473</v>
      </c>
      <c r="CZ96" s="1">
        <v>0</v>
      </c>
      <c r="DA96" s="1">
        <v>268286.85749999998</v>
      </c>
      <c r="DG96" s="1">
        <v>0</v>
      </c>
      <c r="DH96" s="1">
        <v>0</v>
      </c>
      <c r="DI96" s="1">
        <v>0</v>
      </c>
      <c r="DJ96" s="1">
        <v>27270.086492258411</v>
      </c>
      <c r="DK96" s="1">
        <v>0</v>
      </c>
      <c r="DL96" s="1">
        <v>11078.472637479977</v>
      </c>
      <c r="DM96" s="1">
        <v>0</v>
      </c>
      <c r="DN96" s="1">
        <v>0</v>
      </c>
      <c r="DO96" s="1">
        <v>74651.8617725574</v>
      </c>
      <c r="DP96" s="1">
        <v>0</v>
      </c>
      <c r="DQ96" s="1">
        <v>1704.3804057661507</v>
      </c>
      <c r="DR96" s="1">
        <v>0</v>
      </c>
      <c r="DS96" s="1">
        <v>9374.0922317138284</v>
      </c>
      <c r="DT96" s="1">
        <v>3408.7608115323014</v>
      </c>
      <c r="DU96" s="1">
        <v>0</v>
      </c>
      <c r="DV96" s="1">
        <v>189015.78699946613</v>
      </c>
      <c r="DW96" s="1">
        <v>0</v>
      </c>
      <c r="DX96" s="1">
        <v>0</v>
      </c>
      <c r="DY96" s="1">
        <v>2727.0086492258411</v>
      </c>
      <c r="DZ96" s="1">
        <v>0</v>
      </c>
      <c r="EA96" s="1">
        <v>319230.45</v>
      </c>
      <c r="EG96" s="1">
        <v>0</v>
      </c>
      <c r="EH96" s="1">
        <v>0</v>
      </c>
      <c r="EI96" s="1">
        <v>0</v>
      </c>
      <c r="EJ96" s="1">
        <v>10908.034596903361</v>
      </c>
      <c r="EK96" s="1">
        <v>0</v>
      </c>
      <c r="EL96" s="1">
        <v>4431.3890549919897</v>
      </c>
      <c r="EM96" s="1">
        <v>0</v>
      </c>
      <c r="EN96" s="1">
        <v>0</v>
      </c>
      <c r="EO96" s="1">
        <v>29860.744709022947</v>
      </c>
      <c r="EP96" s="1">
        <v>0</v>
      </c>
      <c r="EQ96" s="1">
        <v>681.75216230646004</v>
      </c>
      <c r="ER96" s="1">
        <v>0</v>
      </c>
      <c r="ES96" s="1">
        <v>3749.6368926855303</v>
      </c>
      <c r="ET96" s="1">
        <v>1363.5043246129201</v>
      </c>
      <c r="EU96" s="1">
        <v>0</v>
      </c>
      <c r="EV96" s="1">
        <v>75606.314799786429</v>
      </c>
      <c r="EW96" s="1">
        <v>0</v>
      </c>
      <c r="EX96" s="1">
        <v>0</v>
      </c>
      <c r="EY96" s="1">
        <v>1090.803459690336</v>
      </c>
      <c r="EZ96" s="1">
        <v>0</v>
      </c>
      <c r="FA96" s="1">
        <v>127692.17999999996</v>
      </c>
      <c r="FG96" s="1">
        <v>0</v>
      </c>
      <c r="FH96" s="1">
        <v>0</v>
      </c>
      <c r="FI96" s="1">
        <v>0</v>
      </c>
      <c r="FJ96" s="1">
        <v>0</v>
      </c>
      <c r="FK96" s="1">
        <v>0</v>
      </c>
      <c r="FL96" s="1">
        <v>0</v>
      </c>
      <c r="FM96" s="1">
        <v>0</v>
      </c>
      <c r="FN96" s="1">
        <v>0</v>
      </c>
      <c r="FO96" s="1">
        <v>0</v>
      </c>
      <c r="FP96" s="1">
        <v>0</v>
      </c>
      <c r="FQ96" s="1">
        <v>0</v>
      </c>
      <c r="FR96" s="1">
        <v>0</v>
      </c>
      <c r="FS96" s="1">
        <v>0</v>
      </c>
      <c r="FT96" s="1">
        <v>0</v>
      </c>
      <c r="FU96" s="1">
        <v>0</v>
      </c>
      <c r="FV96" s="1">
        <v>0</v>
      </c>
      <c r="FW96" s="1">
        <v>0</v>
      </c>
      <c r="FX96" s="1">
        <v>0</v>
      </c>
      <c r="FY96" s="1">
        <v>0</v>
      </c>
      <c r="FZ96" s="1">
        <v>0</v>
      </c>
      <c r="GA96" s="1">
        <v>0</v>
      </c>
    </row>
    <row r="97" spans="1:183" ht="16.5" thickBot="1" x14ac:dyDescent="0.3">
      <c r="A97" s="44">
        <f>MAX($A$36:A96)+1</f>
        <v>11</v>
      </c>
      <c r="B97" s="56" t="s">
        <v>58</v>
      </c>
      <c r="C97" s="74" t="s">
        <v>19</v>
      </c>
      <c r="D97" s="64" t="s">
        <v>58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570</v>
      </c>
      <c r="K97" s="51">
        <v>114</v>
      </c>
      <c r="L97" s="51">
        <v>14.4</v>
      </c>
      <c r="M97" s="51">
        <v>245.25</v>
      </c>
      <c r="N97" s="51">
        <v>0</v>
      </c>
      <c r="O97" s="51">
        <v>48</v>
      </c>
      <c r="P97" s="51">
        <v>0</v>
      </c>
      <c r="Q97" s="51">
        <v>0</v>
      </c>
      <c r="R97" s="51">
        <v>0</v>
      </c>
      <c r="S97" s="51">
        <v>0</v>
      </c>
      <c r="T97" s="51">
        <v>27177.599999999999</v>
      </c>
      <c r="U97" s="52">
        <v>2940</v>
      </c>
      <c r="V97" s="51">
        <v>0</v>
      </c>
      <c r="W97" s="51">
        <v>0</v>
      </c>
      <c r="X97" s="51">
        <v>0</v>
      </c>
      <c r="Y97" s="136">
        <f t="shared" si="185"/>
        <v>28169.25</v>
      </c>
      <c r="Z97" s="283">
        <f>Y97</f>
        <v>28169.25</v>
      </c>
      <c r="AB97" s="140"/>
      <c r="AD97" s="44">
        <f>A97</f>
        <v>11</v>
      </c>
      <c r="AE97" s="56" t="str">
        <f>B97</f>
        <v>Право</v>
      </c>
      <c r="AF97" s="74" t="str">
        <f t="shared" si="186"/>
        <v>ЮФ</v>
      </c>
      <c r="AG97" s="64" t="str">
        <f t="shared" si="187"/>
        <v>Право</v>
      </c>
      <c r="AH97" s="164">
        <f t="shared" si="164"/>
        <v>0</v>
      </c>
      <c r="AI97" s="164">
        <f t="shared" si="165"/>
        <v>0</v>
      </c>
      <c r="AJ97" s="164">
        <f t="shared" si="166"/>
        <v>0</v>
      </c>
      <c r="AK97" s="164">
        <f t="shared" si="167"/>
        <v>0</v>
      </c>
      <c r="AL97" s="164">
        <f t="shared" si="168"/>
        <v>0</v>
      </c>
      <c r="AM97" s="164">
        <f t="shared" si="169"/>
        <v>2.0234830533294283E-2</v>
      </c>
      <c r="AN97" s="164">
        <f t="shared" si="170"/>
        <v>4.046966106658857E-3</v>
      </c>
      <c r="AO97" s="164">
        <f t="shared" si="171"/>
        <v>5.1119571873585565E-4</v>
      </c>
      <c r="AP97" s="164">
        <f t="shared" si="172"/>
        <v>8.7063020847200408E-3</v>
      </c>
      <c r="AQ97" s="164">
        <f t="shared" si="173"/>
        <v>0</v>
      </c>
      <c r="AR97" s="164">
        <f t="shared" si="174"/>
        <v>1.7039857291195185E-3</v>
      </c>
      <c r="AS97" s="164">
        <f t="shared" si="175"/>
        <v>0</v>
      </c>
      <c r="AT97" s="164">
        <f t="shared" si="176"/>
        <v>0</v>
      </c>
      <c r="AU97" s="164">
        <f t="shared" si="177"/>
        <v>0</v>
      </c>
      <c r="AV97" s="164">
        <f t="shared" si="178"/>
        <v>0</v>
      </c>
      <c r="AW97" s="164">
        <f t="shared" si="179"/>
        <v>0.96479671982747139</v>
      </c>
      <c r="AX97" s="165">
        <f t="shared" si="180"/>
        <v>0.10436912590857052</v>
      </c>
      <c r="AY97" s="164">
        <f t="shared" si="181"/>
        <v>0</v>
      </c>
      <c r="AZ97" s="164">
        <f t="shared" si="182"/>
        <v>0</v>
      </c>
      <c r="BA97" s="164">
        <f t="shared" si="183"/>
        <v>0</v>
      </c>
      <c r="BB97" s="215">
        <f t="shared" si="184"/>
        <v>1</v>
      </c>
      <c r="BC97" s="47"/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107052.07028728131</v>
      </c>
      <c r="BM97" s="1">
        <v>21410.414057456266</v>
      </c>
      <c r="BN97" s="1">
        <v>2704.473354626055</v>
      </c>
      <c r="BO97" s="1">
        <v>46060.561820974995</v>
      </c>
      <c r="BP97" s="1">
        <v>0</v>
      </c>
      <c r="BQ97" s="1">
        <v>9014.9111820868475</v>
      </c>
      <c r="BR97" s="1">
        <v>0</v>
      </c>
      <c r="BS97" s="1">
        <v>0</v>
      </c>
      <c r="BT97" s="1">
        <v>0</v>
      </c>
      <c r="BU97" s="1">
        <v>0</v>
      </c>
      <c r="BV97" s="1">
        <v>5104242.7112975735</v>
      </c>
      <c r="BW97" s="1">
        <v>0</v>
      </c>
      <c r="BX97" s="1">
        <v>0</v>
      </c>
      <c r="BY97" s="1">
        <v>0</v>
      </c>
      <c r="BZ97" s="1">
        <v>0</v>
      </c>
      <c r="CA97" s="1">
        <v>5290485.1419999991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36495.486009212174</v>
      </c>
      <c r="CM97" s="1">
        <v>7299.0972018424354</v>
      </c>
      <c r="CN97" s="1">
        <v>921.99122549588662</v>
      </c>
      <c r="CO97" s="1">
        <v>15702.663059226817</v>
      </c>
      <c r="CP97" s="1">
        <v>0</v>
      </c>
      <c r="CQ97" s="1">
        <v>3073.3040849862882</v>
      </c>
      <c r="CR97" s="1">
        <v>0</v>
      </c>
      <c r="CS97" s="1">
        <v>0</v>
      </c>
      <c r="CT97" s="1">
        <v>0</v>
      </c>
      <c r="CU97" s="1">
        <v>0</v>
      </c>
      <c r="CV97" s="1">
        <v>1740104.7729192364</v>
      </c>
      <c r="CW97" s="1">
        <v>0</v>
      </c>
      <c r="CX97" s="1">
        <v>0</v>
      </c>
      <c r="CY97" s="1">
        <v>0</v>
      </c>
      <c r="CZ97" s="1">
        <v>0</v>
      </c>
      <c r="DA97" s="1">
        <v>1803597.3145000001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45520.376953593033</v>
      </c>
      <c r="DM97" s="1">
        <v>9104.0753907186081</v>
      </c>
      <c r="DN97" s="1">
        <v>1149.9884704065612</v>
      </c>
      <c r="DO97" s="1">
        <v>19585.741136611741</v>
      </c>
      <c r="DP97" s="1">
        <v>0</v>
      </c>
      <c r="DQ97" s="1">
        <v>3833.2949013552029</v>
      </c>
      <c r="DR97" s="1">
        <v>0</v>
      </c>
      <c r="DS97" s="1">
        <v>0</v>
      </c>
      <c r="DT97" s="1">
        <v>0</v>
      </c>
      <c r="DU97" s="1">
        <v>0</v>
      </c>
      <c r="DV97" s="1">
        <v>2170411.573147316</v>
      </c>
      <c r="DW97" s="1">
        <v>0</v>
      </c>
      <c r="DX97" s="1">
        <v>0</v>
      </c>
      <c r="DY97" s="1">
        <v>0</v>
      </c>
      <c r="DZ97" s="1">
        <v>0</v>
      </c>
      <c r="EA97" s="1">
        <v>2249605.0500000012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25036.20732447617</v>
      </c>
      <c r="EM97" s="1">
        <v>5007.2414648952354</v>
      </c>
      <c r="EN97" s="1">
        <v>632.49365872360863</v>
      </c>
      <c r="EO97" s="1">
        <v>10772.157625136459</v>
      </c>
      <c r="EP97" s="1">
        <v>0</v>
      </c>
      <c r="EQ97" s="1">
        <v>2108.3121957453618</v>
      </c>
      <c r="ER97" s="1">
        <v>0</v>
      </c>
      <c r="ES97" s="1">
        <v>0</v>
      </c>
      <c r="ET97" s="1">
        <v>0</v>
      </c>
      <c r="EU97" s="1">
        <v>0</v>
      </c>
      <c r="EV97" s="1">
        <v>1193726.3652310239</v>
      </c>
      <c r="EW97" s="1">
        <v>0</v>
      </c>
      <c r="EX97" s="1">
        <v>0</v>
      </c>
      <c r="EY97" s="1">
        <v>0</v>
      </c>
      <c r="EZ97" s="1">
        <v>0</v>
      </c>
      <c r="FA97" s="1">
        <v>1237282.7775000008</v>
      </c>
      <c r="FG97" s="1">
        <v>0</v>
      </c>
      <c r="FH97" s="1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0</v>
      </c>
      <c r="FT97" s="1">
        <v>0</v>
      </c>
      <c r="FU97" s="1">
        <v>0</v>
      </c>
      <c r="FV97" s="1">
        <v>0</v>
      </c>
      <c r="FW97" s="1">
        <v>0</v>
      </c>
      <c r="FX97" s="1">
        <v>0</v>
      </c>
      <c r="FY97" s="1">
        <v>0</v>
      </c>
      <c r="FZ97" s="1">
        <v>0</v>
      </c>
      <c r="GA97" s="1">
        <v>0</v>
      </c>
    </row>
    <row r="98" spans="1:183" ht="15.75" x14ac:dyDescent="0.25">
      <c r="A98" s="301">
        <f>MAX($A$36:A97)+1</f>
        <v>12</v>
      </c>
      <c r="B98" s="304" t="s">
        <v>60</v>
      </c>
      <c r="C98" s="69" t="s">
        <v>24</v>
      </c>
      <c r="D98" s="59" t="s">
        <v>61</v>
      </c>
      <c r="E98" s="12">
        <v>1818.5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24.68</v>
      </c>
      <c r="N98" s="12">
        <v>0</v>
      </c>
      <c r="O98" s="12">
        <v>0</v>
      </c>
      <c r="P98" s="12">
        <v>0</v>
      </c>
      <c r="Q98" s="12">
        <v>0</v>
      </c>
      <c r="R98" s="12">
        <v>113</v>
      </c>
      <c r="S98" s="12">
        <v>0</v>
      </c>
      <c r="T98" s="12">
        <v>0</v>
      </c>
      <c r="U98" s="32">
        <v>0</v>
      </c>
      <c r="V98" s="12">
        <v>0</v>
      </c>
      <c r="W98" s="12">
        <v>0</v>
      </c>
      <c r="X98" s="12">
        <v>0</v>
      </c>
      <c r="Y98" s="133">
        <f t="shared" si="185"/>
        <v>1956.18</v>
      </c>
      <c r="Z98" s="306">
        <f>SUM(Y98:Y99)</f>
        <v>5939.5</v>
      </c>
      <c r="AB98" s="140"/>
      <c r="AD98" s="301">
        <f>A98</f>
        <v>12</v>
      </c>
      <c r="AE98" s="304" t="str">
        <f>B98</f>
        <v>Религия и теология</v>
      </c>
      <c r="AF98" s="69" t="str">
        <f t="shared" si="186"/>
        <v>БсФ</v>
      </c>
      <c r="AG98" s="59" t="str">
        <f t="shared" si="187"/>
        <v>Религията в Европа</v>
      </c>
      <c r="AH98" s="162">
        <f t="shared" si="164"/>
        <v>0.92961792882045613</v>
      </c>
      <c r="AI98" s="162">
        <f t="shared" si="165"/>
        <v>0</v>
      </c>
      <c r="AJ98" s="162">
        <f t="shared" si="166"/>
        <v>0</v>
      </c>
      <c r="AK98" s="162">
        <f t="shared" si="167"/>
        <v>0</v>
      </c>
      <c r="AL98" s="162">
        <f t="shared" si="168"/>
        <v>0</v>
      </c>
      <c r="AM98" s="162">
        <f t="shared" si="169"/>
        <v>0</v>
      </c>
      <c r="AN98" s="162">
        <f t="shared" si="170"/>
        <v>0</v>
      </c>
      <c r="AO98" s="162">
        <f t="shared" si="171"/>
        <v>0</v>
      </c>
      <c r="AP98" s="162">
        <f t="shared" si="172"/>
        <v>1.2616425891277898E-2</v>
      </c>
      <c r="AQ98" s="162">
        <f t="shared" si="173"/>
        <v>0</v>
      </c>
      <c r="AR98" s="162">
        <f t="shared" si="174"/>
        <v>0</v>
      </c>
      <c r="AS98" s="162">
        <f t="shared" si="175"/>
        <v>0</v>
      </c>
      <c r="AT98" s="162">
        <f t="shared" si="176"/>
        <v>0</v>
      </c>
      <c r="AU98" s="162">
        <f t="shared" si="177"/>
        <v>5.7765645288265902E-2</v>
      </c>
      <c r="AV98" s="162">
        <f t="shared" si="178"/>
        <v>0</v>
      </c>
      <c r="AW98" s="162">
        <f t="shared" si="179"/>
        <v>0</v>
      </c>
      <c r="AX98" s="163">
        <f t="shared" si="180"/>
        <v>0</v>
      </c>
      <c r="AY98" s="162">
        <f t="shared" si="181"/>
        <v>0</v>
      </c>
      <c r="AZ98" s="162">
        <f t="shared" si="182"/>
        <v>0</v>
      </c>
      <c r="BA98" s="162">
        <f t="shared" si="183"/>
        <v>0</v>
      </c>
      <c r="BB98" s="213">
        <f t="shared" si="184"/>
        <v>0.99999999999999989</v>
      </c>
      <c r="BC98" s="310"/>
      <c r="BG98" s="1">
        <v>47962.80038135549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650.93313907718084</v>
      </c>
      <c r="BP98" s="1">
        <v>0</v>
      </c>
      <c r="BQ98" s="1">
        <v>0</v>
      </c>
      <c r="BR98" s="1">
        <v>0</v>
      </c>
      <c r="BS98" s="1">
        <v>0</v>
      </c>
      <c r="BT98" s="1">
        <v>2980.3664795673194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51594.099999999991</v>
      </c>
      <c r="CG98" s="1">
        <v>7232.4274862231487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98.155793434142041</v>
      </c>
      <c r="CP98" s="1">
        <v>0</v>
      </c>
      <c r="CQ98" s="1">
        <v>0</v>
      </c>
      <c r="CR98" s="1">
        <v>0</v>
      </c>
      <c r="CS98" s="1">
        <v>0</v>
      </c>
      <c r="CT98" s="1">
        <v>449.41672034270874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7779.9999999999991</v>
      </c>
      <c r="DG98" s="1">
        <v>19219.38586939852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260.83829708922491</v>
      </c>
      <c r="DP98" s="1">
        <v>0</v>
      </c>
      <c r="DQ98" s="1">
        <v>0</v>
      </c>
      <c r="DR98" s="1">
        <v>0</v>
      </c>
      <c r="DS98" s="1">
        <v>0</v>
      </c>
      <c r="DT98" s="1">
        <v>1194.2758335122535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20674.499999999996</v>
      </c>
      <c r="EG98" s="1">
        <v>15375.508695518818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208.67063767137995</v>
      </c>
      <c r="EP98" s="1">
        <v>0</v>
      </c>
      <c r="EQ98" s="1">
        <v>0</v>
      </c>
      <c r="ER98" s="1">
        <v>0</v>
      </c>
      <c r="ES98" s="1">
        <v>0</v>
      </c>
      <c r="ET98" s="1">
        <v>955.42066680980281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16539.599999999999</v>
      </c>
      <c r="FG98" s="1">
        <v>6135.4783302150108</v>
      </c>
      <c r="FH98" s="1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83.268410882434125</v>
      </c>
      <c r="FP98" s="1">
        <v>0</v>
      </c>
      <c r="FQ98" s="1">
        <v>0</v>
      </c>
      <c r="FR98" s="1">
        <v>0</v>
      </c>
      <c r="FS98" s="1">
        <v>0</v>
      </c>
      <c r="FT98" s="1">
        <v>381.25325890255493</v>
      </c>
      <c r="FU98" s="1">
        <v>0</v>
      </c>
      <c r="FV98" s="1">
        <v>0</v>
      </c>
      <c r="FW98" s="1">
        <v>0</v>
      </c>
      <c r="FX98" s="1">
        <v>0</v>
      </c>
      <c r="FY98" s="1">
        <v>0</v>
      </c>
      <c r="FZ98" s="1">
        <v>0</v>
      </c>
      <c r="GA98" s="1">
        <v>6600</v>
      </c>
    </row>
    <row r="99" spans="1:183" ht="16.5" thickBot="1" x14ac:dyDescent="0.3">
      <c r="A99" s="303"/>
      <c r="B99" s="305"/>
      <c r="C99" s="71" t="s">
        <v>24</v>
      </c>
      <c r="D99" s="61" t="s">
        <v>62</v>
      </c>
      <c r="E99" s="80">
        <v>3888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50.32</v>
      </c>
      <c r="N99" s="80">
        <v>30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  <c r="U99" s="81">
        <v>30</v>
      </c>
      <c r="V99" s="80">
        <v>15</v>
      </c>
      <c r="W99" s="80">
        <v>0</v>
      </c>
      <c r="X99" s="80">
        <v>0</v>
      </c>
      <c r="Y99" s="138">
        <f t="shared" si="185"/>
        <v>3983.32</v>
      </c>
      <c r="Z99" s="308"/>
      <c r="AB99" s="140"/>
      <c r="AD99" s="303"/>
      <c r="AE99" s="305"/>
      <c r="AF99" s="71" t="str">
        <f t="shared" si="186"/>
        <v>БсФ</v>
      </c>
      <c r="AG99" s="61" t="str">
        <f t="shared" si="187"/>
        <v>Теология</v>
      </c>
      <c r="AH99" s="166">
        <f t="shared" si="164"/>
        <v>0.97607021278732309</v>
      </c>
      <c r="AI99" s="166">
        <f t="shared" si="165"/>
        <v>0</v>
      </c>
      <c r="AJ99" s="166">
        <f t="shared" si="166"/>
        <v>0</v>
      </c>
      <c r="AK99" s="166">
        <f t="shared" si="167"/>
        <v>0</v>
      </c>
      <c r="AL99" s="166">
        <f t="shared" si="168"/>
        <v>0</v>
      </c>
      <c r="AM99" s="166">
        <f t="shared" si="169"/>
        <v>0</v>
      </c>
      <c r="AN99" s="166">
        <f t="shared" si="170"/>
        <v>0</v>
      </c>
      <c r="AO99" s="166">
        <f t="shared" si="171"/>
        <v>0</v>
      </c>
      <c r="AP99" s="166">
        <f t="shared" si="172"/>
        <v>1.263267826837914E-2</v>
      </c>
      <c r="AQ99" s="166">
        <f t="shared" si="173"/>
        <v>7.5314059628651476E-3</v>
      </c>
      <c r="AR99" s="166">
        <f t="shared" si="174"/>
        <v>0</v>
      </c>
      <c r="AS99" s="166">
        <f t="shared" si="175"/>
        <v>0</v>
      </c>
      <c r="AT99" s="166">
        <f t="shared" si="176"/>
        <v>0</v>
      </c>
      <c r="AU99" s="166">
        <f t="shared" si="177"/>
        <v>0</v>
      </c>
      <c r="AV99" s="166">
        <f t="shared" si="178"/>
        <v>0</v>
      </c>
      <c r="AW99" s="166">
        <f t="shared" si="179"/>
        <v>0</v>
      </c>
      <c r="AX99" s="167">
        <f t="shared" si="180"/>
        <v>7.5314059628651476E-3</v>
      </c>
      <c r="AY99" s="166">
        <f t="shared" si="181"/>
        <v>3.7657029814325738E-3</v>
      </c>
      <c r="AZ99" s="166">
        <f t="shared" si="182"/>
        <v>0</v>
      </c>
      <c r="BA99" s="166">
        <f t="shared" si="183"/>
        <v>0</v>
      </c>
      <c r="BB99" s="216">
        <f t="shared" si="184"/>
        <v>0.99999999999999989</v>
      </c>
      <c r="BC99" s="311"/>
      <c r="BG99" s="1">
        <v>339556.88685819868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4394.6765809425297</v>
      </c>
      <c r="BP99" s="1">
        <v>2620.0377072391875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1310.0188536195938</v>
      </c>
      <c r="BY99" s="1">
        <v>0</v>
      </c>
      <c r="BZ99" s="1">
        <v>0</v>
      </c>
      <c r="CA99" s="1">
        <v>347881.62</v>
      </c>
      <c r="CG99" s="1">
        <v>56479.32679272566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730.97729532149049</v>
      </c>
      <c r="CP99" s="1">
        <v>435.79727463522892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217.89863731761446</v>
      </c>
      <c r="CY99" s="1">
        <v>0</v>
      </c>
      <c r="CZ99" s="1">
        <v>0</v>
      </c>
      <c r="DA99" s="1">
        <v>57864</v>
      </c>
      <c r="DG99" s="1">
        <v>140672.11753010051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1820.6329614492431</v>
      </c>
      <c r="DP99" s="1">
        <v>1085.4330056334916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542.71650281674579</v>
      </c>
      <c r="DY99" s="1">
        <v>0</v>
      </c>
      <c r="DZ99" s="1">
        <v>0</v>
      </c>
      <c r="EA99" s="1">
        <v>144120.9</v>
      </c>
      <c r="EG99" s="1">
        <v>112537.69402408044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1456.5063691593948</v>
      </c>
      <c r="EP99" s="1">
        <v>868.34640450679353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434.17320225339677</v>
      </c>
      <c r="EY99" s="1">
        <v>0</v>
      </c>
      <c r="EZ99" s="1">
        <v>0</v>
      </c>
      <c r="FA99" s="1">
        <v>115296.72000000003</v>
      </c>
      <c r="FG99" s="1">
        <v>29867.748511292088</v>
      </c>
      <c r="FH99" s="1">
        <v>0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386.5599550124017</v>
      </c>
      <c r="FP99" s="1">
        <v>230.46102246367352</v>
      </c>
      <c r="FQ99" s="1">
        <v>0</v>
      </c>
      <c r="FR99" s="1">
        <v>0</v>
      </c>
      <c r="FS99" s="1">
        <v>0</v>
      </c>
      <c r="FT99" s="1">
        <v>0</v>
      </c>
      <c r="FU99" s="1">
        <v>0</v>
      </c>
      <c r="FV99" s="1">
        <v>0</v>
      </c>
      <c r="FW99" s="1">
        <v>0</v>
      </c>
      <c r="FX99" s="1">
        <v>115.23051123183676</v>
      </c>
      <c r="FY99" s="1">
        <v>0</v>
      </c>
      <c r="FZ99" s="1">
        <v>0</v>
      </c>
      <c r="GA99" s="1">
        <v>30600</v>
      </c>
    </row>
    <row r="100" spans="1:183" ht="16.5" thickBot="1" x14ac:dyDescent="0.3">
      <c r="A100" s="45">
        <f>MAX($A$36:A99)+1</f>
        <v>13</v>
      </c>
      <c r="B100" s="58" t="s">
        <v>63</v>
      </c>
      <c r="C100" s="77" t="s">
        <v>16</v>
      </c>
      <c r="D100" s="67" t="s">
        <v>63</v>
      </c>
      <c r="E100" s="53">
        <v>0</v>
      </c>
      <c r="F100" s="51">
        <v>0</v>
      </c>
      <c r="G100" s="51">
        <v>0</v>
      </c>
      <c r="H100" s="51">
        <v>0</v>
      </c>
      <c r="I100" s="51">
        <v>130</v>
      </c>
      <c r="J100" s="51">
        <v>235</v>
      </c>
      <c r="K100" s="51">
        <v>0</v>
      </c>
      <c r="L100" s="51">
        <v>0</v>
      </c>
      <c r="M100" s="51">
        <v>120</v>
      </c>
      <c r="N100" s="51">
        <v>0</v>
      </c>
      <c r="O100" s="51">
        <v>180</v>
      </c>
      <c r="P100" s="51">
        <v>4627</v>
      </c>
      <c r="Q100" s="51">
        <v>210</v>
      </c>
      <c r="R100" s="51">
        <v>752.54</v>
      </c>
      <c r="S100" s="51">
        <v>0</v>
      </c>
      <c r="T100" s="51">
        <v>202</v>
      </c>
      <c r="U100" s="52">
        <v>0</v>
      </c>
      <c r="V100" s="51">
        <v>0</v>
      </c>
      <c r="W100" s="51">
        <v>0</v>
      </c>
      <c r="X100" s="51">
        <v>0</v>
      </c>
      <c r="Y100" s="136">
        <f t="shared" si="185"/>
        <v>6456.54</v>
      </c>
      <c r="Z100" s="283">
        <f>Y100</f>
        <v>6456.54</v>
      </c>
      <c r="AB100" s="140"/>
      <c r="AD100" s="45">
        <f>A100</f>
        <v>13</v>
      </c>
      <c r="AE100" s="57" t="str">
        <f>B100</f>
        <v>Социални дейности</v>
      </c>
      <c r="AF100" s="77" t="str">
        <f t="shared" si="186"/>
        <v>ФП</v>
      </c>
      <c r="AG100" s="67" t="str">
        <f t="shared" si="187"/>
        <v>Социални дейности</v>
      </c>
      <c r="AH100" s="261">
        <f t="shared" si="164"/>
        <v>0</v>
      </c>
      <c r="AI100" s="164">
        <f t="shared" si="165"/>
        <v>0</v>
      </c>
      <c r="AJ100" s="164">
        <f t="shared" si="166"/>
        <v>0</v>
      </c>
      <c r="AK100" s="164">
        <f t="shared" si="167"/>
        <v>0</v>
      </c>
      <c r="AL100" s="164">
        <f t="shared" si="168"/>
        <v>2.0134623188271118E-2</v>
      </c>
      <c r="AM100" s="164">
        <f t="shared" si="169"/>
        <v>3.6397203455720867E-2</v>
      </c>
      <c r="AN100" s="164">
        <f t="shared" si="170"/>
        <v>0</v>
      </c>
      <c r="AO100" s="164">
        <f t="shared" si="171"/>
        <v>0</v>
      </c>
      <c r="AP100" s="164">
        <f t="shared" si="172"/>
        <v>1.8585806019942568E-2</v>
      </c>
      <c r="AQ100" s="164">
        <f t="shared" si="173"/>
        <v>0</v>
      </c>
      <c r="AR100" s="164">
        <f t="shared" si="174"/>
        <v>2.7878709029913854E-2</v>
      </c>
      <c r="AS100" s="164">
        <f t="shared" si="175"/>
        <v>0.71663770378561897</v>
      </c>
      <c r="AT100" s="164">
        <f t="shared" si="176"/>
        <v>3.2525160534899497E-2</v>
      </c>
      <c r="AU100" s="164">
        <f t="shared" si="177"/>
        <v>0.11655468718539651</v>
      </c>
      <c r="AV100" s="164">
        <f t="shared" si="178"/>
        <v>0</v>
      </c>
      <c r="AW100" s="164">
        <f t="shared" si="179"/>
        <v>3.1286106800236663E-2</v>
      </c>
      <c r="AX100" s="165">
        <f t="shared" si="180"/>
        <v>0</v>
      </c>
      <c r="AY100" s="164">
        <f t="shared" si="181"/>
        <v>0</v>
      </c>
      <c r="AZ100" s="164">
        <f t="shared" si="182"/>
        <v>0</v>
      </c>
      <c r="BA100" s="164">
        <f t="shared" si="183"/>
        <v>0</v>
      </c>
      <c r="BB100" s="215">
        <f t="shared" si="184"/>
        <v>1</v>
      </c>
      <c r="BC100" s="47"/>
      <c r="BG100" s="1">
        <v>0</v>
      </c>
      <c r="BH100" s="1">
        <v>0</v>
      </c>
      <c r="BI100" s="1">
        <v>0</v>
      </c>
      <c r="BJ100" s="1">
        <v>0</v>
      </c>
      <c r="BK100" s="1">
        <v>12176.824220093111</v>
      </c>
      <c r="BL100" s="1">
        <v>22011.951474783702</v>
      </c>
      <c r="BM100" s="1">
        <v>0</v>
      </c>
      <c r="BN100" s="1">
        <v>0</v>
      </c>
      <c r="BO100" s="1">
        <v>11240.145433932101</v>
      </c>
      <c r="BP100" s="1">
        <v>0</v>
      </c>
      <c r="BQ100" s="1">
        <v>16860.218150898152</v>
      </c>
      <c r="BR100" s="1">
        <v>433401.27435669868</v>
      </c>
      <c r="BS100" s="1">
        <v>19670.254509381179</v>
      </c>
      <c r="BT100" s="1">
        <v>70488.825373760526</v>
      </c>
      <c r="BU100" s="1">
        <v>0</v>
      </c>
      <c r="BV100" s="1">
        <v>18920.911480452374</v>
      </c>
      <c r="BW100" s="1">
        <v>0</v>
      </c>
      <c r="BX100" s="1">
        <v>0</v>
      </c>
      <c r="BY100" s="1">
        <v>0</v>
      </c>
      <c r="BZ100" s="1">
        <v>0</v>
      </c>
      <c r="CA100" s="1">
        <v>604770.4049999998</v>
      </c>
      <c r="CG100" s="1">
        <v>0</v>
      </c>
      <c r="CH100" s="1">
        <v>0</v>
      </c>
      <c r="CI100" s="1">
        <v>0</v>
      </c>
      <c r="CJ100" s="1">
        <v>0</v>
      </c>
      <c r="CK100" s="1">
        <v>3680.4077725840775</v>
      </c>
      <c r="CL100" s="1">
        <v>6653.0448196712168</v>
      </c>
      <c r="CM100" s="1">
        <v>0</v>
      </c>
      <c r="CN100" s="1">
        <v>0</v>
      </c>
      <c r="CO100" s="1">
        <v>3397.2994823853019</v>
      </c>
      <c r="CP100" s="1">
        <v>0</v>
      </c>
      <c r="CQ100" s="1">
        <v>5095.9492235779535</v>
      </c>
      <c r="CR100" s="1">
        <v>130994.2058749733</v>
      </c>
      <c r="CS100" s="1">
        <v>5945.2740941742795</v>
      </c>
      <c r="CT100" s="1">
        <v>21305.031270618627</v>
      </c>
      <c r="CU100" s="1">
        <v>0</v>
      </c>
      <c r="CV100" s="1">
        <v>5718.7874620152597</v>
      </c>
      <c r="CW100" s="1">
        <v>0</v>
      </c>
      <c r="CX100" s="1">
        <v>0</v>
      </c>
      <c r="CY100" s="1">
        <v>0</v>
      </c>
      <c r="CZ100" s="1">
        <v>0</v>
      </c>
      <c r="DA100" s="1">
        <v>182790</v>
      </c>
      <c r="DG100" s="1">
        <v>0</v>
      </c>
      <c r="DH100" s="1">
        <v>0</v>
      </c>
      <c r="DI100" s="1">
        <v>0</v>
      </c>
      <c r="DJ100" s="1">
        <v>0</v>
      </c>
      <c r="DK100" s="1">
        <v>6340.6092891858489</v>
      </c>
      <c r="DL100" s="1">
        <v>11461.87063814365</v>
      </c>
      <c r="DM100" s="1">
        <v>0</v>
      </c>
      <c r="DN100" s="1">
        <v>0</v>
      </c>
      <c r="DO100" s="1">
        <v>5852.8701130946292</v>
      </c>
      <c r="DP100" s="1">
        <v>0</v>
      </c>
      <c r="DQ100" s="1">
        <v>8779.3051696419443</v>
      </c>
      <c r="DR100" s="1">
        <v>225676.91677740711</v>
      </c>
      <c r="DS100" s="1">
        <v>10242.522697915601</v>
      </c>
      <c r="DT100" s="1">
        <v>36704.323957568602</v>
      </c>
      <c r="DU100" s="1">
        <v>0</v>
      </c>
      <c r="DV100" s="1">
        <v>9852.3313570426271</v>
      </c>
      <c r="DW100" s="1">
        <v>0</v>
      </c>
      <c r="DX100" s="1">
        <v>0</v>
      </c>
      <c r="DY100" s="1">
        <v>0</v>
      </c>
      <c r="DZ100" s="1">
        <v>0</v>
      </c>
      <c r="EA100" s="1">
        <v>314910.75000000006</v>
      </c>
      <c r="EG100" s="1">
        <v>0</v>
      </c>
      <c r="EH100" s="1">
        <v>0</v>
      </c>
      <c r="EI100" s="1">
        <v>0</v>
      </c>
      <c r="EJ100" s="1">
        <v>0</v>
      </c>
      <c r="EK100" s="1">
        <v>2155.807158323189</v>
      </c>
      <c r="EL100" s="1">
        <v>3897.036016968842</v>
      </c>
      <c r="EM100" s="1">
        <v>0</v>
      </c>
      <c r="EN100" s="1">
        <v>0</v>
      </c>
      <c r="EO100" s="1">
        <v>1989.9758384521745</v>
      </c>
      <c r="EP100" s="1">
        <v>0</v>
      </c>
      <c r="EQ100" s="1">
        <v>2984.963757678262</v>
      </c>
      <c r="ER100" s="1">
        <v>76730.151704318443</v>
      </c>
      <c r="ES100" s="1">
        <v>3482.4577172913055</v>
      </c>
      <c r="ET100" s="1">
        <v>12479.470145573328</v>
      </c>
      <c r="EU100" s="1">
        <v>0</v>
      </c>
      <c r="EV100" s="1">
        <v>3349.7926613944942</v>
      </c>
      <c r="EW100" s="1">
        <v>0</v>
      </c>
      <c r="EX100" s="1">
        <v>0</v>
      </c>
      <c r="EY100" s="1">
        <v>0</v>
      </c>
      <c r="EZ100" s="1">
        <v>0</v>
      </c>
      <c r="FA100" s="1">
        <v>107069.65500000004</v>
      </c>
      <c r="FG100" s="1">
        <v>0</v>
      </c>
      <c r="FH100" s="1">
        <v>0</v>
      </c>
      <c r="FI100" s="1">
        <v>0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0</v>
      </c>
      <c r="FT100" s="1">
        <v>0</v>
      </c>
      <c r="FU100" s="1">
        <v>0</v>
      </c>
      <c r="FV100" s="1">
        <v>0</v>
      </c>
      <c r="FW100" s="1">
        <v>0</v>
      </c>
      <c r="FX100" s="1">
        <v>0</v>
      </c>
      <c r="FY100" s="1">
        <v>0</v>
      </c>
      <c r="FZ100" s="1">
        <v>0</v>
      </c>
      <c r="GA100" s="1">
        <v>0</v>
      </c>
    </row>
    <row r="101" spans="1:183" ht="16.5" thickBot="1" x14ac:dyDescent="0.3">
      <c r="A101" s="349">
        <f>MAX($A$36:A100)+1</f>
        <v>14</v>
      </c>
      <c r="B101" s="351" t="s">
        <v>174</v>
      </c>
      <c r="C101" s="232" t="s">
        <v>10</v>
      </c>
      <c r="D101" s="233" t="s">
        <v>201</v>
      </c>
      <c r="E101" s="153">
        <v>0</v>
      </c>
      <c r="F101" s="12">
        <v>0</v>
      </c>
      <c r="G101" s="12">
        <v>0</v>
      </c>
      <c r="H101" s="12">
        <v>1721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32">
        <v>0</v>
      </c>
      <c r="V101" s="12">
        <v>0</v>
      </c>
      <c r="W101" s="12">
        <v>0</v>
      </c>
      <c r="X101" s="12">
        <v>0</v>
      </c>
      <c r="Y101" s="133">
        <f t="shared" ref="Y101:Y130" si="188">SUM(E101:T101,V101:X101)</f>
        <v>1721</v>
      </c>
      <c r="Z101" s="306">
        <f>SUM(Y101:Y106)</f>
        <v>19145.596699999998</v>
      </c>
      <c r="AB101" s="140"/>
      <c r="AD101" s="190"/>
      <c r="AE101" s="188"/>
      <c r="AF101" s="257" t="str">
        <f t="shared" ref="AF101:AF130" si="189">C101</f>
        <v>ИФ</v>
      </c>
      <c r="AG101" s="258" t="str">
        <f t="shared" ref="AG101:AG130" si="190">D101</f>
        <v>Етнология</v>
      </c>
      <c r="AH101" s="166">
        <f t="shared" ref="AH101:AH130" si="191">IFERROR(E101/$Y101,"")</f>
        <v>0</v>
      </c>
      <c r="AI101" s="166">
        <f t="shared" ref="AI101:AI130" si="192">IFERROR(F101/$Y101,"")</f>
        <v>0</v>
      </c>
      <c r="AJ101" s="166">
        <f t="shared" ref="AJ101:AJ130" si="193">IFERROR(G101/$Y101,"")</f>
        <v>0</v>
      </c>
      <c r="AK101" s="166">
        <f t="shared" ref="AK101:AK130" si="194">IFERROR(H101/$Y101,"")</f>
        <v>1</v>
      </c>
      <c r="AL101" s="166">
        <f t="shared" ref="AL101:AL130" si="195">IFERROR(I101/$Y101,"")</f>
        <v>0</v>
      </c>
      <c r="AM101" s="166">
        <f t="shared" ref="AM101:AM130" si="196">IFERROR(J101/$Y101,"")</f>
        <v>0</v>
      </c>
      <c r="AN101" s="166">
        <f t="shared" ref="AN101:AN130" si="197">IFERROR(K101/$Y101,"")</f>
        <v>0</v>
      </c>
      <c r="AO101" s="166">
        <f t="shared" ref="AO101:AO130" si="198">IFERROR(L101/$Y101,"")</f>
        <v>0</v>
      </c>
      <c r="AP101" s="166">
        <f t="shared" ref="AP101:AP130" si="199">IFERROR(M101/$Y101,"")</f>
        <v>0</v>
      </c>
      <c r="AQ101" s="166">
        <f t="shared" ref="AQ101:AQ130" si="200">IFERROR(N101/$Y101,"")</f>
        <v>0</v>
      </c>
      <c r="AR101" s="166">
        <f t="shared" ref="AR101:AR133" si="201">IFERROR(O101/$Y101,"")</f>
        <v>0</v>
      </c>
      <c r="AS101" s="166">
        <f t="shared" ref="AS101:AS133" si="202">IFERROR(P101/$Y101,"")</f>
        <v>0</v>
      </c>
      <c r="AT101" s="166">
        <f t="shared" ref="AT101:AT133" si="203">IFERROR(Q101/$Y101,"")</f>
        <v>0</v>
      </c>
      <c r="AU101" s="166">
        <f t="shared" ref="AU101:AU133" si="204">IFERROR(R101/$Y101,"")</f>
        <v>0</v>
      </c>
      <c r="AV101" s="166">
        <f t="shared" ref="AV101:AV133" si="205">IFERROR(S101/$Y101,"")</f>
        <v>0</v>
      </c>
      <c r="AW101" s="166">
        <f t="shared" ref="AW101:AW133" si="206">IFERROR(T101/$Y101,"")</f>
        <v>0</v>
      </c>
      <c r="AX101" s="167">
        <f t="shared" ref="AX101:AX133" si="207">IFERROR(U101/$Y101,"")</f>
        <v>0</v>
      </c>
      <c r="AY101" s="166">
        <f t="shared" ref="AY101:AY133" si="208">IFERROR(V101/$Y101,"")</f>
        <v>0</v>
      </c>
      <c r="AZ101" s="166">
        <f t="shared" ref="AZ101:AZ133" si="209">IFERROR(W101/$Y101,"")</f>
        <v>0</v>
      </c>
      <c r="BA101" s="166">
        <f t="shared" ref="BA101:BA133" si="210">IFERROR(X101/$Y101,"")</f>
        <v>0</v>
      </c>
      <c r="BB101" s="218">
        <f t="shared" ref="BB101:BB130" si="211">SUM(AH101:AW101,AY101:BA101)</f>
        <v>1</v>
      </c>
      <c r="BC101" s="186"/>
      <c r="BG101" s="1">
        <v>0</v>
      </c>
      <c r="BH101" s="1">
        <v>0</v>
      </c>
      <c r="BI101" s="1">
        <v>0</v>
      </c>
      <c r="BJ101" s="1">
        <v>46708.817999999999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46708.817999999999</v>
      </c>
      <c r="CG101" s="1">
        <v>0</v>
      </c>
      <c r="CH101" s="1">
        <v>0</v>
      </c>
      <c r="CI101" s="1">
        <v>0</v>
      </c>
      <c r="CJ101" s="1">
        <v>8160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8160</v>
      </c>
      <c r="DG101" s="1">
        <v>0</v>
      </c>
      <c r="DH101" s="1">
        <v>0</v>
      </c>
      <c r="DI101" s="1">
        <v>0</v>
      </c>
      <c r="DJ101" s="1">
        <v>26403.299999999996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26403.299999999996</v>
      </c>
      <c r="EG101" s="1">
        <v>0</v>
      </c>
      <c r="EH101" s="1">
        <v>0</v>
      </c>
      <c r="EI101" s="1">
        <v>0</v>
      </c>
      <c r="EJ101" s="1">
        <v>12145.518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12145.518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">
        <v>0</v>
      </c>
      <c r="FT101" s="1">
        <v>0</v>
      </c>
      <c r="FU101" s="1">
        <v>0</v>
      </c>
      <c r="FV101" s="1">
        <v>0</v>
      </c>
      <c r="FW101" s="1">
        <v>0</v>
      </c>
      <c r="FX101" s="1">
        <v>0</v>
      </c>
      <c r="FY101" s="1">
        <v>0</v>
      </c>
      <c r="FZ101" s="1">
        <v>0</v>
      </c>
      <c r="GA101" s="1">
        <v>0</v>
      </c>
    </row>
    <row r="102" spans="1:183" ht="15.75" customHeight="1" x14ac:dyDescent="0.25">
      <c r="A102" s="353"/>
      <c r="B102" s="354"/>
      <c r="C102" s="73" t="s">
        <v>10</v>
      </c>
      <c r="D102" s="63" t="s">
        <v>217</v>
      </c>
      <c r="E102" s="30">
        <v>30</v>
      </c>
      <c r="F102" s="30">
        <v>0</v>
      </c>
      <c r="G102" s="30">
        <v>0</v>
      </c>
      <c r="H102" s="30">
        <v>1057</v>
      </c>
      <c r="I102" s="30">
        <v>0</v>
      </c>
      <c r="J102" s="30">
        <v>0</v>
      </c>
      <c r="K102" s="30">
        <v>0</v>
      </c>
      <c r="L102" s="30">
        <v>0</v>
      </c>
      <c r="M102" s="30">
        <v>5.91</v>
      </c>
      <c r="N102" s="30">
        <v>0</v>
      </c>
      <c r="O102" s="30">
        <v>0</v>
      </c>
      <c r="P102" s="30">
        <v>0</v>
      </c>
      <c r="Q102" s="30">
        <v>45</v>
      </c>
      <c r="R102" s="30">
        <v>60</v>
      </c>
      <c r="S102" s="30">
        <v>0</v>
      </c>
      <c r="T102" s="30">
        <v>0</v>
      </c>
      <c r="U102" s="35">
        <v>0</v>
      </c>
      <c r="V102" s="30">
        <v>0</v>
      </c>
      <c r="W102" s="30">
        <v>0</v>
      </c>
      <c r="X102" s="30">
        <v>0</v>
      </c>
      <c r="Y102" s="135">
        <f t="shared" si="188"/>
        <v>1197.9100000000001</v>
      </c>
      <c r="Z102" s="307"/>
      <c r="AB102" s="140"/>
      <c r="AD102" s="301">
        <f>A101</f>
        <v>14</v>
      </c>
      <c r="AE102" s="304" t="str">
        <f>B101</f>
        <v>Социология, антропология и науки за културата</v>
      </c>
      <c r="AF102" s="69" t="str">
        <f t="shared" si="189"/>
        <v>ИФ</v>
      </c>
      <c r="AG102" s="59" t="str">
        <f t="shared" si="190"/>
        <v>Етнология и културна антропология</v>
      </c>
      <c r="AH102" s="162">
        <f t="shared" si="191"/>
        <v>2.5043617634045962E-2</v>
      </c>
      <c r="AI102" s="162">
        <f t="shared" si="192"/>
        <v>0</v>
      </c>
      <c r="AJ102" s="162">
        <f t="shared" si="193"/>
        <v>0</v>
      </c>
      <c r="AK102" s="162">
        <f t="shared" si="194"/>
        <v>0.88237012797288605</v>
      </c>
      <c r="AL102" s="162">
        <f t="shared" si="195"/>
        <v>0</v>
      </c>
      <c r="AM102" s="162">
        <f t="shared" si="196"/>
        <v>0</v>
      </c>
      <c r="AN102" s="162">
        <f t="shared" si="197"/>
        <v>0</v>
      </c>
      <c r="AO102" s="162">
        <f t="shared" si="198"/>
        <v>0</v>
      </c>
      <c r="AP102" s="162">
        <f t="shared" si="199"/>
        <v>4.9335926739070548E-3</v>
      </c>
      <c r="AQ102" s="162">
        <f t="shared" si="200"/>
        <v>0</v>
      </c>
      <c r="AR102" s="162">
        <f t="shared" si="201"/>
        <v>0</v>
      </c>
      <c r="AS102" s="162">
        <f t="shared" si="202"/>
        <v>0</v>
      </c>
      <c r="AT102" s="162">
        <f t="shared" si="203"/>
        <v>3.7565426451068945E-2</v>
      </c>
      <c r="AU102" s="162">
        <f t="shared" si="204"/>
        <v>5.0087235268091924E-2</v>
      </c>
      <c r="AV102" s="162">
        <f t="shared" si="205"/>
        <v>0</v>
      </c>
      <c r="AW102" s="162">
        <f t="shared" si="206"/>
        <v>0</v>
      </c>
      <c r="AX102" s="163">
        <f t="shared" si="207"/>
        <v>0</v>
      </c>
      <c r="AY102" s="162">
        <f t="shared" si="208"/>
        <v>0</v>
      </c>
      <c r="AZ102" s="162">
        <f t="shared" si="209"/>
        <v>0</v>
      </c>
      <c r="BA102" s="162">
        <f t="shared" si="210"/>
        <v>0</v>
      </c>
      <c r="BB102" s="213">
        <f t="shared" si="211"/>
        <v>0.99999999999999989</v>
      </c>
      <c r="BC102" s="310"/>
      <c r="BG102" s="1">
        <v>1299.0424990191248</v>
      </c>
      <c r="BH102" s="1">
        <v>0</v>
      </c>
      <c r="BI102" s="1">
        <v>0</v>
      </c>
      <c r="BJ102" s="1">
        <v>45769.597382107168</v>
      </c>
      <c r="BK102" s="1">
        <v>0</v>
      </c>
      <c r="BL102" s="1">
        <v>0</v>
      </c>
      <c r="BM102" s="1">
        <v>0</v>
      </c>
      <c r="BN102" s="1">
        <v>0</v>
      </c>
      <c r="BO102" s="1">
        <v>255.91137230676762</v>
      </c>
      <c r="BP102" s="1">
        <v>0</v>
      </c>
      <c r="BQ102" s="1">
        <v>0</v>
      </c>
      <c r="BR102" s="1">
        <v>0</v>
      </c>
      <c r="BS102" s="1">
        <v>1948.5637485286873</v>
      </c>
      <c r="BT102" s="1">
        <v>2598.0849980382495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51871.199999999997</v>
      </c>
      <c r="CG102" s="1">
        <v>285.49724102812399</v>
      </c>
      <c r="CH102" s="1">
        <v>0</v>
      </c>
      <c r="CI102" s="1">
        <v>0</v>
      </c>
      <c r="CJ102" s="1">
        <v>10059.019458890902</v>
      </c>
      <c r="CK102" s="1">
        <v>0</v>
      </c>
      <c r="CL102" s="1">
        <v>0</v>
      </c>
      <c r="CM102" s="1">
        <v>0</v>
      </c>
      <c r="CN102" s="1">
        <v>0</v>
      </c>
      <c r="CO102" s="1">
        <v>56.242956482540428</v>
      </c>
      <c r="CP102" s="1">
        <v>0</v>
      </c>
      <c r="CQ102" s="1">
        <v>0</v>
      </c>
      <c r="CR102" s="1">
        <v>0</v>
      </c>
      <c r="CS102" s="1">
        <v>428.24586154218599</v>
      </c>
      <c r="CT102" s="1">
        <v>570.99448205624799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11400</v>
      </c>
      <c r="DG102" s="1">
        <v>694.20908081575408</v>
      </c>
      <c r="DH102" s="1">
        <v>0</v>
      </c>
      <c r="DI102" s="1">
        <v>0</v>
      </c>
      <c r="DJ102" s="1">
        <v>24459.299947408403</v>
      </c>
      <c r="DK102" s="1">
        <v>0</v>
      </c>
      <c r="DL102" s="1">
        <v>0</v>
      </c>
      <c r="DM102" s="1">
        <v>0</v>
      </c>
      <c r="DN102" s="1">
        <v>0</v>
      </c>
      <c r="DO102" s="1">
        <v>136.75918892070356</v>
      </c>
      <c r="DP102" s="1">
        <v>0</v>
      </c>
      <c r="DQ102" s="1">
        <v>0</v>
      </c>
      <c r="DR102" s="1">
        <v>0</v>
      </c>
      <c r="DS102" s="1">
        <v>1041.3136212236311</v>
      </c>
      <c r="DT102" s="1">
        <v>1388.4181616315082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27720</v>
      </c>
      <c r="EG102" s="1">
        <v>319.33617717524692</v>
      </c>
      <c r="EH102" s="1">
        <v>0</v>
      </c>
      <c r="EI102" s="1">
        <v>0</v>
      </c>
      <c r="EJ102" s="1">
        <v>11251.277975807865</v>
      </c>
      <c r="EK102" s="1">
        <v>0</v>
      </c>
      <c r="EL102" s="1">
        <v>0</v>
      </c>
      <c r="EM102" s="1">
        <v>0</v>
      </c>
      <c r="EN102" s="1">
        <v>0</v>
      </c>
      <c r="EO102" s="1">
        <v>62.909226903523638</v>
      </c>
      <c r="EP102" s="1">
        <v>0</v>
      </c>
      <c r="EQ102" s="1">
        <v>0</v>
      </c>
      <c r="ER102" s="1">
        <v>0</v>
      </c>
      <c r="ES102" s="1">
        <v>479.00426576287038</v>
      </c>
      <c r="ET102" s="1">
        <v>638.67235435049383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12751.2</v>
      </c>
      <c r="FG102" s="1">
        <v>0</v>
      </c>
      <c r="FH102" s="1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R102" s="1">
        <v>0</v>
      </c>
      <c r="FS102" s="1">
        <v>0</v>
      </c>
      <c r="FT102" s="1">
        <v>0</v>
      </c>
      <c r="FU102" s="1">
        <v>0</v>
      </c>
      <c r="FV102" s="1">
        <v>0</v>
      </c>
      <c r="FW102" s="1">
        <v>0</v>
      </c>
      <c r="FX102" s="1">
        <v>0</v>
      </c>
      <c r="FY102" s="1">
        <v>0</v>
      </c>
      <c r="FZ102" s="1">
        <v>0</v>
      </c>
      <c r="GA102" s="1">
        <v>0</v>
      </c>
    </row>
    <row r="103" spans="1:183" ht="15.75" x14ac:dyDescent="0.25">
      <c r="A103" s="353"/>
      <c r="B103" s="354"/>
      <c r="C103" s="70" t="s">
        <v>10</v>
      </c>
      <c r="D103" s="60" t="s">
        <v>64</v>
      </c>
      <c r="E103" s="13">
        <v>90</v>
      </c>
      <c r="F103" s="13">
        <v>0</v>
      </c>
      <c r="G103" s="13">
        <v>0</v>
      </c>
      <c r="H103" s="13">
        <v>1893</v>
      </c>
      <c r="I103" s="13">
        <v>0</v>
      </c>
      <c r="J103" s="13">
        <v>108</v>
      </c>
      <c r="K103" s="13">
        <v>0</v>
      </c>
      <c r="L103" s="13">
        <v>0</v>
      </c>
      <c r="M103" s="13">
        <v>32.729999999999997</v>
      </c>
      <c r="N103" s="13">
        <v>0</v>
      </c>
      <c r="O103" s="13">
        <v>0</v>
      </c>
      <c r="P103" s="13">
        <v>0</v>
      </c>
      <c r="Q103" s="13">
        <v>60</v>
      </c>
      <c r="R103" s="13">
        <v>60</v>
      </c>
      <c r="S103" s="13">
        <v>0</v>
      </c>
      <c r="T103" s="13">
        <v>0</v>
      </c>
      <c r="U103" s="33">
        <v>0</v>
      </c>
      <c r="V103" s="13">
        <v>0</v>
      </c>
      <c r="W103" s="13">
        <v>0</v>
      </c>
      <c r="X103" s="13">
        <v>0</v>
      </c>
      <c r="Y103" s="131">
        <f t="shared" si="188"/>
        <v>2243.73</v>
      </c>
      <c r="Z103" s="307"/>
      <c r="AB103" s="140"/>
      <c r="AD103" s="302"/>
      <c r="AE103" s="309"/>
      <c r="AF103" s="70" t="str">
        <f t="shared" si="189"/>
        <v>ИФ</v>
      </c>
      <c r="AG103" s="60" t="str">
        <f t="shared" si="190"/>
        <v>Хебраистика</v>
      </c>
      <c r="AH103" s="158">
        <f t="shared" si="191"/>
        <v>4.0111778155125614E-2</v>
      </c>
      <c r="AI103" s="158">
        <f t="shared" si="192"/>
        <v>0</v>
      </c>
      <c r="AJ103" s="158">
        <f t="shared" si="193"/>
        <v>0</v>
      </c>
      <c r="AK103" s="158">
        <f t="shared" si="194"/>
        <v>0.84368440052947546</v>
      </c>
      <c r="AL103" s="158">
        <f t="shared" si="195"/>
        <v>0</v>
      </c>
      <c r="AM103" s="158">
        <f t="shared" si="196"/>
        <v>4.8134133786150737E-2</v>
      </c>
      <c r="AN103" s="158">
        <f t="shared" si="197"/>
        <v>0</v>
      </c>
      <c r="AO103" s="158">
        <f t="shared" si="198"/>
        <v>0</v>
      </c>
      <c r="AP103" s="158">
        <f t="shared" si="199"/>
        <v>1.4587316655747348E-2</v>
      </c>
      <c r="AQ103" s="158">
        <f t="shared" si="200"/>
        <v>0</v>
      </c>
      <c r="AR103" s="158">
        <f t="shared" si="201"/>
        <v>0</v>
      </c>
      <c r="AS103" s="158">
        <f t="shared" si="202"/>
        <v>0</v>
      </c>
      <c r="AT103" s="158">
        <f t="shared" si="203"/>
        <v>2.6741185436750411E-2</v>
      </c>
      <c r="AU103" s="158">
        <f t="shared" si="204"/>
        <v>2.6741185436750411E-2</v>
      </c>
      <c r="AV103" s="158">
        <f t="shared" si="205"/>
        <v>0</v>
      </c>
      <c r="AW103" s="158">
        <f t="shared" si="206"/>
        <v>0</v>
      </c>
      <c r="AX103" s="159">
        <f t="shared" si="207"/>
        <v>0</v>
      </c>
      <c r="AY103" s="158">
        <f t="shared" si="208"/>
        <v>0</v>
      </c>
      <c r="AZ103" s="158">
        <f t="shared" si="209"/>
        <v>0</v>
      </c>
      <c r="BA103" s="158">
        <f t="shared" si="210"/>
        <v>0</v>
      </c>
      <c r="BB103" s="211">
        <f t="shared" si="211"/>
        <v>0.99999999999999989</v>
      </c>
      <c r="BC103" s="311"/>
      <c r="BG103" s="1">
        <v>1894.9500742067892</v>
      </c>
      <c r="BH103" s="1">
        <v>0</v>
      </c>
      <c r="BI103" s="1">
        <v>0</v>
      </c>
      <c r="BJ103" s="1">
        <v>39857.116560816132</v>
      </c>
      <c r="BK103" s="1">
        <v>0</v>
      </c>
      <c r="BL103" s="1">
        <v>2273.940089048147</v>
      </c>
      <c r="BM103" s="1">
        <v>0</v>
      </c>
      <c r="BN103" s="1">
        <v>0</v>
      </c>
      <c r="BO103" s="1">
        <v>689.13017698653562</v>
      </c>
      <c r="BP103" s="1">
        <v>0</v>
      </c>
      <c r="BQ103" s="1">
        <v>0</v>
      </c>
      <c r="BR103" s="1">
        <v>0</v>
      </c>
      <c r="BS103" s="1">
        <v>1263.3000494711928</v>
      </c>
      <c r="BT103" s="1">
        <v>1263.3000494711928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47241.737000000001</v>
      </c>
      <c r="CG103" s="1">
        <v>287.20033159069942</v>
      </c>
      <c r="CH103" s="1">
        <v>0</v>
      </c>
      <c r="CI103" s="1">
        <v>0</v>
      </c>
      <c r="CJ103" s="1">
        <v>6040.7803077910439</v>
      </c>
      <c r="CK103" s="1">
        <v>0</v>
      </c>
      <c r="CL103" s="1">
        <v>344.6403979088393</v>
      </c>
      <c r="CM103" s="1">
        <v>0</v>
      </c>
      <c r="CN103" s="1">
        <v>0</v>
      </c>
      <c r="CO103" s="1">
        <v>104.44518725515101</v>
      </c>
      <c r="CP103" s="1">
        <v>0</v>
      </c>
      <c r="CQ103" s="1">
        <v>0</v>
      </c>
      <c r="CR103" s="1">
        <v>0</v>
      </c>
      <c r="CS103" s="1">
        <v>191.46688772713293</v>
      </c>
      <c r="CT103" s="1">
        <v>191.46688772713293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7160</v>
      </c>
      <c r="DG103" s="1">
        <v>1018.7769918840501</v>
      </c>
      <c r="DH103" s="1">
        <v>0</v>
      </c>
      <c r="DI103" s="1">
        <v>0</v>
      </c>
      <c r="DJ103" s="1">
        <v>21428.276062627854</v>
      </c>
      <c r="DK103" s="1">
        <v>0</v>
      </c>
      <c r="DL103" s="1">
        <v>1222.53239026086</v>
      </c>
      <c r="DM103" s="1">
        <v>0</v>
      </c>
      <c r="DN103" s="1">
        <v>0</v>
      </c>
      <c r="DO103" s="1">
        <v>370.4952327151662</v>
      </c>
      <c r="DP103" s="1">
        <v>0</v>
      </c>
      <c r="DQ103" s="1">
        <v>0</v>
      </c>
      <c r="DR103" s="1">
        <v>0</v>
      </c>
      <c r="DS103" s="1">
        <v>679.18466125603334</v>
      </c>
      <c r="DT103" s="1">
        <v>679.18466125603334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25398.449999999997</v>
      </c>
      <c r="EG103" s="1">
        <v>468.63741626666308</v>
      </c>
      <c r="EH103" s="1">
        <v>0</v>
      </c>
      <c r="EI103" s="1">
        <v>0</v>
      </c>
      <c r="EJ103" s="1">
        <v>9857.0069888088146</v>
      </c>
      <c r="EK103" s="1">
        <v>0</v>
      </c>
      <c r="EL103" s="1">
        <v>562.36489951999567</v>
      </c>
      <c r="EM103" s="1">
        <v>0</v>
      </c>
      <c r="EN103" s="1">
        <v>0</v>
      </c>
      <c r="EO103" s="1">
        <v>170.42780704897646</v>
      </c>
      <c r="EP103" s="1">
        <v>0</v>
      </c>
      <c r="EQ103" s="1">
        <v>0</v>
      </c>
      <c r="ER103" s="1">
        <v>0</v>
      </c>
      <c r="ES103" s="1">
        <v>312.42494417777539</v>
      </c>
      <c r="ET103" s="1">
        <v>312.42494417777539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11683.287000000002</v>
      </c>
      <c r="FG103" s="1">
        <v>120.33533446537685</v>
      </c>
      <c r="FH103" s="1">
        <v>0</v>
      </c>
      <c r="FI103" s="1">
        <v>0</v>
      </c>
      <c r="FJ103" s="1">
        <v>2531.0532015884264</v>
      </c>
      <c r="FK103" s="1">
        <v>0</v>
      </c>
      <c r="FL103" s="1">
        <v>144.40240135845221</v>
      </c>
      <c r="FM103" s="1">
        <v>0</v>
      </c>
      <c r="FN103" s="1">
        <v>0</v>
      </c>
      <c r="FO103" s="1">
        <v>43.761949967242046</v>
      </c>
      <c r="FP103" s="1">
        <v>0</v>
      </c>
      <c r="FQ103" s="1">
        <v>0</v>
      </c>
      <c r="FR103" s="1">
        <v>0</v>
      </c>
      <c r="FS103" s="1">
        <v>80.223556310251226</v>
      </c>
      <c r="FT103" s="1">
        <v>80.223556310251226</v>
      </c>
      <c r="FU103" s="1">
        <v>0</v>
      </c>
      <c r="FV103" s="1">
        <v>0</v>
      </c>
      <c r="FW103" s="1">
        <v>0</v>
      </c>
      <c r="FX103" s="1">
        <v>0</v>
      </c>
      <c r="FY103" s="1">
        <v>0</v>
      </c>
      <c r="FZ103" s="1">
        <v>0</v>
      </c>
      <c r="GA103" s="1">
        <v>3000</v>
      </c>
    </row>
    <row r="104" spans="1:183" ht="15.75" x14ac:dyDescent="0.25">
      <c r="A104" s="353"/>
      <c r="B104" s="354"/>
      <c r="C104" s="70" t="s">
        <v>14</v>
      </c>
      <c r="D104" s="60" t="s">
        <v>142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45</v>
      </c>
      <c r="K104" s="13">
        <v>0</v>
      </c>
      <c r="L104" s="13">
        <v>0</v>
      </c>
      <c r="M104" s="13">
        <v>4424.2096999999994</v>
      </c>
      <c r="N104" s="13">
        <v>0</v>
      </c>
      <c r="O104" s="13">
        <v>0</v>
      </c>
      <c r="P104" s="13">
        <v>0</v>
      </c>
      <c r="Q104" s="13">
        <v>58.5</v>
      </c>
      <c r="R104" s="13">
        <v>42</v>
      </c>
      <c r="S104" s="13">
        <v>0</v>
      </c>
      <c r="T104" s="13">
        <v>0</v>
      </c>
      <c r="U104" s="33">
        <v>0</v>
      </c>
      <c r="V104" s="13">
        <v>0</v>
      </c>
      <c r="W104" s="13">
        <v>0</v>
      </c>
      <c r="X104" s="13">
        <v>0</v>
      </c>
      <c r="Y104" s="131">
        <f t="shared" si="188"/>
        <v>4569.7096999999994</v>
      </c>
      <c r="Z104" s="307"/>
      <c r="AB104" s="140"/>
      <c r="AD104" s="302"/>
      <c r="AE104" s="309"/>
      <c r="AF104" s="70" t="str">
        <f t="shared" si="189"/>
        <v>ФКНФ</v>
      </c>
      <c r="AG104" s="60" t="str">
        <f t="shared" si="190"/>
        <v>Южна, Източна и Югоизточна Азия</v>
      </c>
      <c r="AH104" s="158">
        <f t="shared" si="191"/>
        <v>0</v>
      </c>
      <c r="AI104" s="158">
        <f t="shared" si="192"/>
        <v>0</v>
      </c>
      <c r="AJ104" s="158">
        <f t="shared" si="193"/>
        <v>0</v>
      </c>
      <c r="AK104" s="158">
        <f t="shared" si="194"/>
        <v>0</v>
      </c>
      <c r="AL104" s="158">
        <f t="shared" si="195"/>
        <v>0</v>
      </c>
      <c r="AM104" s="158">
        <f t="shared" si="196"/>
        <v>9.8474526729783306E-3</v>
      </c>
      <c r="AN104" s="158">
        <f t="shared" si="197"/>
        <v>0</v>
      </c>
      <c r="AO104" s="158">
        <f t="shared" si="198"/>
        <v>0</v>
      </c>
      <c r="AP104" s="158">
        <f t="shared" si="199"/>
        <v>0.96815990302403676</v>
      </c>
      <c r="AQ104" s="158">
        <f t="shared" si="200"/>
        <v>0</v>
      </c>
      <c r="AR104" s="158">
        <f t="shared" si="201"/>
        <v>0</v>
      </c>
      <c r="AS104" s="158">
        <f t="shared" si="202"/>
        <v>0</v>
      </c>
      <c r="AT104" s="158">
        <f t="shared" si="203"/>
        <v>1.280168847487183E-2</v>
      </c>
      <c r="AU104" s="158">
        <f t="shared" si="204"/>
        <v>9.1909558281131083E-3</v>
      </c>
      <c r="AV104" s="158">
        <f t="shared" si="205"/>
        <v>0</v>
      </c>
      <c r="AW104" s="158">
        <f t="shared" si="206"/>
        <v>0</v>
      </c>
      <c r="AX104" s="159">
        <f t="shared" si="207"/>
        <v>0</v>
      </c>
      <c r="AY104" s="158">
        <f t="shared" si="208"/>
        <v>0</v>
      </c>
      <c r="AZ104" s="158">
        <f t="shared" si="209"/>
        <v>0</v>
      </c>
      <c r="BA104" s="158">
        <f t="shared" si="210"/>
        <v>0</v>
      </c>
      <c r="BB104" s="211">
        <f t="shared" si="211"/>
        <v>1</v>
      </c>
      <c r="BC104" s="311"/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3584.414958569469</v>
      </c>
      <c r="BM104" s="1">
        <v>0</v>
      </c>
      <c r="BN104" s="1">
        <v>0</v>
      </c>
      <c r="BO104" s="1">
        <v>352404.52063395869</v>
      </c>
      <c r="BP104" s="1">
        <v>0</v>
      </c>
      <c r="BQ104" s="1">
        <v>0</v>
      </c>
      <c r="BR104" s="1">
        <v>0</v>
      </c>
      <c r="BS104" s="1">
        <v>4659.7394461403092</v>
      </c>
      <c r="BT104" s="1">
        <v>3345.4539613315042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363994.12899999996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1162.7970590779544</v>
      </c>
      <c r="CM104" s="1">
        <v>0</v>
      </c>
      <c r="CN104" s="1">
        <v>0</v>
      </c>
      <c r="CO104" s="1">
        <v>114321.28950898128</v>
      </c>
      <c r="CP104" s="1">
        <v>0</v>
      </c>
      <c r="CQ104" s="1">
        <v>0</v>
      </c>
      <c r="CR104" s="1">
        <v>0</v>
      </c>
      <c r="CS104" s="1">
        <v>1511.6361768013405</v>
      </c>
      <c r="CT104" s="1">
        <v>1085.2772551394239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118081.00000000001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1658.6423969119969</v>
      </c>
      <c r="DM104" s="1">
        <v>0</v>
      </c>
      <c r="DN104" s="1">
        <v>0</v>
      </c>
      <c r="DO104" s="1">
        <v>163070.70624998456</v>
      </c>
      <c r="DP104" s="1">
        <v>0</v>
      </c>
      <c r="DQ104" s="1">
        <v>0</v>
      </c>
      <c r="DR104" s="1">
        <v>0</v>
      </c>
      <c r="DS104" s="1">
        <v>2156.2351159855957</v>
      </c>
      <c r="DT104" s="1">
        <v>1548.0662371178637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168433.65000000002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762.97550257951832</v>
      </c>
      <c r="EM104" s="1">
        <v>0</v>
      </c>
      <c r="EN104" s="1">
        <v>0</v>
      </c>
      <c r="EO104" s="1">
        <v>75012.524874992887</v>
      </c>
      <c r="EP104" s="1">
        <v>0</v>
      </c>
      <c r="EQ104" s="1">
        <v>0</v>
      </c>
      <c r="ER104" s="1">
        <v>0</v>
      </c>
      <c r="ES104" s="1">
        <v>991.86815335337383</v>
      </c>
      <c r="ET104" s="1">
        <v>712.11046907421712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77479.478999999992</v>
      </c>
      <c r="FG104" s="1">
        <v>0</v>
      </c>
      <c r="FH104" s="1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">
        <v>0</v>
      </c>
      <c r="FT104" s="1">
        <v>0</v>
      </c>
      <c r="FU104" s="1">
        <v>0</v>
      </c>
      <c r="FV104" s="1">
        <v>0</v>
      </c>
      <c r="FW104" s="1">
        <v>0</v>
      </c>
      <c r="FX104" s="1">
        <v>0</v>
      </c>
      <c r="FY104" s="1">
        <v>0</v>
      </c>
      <c r="FZ104" s="1">
        <v>0</v>
      </c>
      <c r="GA104" s="1">
        <v>0</v>
      </c>
    </row>
    <row r="105" spans="1:183" ht="15.75" x14ac:dyDescent="0.25">
      <c r="A105" s="353"/>
      <c r="B105" s="354"/>
      <c r="C105" s="70" t="s">
        <v>17</v>
      </c>
      <c r="D105" s="60" t="s">
        <v>65</v>
      </c>
      <c r="E105" s="13">
        <v>0</v>
      </c>
      <c r="F105" s="13">
        <v>0</v>
      </c>
      <c r="G105" s="13">
        <v>0</v>
      </c>
      <c r="H105" s="13">
        <v>0</v>
      </c>
      <c r="I105" s="13">
        <v>94.5</v>
      </c>
      <c r="J105" s="13">
        <v>0</v>
      </c>
      <c r="K105" s="13">
        <v>45</v>
      </c>
      <c r="L105" s="13">
        <v>0</v>
      </c>
      <c r="M105" s="13">
        <v>529.5</v>
      </c>
      <c r="N105" s="13">
        <v>2.5766</v>
      </c>
      <c r="O105" s="13">
        <v>0</v>
      </c>
      <c r="P105" s="13">
        <v>60</v>
      </c>
      <c r="Q105" s="13">
        <v>0</v>
      </c>
      <c r="R105" s="13">
        <v>3716.6704</v>
      </c>
      <c r="S105" s="13">
        <v>0</v>
      </c>
      <c r="T105" s="13">
        <v>0</v>
      </c>
      <c r="U105" s="33">
        <v>180</v>
      </c>
      <c r="V105" s="13">
        <v>0</v>
      </c>
      <c r="W105" s="13">
        <v>0</v>
      </c>
      <c r="X105" s="13">
        <v>0</v>
      </c>
      <c r="Y105" s="131">
        <f t="shared" si="188"/>
        <v>4448.2470000000003</v>
      </c>
      <c r="Z105" s="307"/>
      <c r="AB105" s="140"/>
      <c r="AD105" s="302"/>
      <c r="AE105" s="309"/>
      <c r="AF105" s="70" t="str">
        <f t="shared" si="189"/>
        <v>ФФ</v>
      </c>
      <c r="AG105" s="60" t="str">
        <f t="shared" si="190"/>
        <v>Културология</v>
      </c>
      <c r="AH105" s="158">
        <f t="shared" si="191"/>
        <v>0</v>
      </c>
      <c r="AI105" s="158">
        <f t="shared" si="192"/>
        <v>0</v>
      </c>
      <c r="AJ105" s="158">
        <f t="shared" si="193"/>
        <v>0</v>
      </c>
      <c r="AK105" s="158">
        <f t="shared" si="194"/>
        <v>0</v>
      </c>
      <c r="AL105" s="158">
        <f t="shared" si="195"/>
        <v>2.1244323887589876E-2</v>
      </c>
      <c r="AM105" s="158">
        <f t="shared" si="196"/>
        <v>0</v>
      </c>
      <c r="AN105" s="158">
        <f t="shared" si="197"/>
        <v>1.011634470837613E-2</v>
      </c>
      <c r="AO105" s="158">
        <f t="shared" si="198"/>
        <v>0</v>
      </c>
      <c r="AP105" s="158">
        <f t="shared" si="199"/>
        <v>0.11903565606855913</v>
      </c>
      <c r="AQ105" s="158">
        <f t="shared" si="200"/>
        <v>5.7923941723559867E-4</v>
      </c>
      <c r="AR105" s="158">
        <f t="shared" si="201"/>
        <v>0</v>
      </c>
      <c r="AS105" s="158">
        <f t="shared" si="202"/>
        <v>1.3488459611168175E-2</v>
      </c>
      <c r="AT105" s="158">
        <f t="shared" si="203"/>
        <v>0</v>
      </c>
      <c r="AU105" s="158">
        <f t="shared" si="204"/>
        <v>0.83553597630707099</v>
      </c>
      <c r="AV105" s="158">
        <f t="shared" si="205"/>
        <v>0</v>
      </c>
      <c r="AW105" s="158">
        <f t="shared" si="206"/>
        <v>0</v>
      </c>
      <c r="AX105" s="159">
        <f t="shared" si="207"/>
        <v>4.0465378833504519E-2</v>
      </c>
      <c r="AY105" s="158">
        <f t="shared" si="208"/>
        <v>0</v>
      </c>
      <c r="AZ105" s="158">
        <f t="shared" si="209"/>
        <v>0</v>
      </c>
      <c r="BA105" s="158">
        <f t="shared" si="210"/>
        <v>0</v>
      </c>
      <c r="BB105" s="211">
        <f t="shared" si="211"/>
        <v>0.99999999999999989</v>
      </c>
      <c r="BC105" s="311"/>
      <c r="BG105" s="1">
        <v>0</v>
      </c>
      <c r="BH105" s="1">
        <v>0</v>
      </c>
      <c r="BI105" s="1">
        <v>0</v>
      </c>
      <c r="BJ105" s="1">
        <v>0</v>
      </c>
      <c r="BK105" s="1">
        <v>9683.5110330541447</v>
      </c>
      <c r="BL105" s="1">
        <v>0</v>
      </c>
      <c r="BM105" s="1">
        <v>4611.1957300257827</v>
      </c>
      <c r="BN105" s="1">
        <v>0</v>
      </c>
      <c r="BO105" s="1">
        <v>54258.403089970045</v>
      </c>
      <c r="BP105" s="1">
        <v>264.02682039965407</v>
      </c>
      <c r="BQ105" s="1">
        <v>0</v>
      </c>
      <c r="BR105" s="1">
        <v>6148.2609733677109</v>
      </c>
      <c r="BS105" s="1">
        <v>0</v>
      </c>
      <c r="BT105" s="1">
        <v>380850.9928531826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455816.39049999992</v>
      </c>
      <c r="CG105" s="1">
        <v>0</v>
      </c>
      <c r="CH105" s="1">
        <v>0</v>
      </c>
      <c r="CI105" s="1">
        <v>0</v>
      </c>
      <c r="CJ105" s="1">
        <v>0</v>
      </c>
      <c r="CK105" s="1">
        <v>2440.9116204091183</v>
      </c>
      <c r="CL105" s="1">
        <v>0</v>
      </c>
      <c r="CM105" s="1">
        <v>1162.3388668614848</v>
      </c>
      <c r="CN105" s="1">
        <v>0</v>
      </c>
      <c r="CO105" s="1">
        <v>13676.85400007014</v>
      </c>
      <c r="CP105" s="1">
        <v>66.552940541228935</v>
      </c>
      <c r="CQ105" s="1">
        <v>0</v>
      </c>
      <c r="CR105" s="1">
        <v>1549.7851558153134</v>
      </c>
      <c r="CS105" s="1">
        <v>0</v>
      </c>
      <c r="CT105" s="1">
        <v>96000.676916302706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114897.11949999999</v>
      </c>
      <c r="DG105" s="1">
        <v>0</v>
      </c>
      <c r="DH105" s="1">
        <v>0</v>
      </c>
      <c r="DI105" s="1">
        <v>0</v>
      </c>
      <c r="DJ105" s="1">
        <v>0</v>
      </c>
      <c r="DK105" s="1">
        <v>4960.684529208922</v>
      </c>
      <c r="DL105" s="1">
        <v>0</v>
      </c>
      <c r="DM105" s="1">
        <v>2362.2307281947242</v>
      </c>
      <c r="DN105" s="1">
        <v>0</v>
      </c>
      <c r="DO105" s="1">
        <v>27795.58156842459</v>
      </c>
      <c r="DP105" s="1">
        <v>135.25608209481172</v>
      </c>
      <c r="DQ105" s="1">
        <v>0</v>
      </c>
      <c r="DR105" s="1">
        <v>3149.6409709262994</v>
      </c>
      <c r="DS105" s="1">
        <v>0</v>
      </c>
      <c r="DT105" s="1">
        <v>195102.95612115061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0</v>
      </c>
      <c r="EA105" s="1">
        <v>233506.34999999998</v>
      </c>
      <c r="EG105" s="1">
        <v>0</v>
      </c>
      <c r="EH105" s="1">
        <v>0</v>
      </c>
      <c r="EI105" s="1">
        <v>0</v>
      </c>
      <c r="EJ105" s="1">
        <v>0</v>
      </c>
      <c r="EK105" s="1">
        <v>2281.9148834361035</v>
      </c>
      <c r="EL105" s="1">
        <v>0</v>
      </c>
      <c r="EM105" s="1">
        <v>1086.6261349695731</v>
      </c>
      <c r="EN105" s="1">
        <v>0</v>
      </c>
      <c r="EO105" s="1">
        <v>12785.96752147531</v>
      </c>
      <c r="EP105" s="1">
        <v>62.217797763613383</v>
      </c>
      <c r="EQ105" s="1">
        <v>0</v>
      </c>
      <c r="ER105" s="1">
        <v>1448.8348466260975</v>
      </c>
      <c r="ES105" s="1">
        <v>0</v>
      </c>
      <c r="ET105" s="1">
        <v>89747.359815729273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107412.92099999997</v>
      </c>
      <c r="FG105" s="1">
        <v>0</v>
      </c>
      <c r="FH105" s="1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>
        <v>0</v>
      </c>
      <c r="FZ105" s="1">
        <v>0</v>
      </c>
      <c r="GA105" s="1">
        <v>0</v>
      </c>
    </row>
    <row r="106" spans="1:183" ht="16.5" thickBot="1" x14ac:dyDescent="0.3">
      <c r="A106" s="350"/>
      <c r="B106" s="352"/>
      <c r="C106" s="71" t="s">
        <v>17</v>
      </c>
      <c r="D106" s="61" t="s">
        <v>66</v>
      </c>
      <c r="E106" s="14">
        <v>0</v>
      </c>
      <c r="F106" s="14">
        <v>0</v>
      </c>
      <c r="G106" s="14">
        <v>0</v>
      </c>
      <c r="H106" s="14">
        <v>9</v>
      </c>
      <c r="I106" s="14">
        <v>0</v>
      </c>
      <c r="J106" s="14">
        <v>120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60</v>
      </c>
      <c r="Q106" s="14">
        <v>15</v>
      </c>
      <c r="R106" s="14">
        <v>4761</v>
      </c>
      <c r="S106" s="14">
        <v>0</v>
      </c>
      <c r="T106" s="14">
        <v>0</v>
      </c>
      <c r="U106" s="34">
        <v>120</v>
      </c>
      <c r="V106" s="14">
        <v>0</v>
      </c>
      <c r="W106" s="14">
        <v>0</v>
      </c>
      <c r="X106" s="14">
        <v>0</v>
      </c>
      <c r="Y106" s="132">
        <f t="shared" si="188"/>
        <v>4965</v>
      </c>
      <c r="Z106" s="308"/>
      <c r="AB106" s="140"/>
      <c r="AD106" s="303"/>
      <c r="AE106" s="305"/>
      <c r="AF106" s="71" t="str">
        <f t="shared" si="189"/>
        <v>ФФ</v>
      </c>
      <c r="AG106" s="61" t="str">
        <f t="shared" si="190"/>
        <v>Социология</v>
      </c>
      <c r="AH106" s="160">
        <f t="shared" si="191"/>
        <v>0</v>
      </c>
      <c r="AI106" s="160">
        <f t="shared" si="192"/>
        <v>0</v>
      </c>
      <c r="AJ106" s="160">
        <f t="shared" si="193"/>
        <v>0</v>
      </c>
      <c r="AK106" s="160">
        <f t="shared" si="194"/>
        <v>1.8126888217522659E-3</v>
      </c>
      <c r="AL106" s="160">
        <f t="shared" si="195"/>
        <v>0</v>
      </c>
      <c r="AM106" s="160">
        <f t="shared" si="196"/>
        <v>2.4169184290030211E-2</v>
      </c>
      <c r="AN106" s="160">
        <f t="shared" si="197"/>
        <v>0</v>
      </c>
      <c r="AO106" s="160">
        <f t="shared" si="198"/>
        <v>0</v>
      </c>
      <c r="AP106" s="160">
        <f t="shared" si="199"/>
        <v>0</v>
      </c>
      <c r="AQ106" s="160">
        <f t="shared" si="200"/>
        <v>0</v>
      </c>
      <c r="AR106" s="160">
        <f t="shared" si="201"/>
        <v>0</v>
      </c>
      <c r="AS106" s="160">
        <f t="shared" si="202"/>
        <v>1.2084592145015106E-2</v>
      </c>
      <c r="AT106" s="160">
        <f t="shared" si="203"/>
        <v>3.0211480362537764E-3</v>
      </c>
      <c r="AU106" s="160">
        <f t="shared" si="204"/>
        <v>0.95891238670694867</v>
      </c>
      <c r="AV106" s="160">
        <f t="shared" si="205"/>
        <v>0</v>
      </c>
      <c r="AW106" s="160">
        <f t="shared" si="206"/>
        <v>0</v>
      </c>
      <c r="AX106" s="161">
        <f t="shared" si="207"/>
        <v>2.4169184290030211E-2</v>
      </c>
      <c r="AY106" s="160">
        <f t="shared" si="208"/>
        <v>0</v>
      </c>
      <c r="AZ106" s="160">
        <f t="shared" si="209"/>
        <v>0</v>
      </c>
      <c r="BA106" s="160">
        <f t="shared" si="210"/>
        <v>0</v>
      </c>
      <c r="BB106" s="212">
        <f t="shared" si="211"/>
        <v>1</v>
      </c>
      <c r="BC106" s="312"/>
      <c r="BG106" s="1">
        <v>0</v>
      </c>
      <c r="BH106" s="1">
        <v>0</v>
      </c>
      <c r="BI106" s="1">
        <v>0</v>
      </c>
      <c r="BJ106" s="1">
        <v>990.5844362537764</v>
      </c>
      <c r="BK106" s="1">
        <v>0</v>
      </c>
      <c r="BL106" s="1">
        <v>13207.792483383686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6603.896241691843</v>
      </c>
      <c r="BS106" s="1">
        <v>1650.9740604229607</v>
      </c>
      <c r="BT106" s="1">
        <v>524019.16677824775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546472.41399999999</v>
      </c>
      <c r="CG106" s="1">
        <v>0</v>
      </c>
      <c r="CH106" s="1">
        <v>0</v>
      </c>
      <c r="CI106" s="1">
        <v>0</v>
      </c>
      <c r="CJ106" s="1">
        <v>263.75347432024171</v>
      </c>
      <c r="CK106" s="1">
        <v>0</v>
      </c>
      <c r="CL106" s="1">
        <v>3516.7129909365558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1758.3564954682779</v>
      </c>
      <c r="CS106" s="1">
        <v>439.58912386706947</v>
      </c>
      <c r="CT106" s="1">
        <v>139525.58791540787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145504.00000000003</v>
      </c>
      <c r="DG106" s="1">
        <v>0</v>
      </c>
      <c r="DH106" s="1">
        <v>0</v>
      </c>
      <c r="DI106" s="1">
        <v>0</v>
      </c>
      <c r="DJ106" s="1">
        <v>497.82942598187316</v>
      </c>
      <c r="DK106" s="1">
        <v>0</v>
      </c>
      <c r="DL106" s="1">
        <v>6637.7256797583086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3318.8628398791543</v>
      </c>
      <c r="DS106" s="1">
        <v>829.71570996978858</v>
      </c>
      <c r="DT106" s="1">
        <v>263351.76634441089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274635.90000000002</v>
      </c>
      <c r="EG106" s="1">
        <v>0</v>
      </c>
      <c r="EH106" s="1">
        <v>0</v>
      </c>
      <c r="EI106" s="1">
        <v>0</v>
      </c>
      <c r="EJ106" s="1">
        <v>229.00153595166157</v>
      </c>
      <c r="EK106" s="1">
        <v>0</v>
      </c>
      <c r="EL106" s="1">
        <v>3053.3538126888211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1526.6769063444106</v>
      </c>
      <c r="ES106" s="1">
        <v>381.66922658610264</v>
      </c>
      <c r="ET106" s="1">
        <v>121141.81251842898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126332.51399999998</v>
      </c>
      <c r="FG106" s="1">
        <v>0</v>
      </c>
      <c r="FH106" s="1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">
        <v>0</v>
      </c>
      <c r="FT106" s="1">
        <v>0</v>
      </c>
      <c r="FU106" s="1">
        <v>0</v>
      </c>
      <c r="FV106" s="1">
        <v>0</v>
      </c>
      <c r="FW106" s="1">
        <v>0</v>
      </c>
      <c r="FX106" s="1">
        <v>0</v>
      </c>
      <c r="FY106" s="1">
        <v>0</v>
      </c>
      <c r="FZ106" s="1">
        <v>0</v>
      </c>
      <c r="GA106" s="1">
        <v>0</v>
      </c>
    </row>
    <row r="107" spans="1:183" ht="15.75" x14ac:dyDescent="0.25">
      <c r="A107" s="301">
        <f>MAX($A$36:A106)+1</f>
        <v>15</v>
      </c>
      <c r="B107" s="304" t="s">
        <v>67</v>
      </c>
      <c r="C107" s="69" t="s">
        <v>14</v>
      </c>
      <c r="D107" s="59" t="s">
        <v>68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23.076899999999998</v>
      </c>
      <c r="K107" s="12">
        <v>0</v>
      </c>
      <c r="L107" s="12">
        <v>0</v>
      </c>
      <c r="M107" s="12">
        <v>9292.6870999999992</v>
      </c>
      <c r="N107" s="12">
        <v>0</v>
      </c>
      <c r="O107" s="12">
        <v>15</v>
      </c>
      <c r="P107" s="12">
        <v>60</v>
      </c>
      <c r="Q107" s="12">
        <v>604.81140000000005</v>
      </c>
      <c r="R107" s="12">
        <v>60</v>
      </c>
      <c r="S107" s="12">
        <v>0</v>
      </c>
      <c r="T107" s="12">
        <v>0</v>
      </c>
      <c r="U107" s="32">
        <v>11.73</v>
      </c>
      <c r="V107" s="12">
        <v>0</v>
      </c>
      <c r="W107" s="12">
        <v>0</v>
      </c>
      <c r="X107" s="12">
        <v>0</v>
      </c>
      <c r="Y107" s="133">
        <f t="shared" si="188"/>
        <v>10055.5754</v>
      </c>
      <c r="Z107" s="306">
        <f>SUM(Y107:Y131)</f>
        <v>100029.67069999999</v>
      </c>
      <c r="AB107" s="140"/>
      <c r="AD107" s="301">
        <f t="shared" ref="AD107:AD132" si="212">A107</f>
        <v>15</v>
      </c>
      <c r="AE107" s="304" t="str">
        <f>B107</f>
        <v>Филология</v>
      </c>
      <c r="AF107" s="69" t="str">
        <f t="shared" si="189"/>
        <v>ФКНФ</v>
      </c>
      <c r="AG107" s="59" t="str">
        <f t="shared" si="190"/>
        <v>Английска филология</v>
      </c>
      <c r="AH107" s="162">
        <f t="shared" si="191"/>
        <v>0</v>
      </c>
      <c r="AI107" s="162">
        <f t="shared" si="192"/>
        <v>0</v>
      </c>
      <c r="AJ107" s="162">
        <f t="shared" si="193"/>
        <v>0</v>
      </c>
      <c r="AK107" s="162">
        <f t="shared" si="194"/>
        <v>0</v>
      </c>
      <c r="AL107" s="162">
        <f t="shared" si="195"/>
        <v>0</v>
      </c>
      <c r="AM107" s="162">
        <f t="shared" si="196"/>
        <v>2.2949358024802837E-3</v>
      </c>
      <c r="AN107" s="162">
        <f t="shared" si="197"/>
        <v>0</v>
      </c>
      <c r="AO107" s="162">
        <f t="shared" si="198"/>
        <v>0</v>
      </c>
      <c r="AP107" s="162">
        <f t="shared" si="199"/>
        <v>0.92413280497106109</v>
      </c>
      <c r="AQ107" s="162">
        <f t="shared" si="200"/>
        <v>0</v>
      </c>
      <c r="AR107" s="162">
        <f t="shared" si="201"/>
        <v>1.4917097633219479E-3</v>
      </c>
      <c r="AS107" s="162">
        <f t="shared" si="202"/>
        <v>5.9668390532877915E-3</v>
      </c>
      <c r="AT107" s="162">
        <f t="shared" si="203"/>
        <v>6.0146871356561063E-2</v>
      </c>
      <c r="AU107" s="162">
        <f t="shared" si="204"/>
        <v>5.9668390532877915E-3</v>
      </c>
      <c r="AV107" s="162">
        <f t="shared" si="205"/>
        <v>0</v>
      </c>
      <c r="AW107" s="162">
        <f t="shared" si="206"/>
        <v>0</v>
      </c>
      <c r="AX107" s="163">
        <f t="shared" si="207"/>
        <v>1.1665170349177633E-3</v>
      </c>
      <c r="AY107" s="162">
        <f t="shared" si="208"/>
        <v>0</v>
      </c>
      <c r="AZ107" s="162">
        <f t="shared" si="209"/>
        <v>0</v>
      </c>
      <c r="BA107" s="162">
        <f t="shared" si="210"/>
        <v>0</v>
      </c>
      <c r="BB107" s="213">
        <f t="shared" si="211"/>
        <v>0.99999999999999989</v>
      </c>
      <c r="BC107" s="310"/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2413.0324656439307</v>
      </c>
      <c r="BM107" s="1">
        <v>0</v>
      </c>
      <c r="BN107" s="1">
        <v>0</v>
      </c>
      <c r="BO107" s="1">
        <v>971688.383854441</v>
      </c>
      <c r="BP107" s="1">
        <v>0</v>
      </c>
      <c r="BQ107" s="1">
        <v>1568.4726711412263</v>
      </c>
      <c r="BR107" s="1">
        <v>6273.8906845649053</v>
      </c>
      <c r="BS107" s="1">
        <v>63242.010139644313</v>
      </c>
      <c r="BT107" s="1">
        <v>6273.8906845649053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1051459.6805000002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454.08485747841445</v>
      </c>
      <c r="CM107" s="1">
        <v>0</v>
      </c>
      <c r="CN107" s="1">
        <v>0</v>
      </c>
      <c r="CO107" s="1">
        <v>182852.48440626776</v>
      </c>
      <c r="CP107" s="1">
        <v>0</v>
      </c>
      <c r="CQ107" s="1">
        <v>295.15545251642192</v>
      </c>
      <c r="CR107" s="1">
        <v>1180.6218100656877</v>
      </c>
      <c r="CS107" s="1">
        <v>11900.892163606044</v>
      </c>
      <c r="CT107" s="1">
        <v>1180.6218100656877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197863.86050000004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1088.3042267586197</v>
      </c>
      <c r="DM107" s="1">
        <v>0</v>
      </c>
      <c r="DN107" s="1">
        <v>0</v>
      </c>
      <c r="DO107" s="1">
        <v>438242.16636009607</v>
      </c>
      <c r="DP107" s="1">
        <v>0</v>
      </c>
      <c r="DQ107" s="1">
        <v>707.3984547915577</v>
      </c>
      <c r="DR107" s="1">
        <v>2829.5938191662308</v>
      </c>
      <c r="DS107" s="1">
        <v>28522.843320021249</v>
      </c>
      <c r="DT107" s="1">
        <v>2829.5938191662308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474219.89999999997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870.64338140689586</v>
      </c>
      <c r="EM107" s="1">
        <v>0</v>
      </c>
      <c r="EN107" s="1">
        <v>0</v>
      </c>
      <c r="EO107" s="1">
        <v>350593.73308807687</v>
      </c>
      <c r="EP107" s="1">
        <v>0</v>
      </c>
      <c r="EQ107" s="1">
        <v>565.9187638332462</v>
      </c>
      <c r="ER107" s="1">
        <v>2263.6750553329848</v>
      </c>
      <c r="ES107" s="1">
        <v>22818.274656017002</v>
      </c>
      <c r="ET107" s="1">
        <v>2263.6750553329848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379375.92000000004</v>
      </c>
      <c r="FG107" s="1">
        <v>0</v>
      </c>
      <c r="FH107" s="1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">
        <v>0</v>
      </c>
      <c r="FT107" s="1">
        <v>0</v>
      </c>
      <c r="FU107" s="1">
        <v>0</v>
      </c>
      <c r="FV107" s="1">
        <v>0</v>
      </c>
      <c r="FW107" s="1">
        <v>0</v>
      </c>
      <c r="FX107" s="1">
        <v>0</v>
      </c>
      <c r="FY107" s="1">
        <v>0</v>
      </c>
      <c r="FZ107" s="1">
        <v>0</v>
      </c>
      <c r="GA107" s="1">
        <v>0</v>
      </c>
    </row>
    <row r="108" spans="1:183" ht="15.75" x14ac:dyDescent="0.25">
      <c r="A108" s="302"/>
      <c r="B108" s="309"/>
      <c r="C108" s="70" t="s">
        <v>14</v>
      </c>
      <c r="D108" s="60" t="s">
        <v>69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3468</v>
      </c>
      <c r="N108" s="13">
        <v>0</v>
      </c>
      <c r="O108" s="13">
        <v>0</v>
      </c>
      <c r="P108" s="13">
        <v>0</v>
      </c>
      <c r="Q108" s="13">
        <v>94.285700000000006</v>
      </c>
      <c r="R108" s="13">
        <v>0</v>
      </c>
      <c r="S108" s="13">
        <v>0</v>
      </c>
      <c r="T108" s="13">
        <v>0</v>
      </c>
      <c r="U108" s="33">
        <v>4.5</v>
      </c>
      <c r="V108" s="13">
        <v>0</v>
      </c>
      <c r="W108" s="13">
        <v>0</v>
      </c>
      <c r="X108" s="13">
        <v>0</v>
      </c>
      <c r="Y108" s="131">
        <f t="shared" si="188"/>
        <v>3562.2856999999999</v>
      </c>
      <c r="Z108" s="307"/>
      <c r="AB108" s="140"/>
      <c r="AD108" s="302"/>
      <c r="AE108" s="309"/>
      <c r="AF108" s="70" t="str">
        <f t="shared" si="189"/>
        <v>ФКНФ</v>
      </c>
      <c r="AG108" s="60" t="str">
        <f t="shared" si="190"/>
        <v>Арабистика</v>
      </c>
      <c r="AH108" s="158">
        <f t="shared" si="191"/>
        <v>0</v>
      </c>
      <c r="AI108" s="158">
        <f t="shared" si="192"/>
        <v>0</v>
      </c>
      <c r="AJ108" s="158">
        <f t="shared" si="193"/>
        <v>0</v>
      </c>
      <c r="AK108" s="158">
        <f t="shared" si="194"/>
        <v>0</v>
      </c>
      <c r="AL108" s="158">
        <f t="shared" si="195"/>
        <v>0</v>
      </c>
      <c r="AM108" s="158">
        <f t="shared" si="196"/>
        <v>0</v>
      </c>
      <c r="AN108" s="158">
        <f t="shared" si="197"/>
        <v>0</v>
      </c>
      <c r="AO108" s="158">
        <f t="shared" si="198"/>
        <v>0</v>
      </c>
      <c r="AP108" s="158">
        <f t="shared" si="199"/>
        <v>0.97353224644502834</v>
      </c>
      <c r="AQ108" s="158">
        <f t="shared" si="200"/>
        <v>0</v>
      </c>
      <c r="AR108" s="158">
        <f t="shared" si="201"/>
        <v>0</v>
      </c>
      <c r="AS108" s="158">
        <f t="shared" si="202"/>
        <v>0</v>
      </c>
      <c r="AT108" s="158">
        <f t="shared" si="203"/>
        <v>2.6467753554971746E-2</v>
      </c>
      <c r="AU108" s="158">
        <f t="shared" si="204"/>
        <v>0</v>
      </c>
      <c r="AV108" s="158">
        <f t="shared" si="205"/>
        <v>0</v>
      </c>
      <c r="AW108" s="158">
        <f t="shared" si="206"/>
        <v>0</v>
      </c>
      <c r="AX108" s="159">
        <f t="shared" si="207"/>
        <v>1.2632338837954519E-3</v>
      </c>
      <c r="AY108" s="158">
        <f t="shared" si="208"/>
        <v>0</v>
      </c>
      <c r="AZ108" s="158">
        <f t="shared" si="209"/>
        <v>0</v>
      </c>
      <c r="BA108" s="158">
        <f t="shared" si="210"/>
        <v>0</v>
      </c>
      <c r="BB108" s="211">
        <f t="shared" si="211"/>
        <v>1</v>
      </c>
      <c r="BC108" s="311"/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238550.78535559351</v>
      </c>
      <c r="BP108" s="1">
        <v>0</v>
      </c>
      <c r="BQ108" s="1">
        <v>0</v>
      </c>
      <c r="BR108" s="1">
        <v>0</v>
      </c>
      <c r="BS108" s="1">
        <v>6485.5616444065408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245036.34700000007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55664.536248734912</v>
      </c>
      <c r="CP108" s="1">
        <v>0</v>
      </c>
      <c r="CQ108" s="1">
        <v>0</v>
      </c>
      <c r="CR108" s="1">
        <v>0</v>
      </c>
      <c r="CS108" s="1">
        <v>1513.3707512650938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57177.907000000007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101603.47172603254</v>
      </c>
      <c r="DP108" s="1">
        <v>0</v>
      </c>
      <c r="DQ108" s="1">
        <v>0</v>
      </c>
      <c r="DR108" s="1">
        <v>0</v>
      </c>
      <c r="DS108" s="1">
        <v>2762.3282739674705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104365.80000000002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81282.777380826039</v>
      </c>
      <c r="EP108" s="1">
        <v>0</v>
      </c>
      <c r="EQ108" s="1">
        <v>0</v>
      </c>
      <c r="ER108" s="1">
        <v>0</v>
      </c>
      <c r="ES108" s="1">
        <v>2209.8626191739763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83492.640000000014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0</v>
      </c>
      <c r="FU108" s="1">
        <v>0</v>
      </c>
      <c r="FV108" s="1">
        <v>0</v>
      </c>
      <c r="FW108" s="1">
        <v>0</v>
      </c>
      <c r="FX108" s="1">
        <v>0</v>
      </c>
      <c r="FY108" s="1">
        <v>0</v>
      </c>
      <c r="FZ108" s="1">
        <v>0</v>
      </c>
      <c r="GA108" s="1">
        <v>0</v>
      </c>
    </row>
    <row r="109" spans="1:183" ht="15.75" x14ac:dyDescent="0.25">
      <c r="A109" s="302"/>
      <c r="B109" s="309"/>
      <c r="C109" s="70" t="s">
        <v>14</v>
      </c>
      <c r="D109" s="60" t="s">
        <v>70</v>
      </c>
      <c r="E109" s="13">
        <v>0</v>
      </c>
      <c r="F109" s="13">
        <v>0</v>
      </c>
      <c r="G109" s="13">
        <v>75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1272</v>
      </c>
      <c r="N109" s="13">
        <v>0</v>
      </c>
      <c r="O109" s="13">
        <v>0</v>
      </c>
      <c r="P109" s="13">
        <v>0</v>
      </c>
      <c r="Q109" s="13">
        <v>120</v>
      </c>
      <c r="R109" s="13">
        <v>30</v>
      </c>
      <c r="S109" s="13">
        <v>0</v>
      </c>
      <c r="T109" s="13">
        <v>0</v>
      </c>
      <c r="U109" s="33">
        <v>0</v>
      </c>
      <c r="V109" s="13">
        <v>0</v>
      </c>
      <c r="W109" s="13">
        <v>0</v>
      </c>
      <c r="X109" s="13">
        <v>0</v>
      </c>
      <c r="Y109" s="131">
        <f t="shared" si="188"/>
        <v>1497</v>
      </c>
      <c r="Z109" s="307"/>
      <c r="AB109" s="140"/>
      <c r="AD109" s="302"/>
      <c r="AE109" s="309"/>
      <c r="AF109" s="70" t="str">
        <f t="shared" si="189"/>
        <v>ФКНФ</v>
      </c>
      <c r="AG109" s="60" t="str">
        <f t="shared" si="190"/>
        <v>Арменистика и кавказология</v>
      </c>
      <c r="AH109" s="158">
        <f t="shared" si="191"/>
        <v>0</v>
      </c>
      <c r="AI109" s="158">
        <f t="shared" si="192"/>
        <v>0</v>
      </c>
      <c r="AJ109" s="158">
        <f t="shared" si="193"/>
        <v>5.0100200400801605E-2</v>
      </c>
      <c r="AK109" s="158">
        <f t="shared" si="194"/>
        <v>0</v>
      </c>
      <c r="AL109" s="158">
        <f t="shared" si="195"/>
        <v>0</v>
      </c>
      <c r="AM109" s="158">
        <f t="shared" si="196"/>
        <v>0</v>
      </c>
      <c r="AN109" s="158">
        <f t="shared" si="197"/>
        <v>0</v>
      </c>
      <c r="AO109" s="158">
        <f t="shared" si="198"/>
        <v>0</v>
      </c>
      <c r="AP109" s="158">
        <f t="shared" si="199"/>
        <v>0.84969939879759515</v>
      </c>
      <c r="AQ109" s="158">
        <f t="shared" si="200"/>
        <v>0</v>
      </c>
      <c r="AR109" s="158">
        <f t="shared" si="201"/>
        <v>0</v>
      </c>
      <c r="AS109" s="158">
        <f t="shared" si="202"/>
        <v>0</v>
      </c>
      <c r="AT109" s="158">
        <f t="shared" si="203"/>
        <v>8.0160320641282562E-2</v>
      </c>
      <c r="AU109" s="158">
        <f t="shared" si="204"/>
        <v>2.004008016032064E-2</v>
      </c>
      <c r="AV109" s="158">
        <f t="shared" si="205"/>
        <v>0</v>
      </c>
      <c r="AW109" s="158">
        <f t="shared" si="206"/>
        <v>0</v>
      </c>
      <c r="AX109" s="159">
        <f t="shared" si="207"/>
        <v>0</v>
      </c>
      <c r="AY109" s="158">
        <f t="shared" si="208"/>
        <v>0</v>
      </c>
      <c r="AZ109" s="158">
        <f t="shared" si="209"/>
        <v>0</v>
      </c>
      <c r="BA109" s="158">
        <f t="shared" si="210"/>
        <v>0</v>
      </c>
      <c r="BB109" s="211">
        <f t="shared" si="211"/>
        <v>1</v>
      </c>
      <c r="BC109" s="311"/>
      <c r="BG109" s="1">
        <v>0</v>
      </c>
      <c r="BH109" s="1">
        <v>0</v>
      </c>
      <c r="BI109" s="1">
        <v>620.20040080160322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10518.59879759519</v>
      </c>
      <c r="BP109" s="1">
        <v>0</v>
      </c>
      <c r="BQ109" s="1">
        <v>0</v>
      </c>
      <c r="BR109" s="1">
        <v>0</v>
      </c>
      <c r="BS109" s="1">
        <v>992.32064128256513</v>
      </c>
      <c r="BT109" s="1">
        <v>248.08016032064128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12379.2</v>
      </c>
      <c r="CG109" s="1">
        <v>0</v>
      </c>
      <c r="CH109" s="1">
        <v>0</v>
      </c>
      <c r="CI109" s="1">
        <v>30.060120240480963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509.81963927855708</v>
      </c>
      <c r="CP109" s="1">
        <v>0</v>
      </c>
      <c r="CQ109" s="1">
        <v>0</v>
      </c>
      <c r="CR109" s="1">
        <v>0</v>
      </c>
      <c r="CS109" s="1">
        <v>48.096192384769537</v>
      </c>
      <c r="CT109" s="1">
        <v>12.024048096192384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600</v>
      </c>
      <c r="DG109" s="1">
        <v>0</v>
      </c>
      <c r="DH109" s="1">
        <v>0</v>
      </c>
      <c r="DI109" s="1">
        <v>277.75551102204412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4710.7334669338679</v>
      </c>
      <c r="DP109" s="1">
        <v>0</v>
      </c>
      <c r="DQ109" s="1">
        <v>0</v>
      </c>
      <c r="DR109" s="1">
        <v>0</v>
      </c>
      <c r="DS109" s="1">
        <v>444.40881763527051</v>
      </c>
      <c r="DT109" s="1">
        <v>111.10220440881763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5544</v>
      </c>
      <c r="EG109" s="1">
        <v>0</v>
      </c>
      <c r="EH109" s="1">
        <v>0</v>
      </c>
      <c r="EI109" s="1">
        <v>222.20440881763531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3768.5867735470947</v>
      </c>
      <c r="EP109" s="1">
        <v>0</v>
      </c>
      <c r="EQ109" s="1">
        <v>0</v>
      </c>
      <c r="ER109" s="1">
        <v>0</v>
      </c>
      <c r="ES109" s="1">
        <v>355.52705410821648</v>
      </c>
      <c r="ET109" s="1">
        <v>88.881763527054119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4435.2000000000007</v>
      </c>
      <c r="FG109" s="1">
        <v>0</v>
      </c>
      <c r="FH109" s="1">
        <v>0</v>
      </c>
      <c r="FI109" s="1">
        <v>90.180360721442895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1529.4589178356712</v>
      </c>
      <c r="FP109" s="1">
        <v>0</v>
      </c>
      <c r="FQ109" s="1">
        <v>0</v>
      </c>
      <c r="FR109" s="1">
        <v>0</v>
      </c>
      <c r="FS109" s="1">
        <v>144.2885771543086</v>
      </c>
      <c r="FT109" s="1">
        <v>36.072144288577149</v>
      </c>
      <c r="FU109" s="1">
        <v>0</v>
      </c>
      <c r="FV109" s="1">
        <v>0</v>
      </c>
      <c r="FW109" s="1">
        <v>0</v>
      </c>
      <c r="FX109" s="1">
        <v>0</v>
      </c>
      <c r="FY109" s="1">
        <v>0</v>
      </c>
      <c r="FZ109" s="1">
        <v>0</v>
      </c>
      <c r="GA109" s="1">
        <v>1799.9999999999998</v>
      </c>
    </row>
    <row r="110" spans="1:183" ht="15.75" x14ac:dyDescent="0.25">
      <c r="A110" s="302"/>
      <c r="B110" s="309"/>
      <c r="C110" s="70" t="s">
        <v>14</v>
      </c>
      <c r="D110" s="60" t="s">
        <v>71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1942.9412</v>
      </c>
      <c r="N110" s="13">
        <v>0</v>
      </c>
      <c r="O110" s="13">
        <v>0</v>
      </c>
      <c r="P110" s="13">
        <v>0</v>
      </c>
      <c r="Q110" s="13">
        <v>126.67</v>
      </c>
      <c r="R110" s="13">
        <v>18</v>
      </c>
      <c r="S110" s="13">
        <v>0</v>
      </c>
      <c r="T110" s="13">
        <v>0</v>
      </c>
      <c r="U110" s="33">
        <v>0</v>
      </c>
      <c r="V110" s="13">
        <v>0</v>
      </c>
      <c r="W110" s="13">
        <v>0</v>
      </c>
      <c r="X110" s="13">
        <v>0</v>
      </c>
      <c r="Y110" s="131">
        <f t="shared" si="188"/>
        <v>2087.6111999999998</v>
      </c>
      <c r="Z110" s="307"/>
      <c r="AB110" s="140"/>
      <c r="AD110" s="302"/>
      <c r="AE110" s="309"/>
      <c r="AF110" s="70" t="str">
        <f t="shared" si="189"/>
        <v>ФКНФ</v>
      </c>
      <c r="AG110" s="60" t="str">
        <f t="shared" si="190"/>
        <v>Индология</v>
      </c>
      <c r="AH110" s="158">
        <f t="shared" si="191"/>
        <v>0</v>
      </c>
      <c r="AI110" s="158">
        <f t="shared" si="192"/>
        <v>0</v>
      </c>
      <c r="AJ110" s="158">
        <f t="shared" si="193"/>
        <v>0</v>
      </c>
      <c r="AK110" s="158">
        <f t="shared" si="194"/>
        <v>0</v>
      </c>
      <c r="AL110" s="158">
        <f t="shared" si="195"/>
        <v>0</v>
      </c>
      <c r="AM110" s="158">
        <f t="shared" si="196"/>
        <v>0</v>
      </c>
      <c r="AN110" s="158">
        <f t="shared" si="197"/>
        <v>0</v>
      </c>
      <c r="AO110" s="158">
        <f t="shared" si="198"/>
        <v>0</v>
      </c>
      <c r="AP110" s="158">
        <f t="shared" si="199"/>
        <v>0.93070069752452</v>
      </c>
      <c r="AQ110" s="158">
        <f t="shared" si="200"/>
        <v>0</v>
      </c>
      <c r="AR110" s="158">
        <f t="shared" si="201"/>
        <v>0</v>
      </c>
      <c r="AS110" s="158">
        <f t="shared" si="202"/>
        <v>0</v>
      </c>
      <c r="AT110" s="158">
        <f t="shared" si="203"/>
        <v>6.0677007289479966E-2</v>
      </c>
      <c r="AU110" s="158">
        <f t="shared" si="204"/>
        <v>8.6222951860001531E-3</v>
      </c>
      <c r="AV110" s="158">
        <f t="shared" si="205"/>
        <v>0</v>
      </c>
      <c r="AW110" s="158">
        <f t="shared" si="206"/>
        <v>0</v>
      </c>
      <c r="AX110" s="159">
        <f t="shared" si="207"/>
        <v>0</v>
      </c>
      <c r="AY110" s="158">
        <f t="shared" si="208"/>
        <v>0</v>
      </c>
      <c r="AZ110" s="158">
        <f t="shared" si="209"/>
        <v>0</v>
      </c>
      <c r="BA110" s="158">
        <f t="shared" si="210"/>
        <v>0</v>
      </c>
      <c r="BB110" s="211">
        <f t="shared" si="211"/>
        <v>1.0000000000000002</v>
      </c>
      <c r="BC110" s="311"/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39220.16482301111</v>
      </c>
      <c r="BP110" s="1">
        <v>0</v>
      </c>
      <c r="BQ110" s="1">
        <v>0</v>
      </c>
      <c r="BR110" s="1">
        <v>0</v>
      </c>
      <c r="BS110" s="1">
        <v>2556.9576053721121</v>
      </c>
      <c r="BT110" s="1">
        <v>363.34757161678385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42140.47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6163.1000190073719</v>
      </c>
      <c r="CP110" s="1">
        <v>0</v>
      </c>
      <c r="CQ110" s="1">
        <v>0</v>
      </c>
      <c r="CR110" s="1">
        <v>0</v>
      </c>
      <c r="CS110" s="1">
        <v>401.80314227093635</v>
      </c>
      <c r="CT110" s="1">
        <v>57.096838721693011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6622.0000000000009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17124.101738858273</v>
      </c>
      <c r="DP110" s="1">
        <v>0</v>
      </c>
      <c r="DQ110" s="1">
        <v>0</v>
      </c>
      <c r="DR110" s="1">
        <v>0</v>
      </c>
      <c r="DS110" s="1">
        <v>1116.4053586702355</v>
      </c>
      <c r="DT110" s="1">
        <v>158.64290247149472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18399.150000000005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13699.281391086621</v>
      </c>
      <c r="EP110" s="1">
        <v>0</v>
      </c>
      <c r="EQ110" s="1">
        <v>0</v>
      </c>
      <c r="ER110" s="1">
        <v>0</v>
      </c>
      <c r="ES110" s="1">
        <v>893.12428693618847</v>
      </c>
      <c r="ET110" s="1">
        <v>126.9143219771958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14719.320000000005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2233.6816740588479</v>
      </c>
      <c r="FP110" s="1">
        <v>0</v>
      </c>
      <c r="FQ110" s="1">
        <v>0</v>
      </c>
      <c r="FR110" s="1">
        <v>0</v>
      </c>
      <c r="FS110" s="1">
        <v>145.62481749475191</v>
      </c>
      <c r="FT110" s="1">
        <v>20.693508446400369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2400</v>
      </c>
    </row>
    <row r="111" spans="1:183" ht="15.75" x14ac:dyDescent="0.25">
      <c r="A111" s="302"/>
      <c r="B111" s="309"/>
      <c r="C111" s="70" t="s">
        <v>14</v>
      </c>
      <c r="D111" s="60" t="s">
        <v>72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1979.069</v>
      </c>
      <c r="N111" s="13">
        <v>0</v>
      </c>
      <c r="O111" s="13">
        <v>0</v>
      </c>
      <c r="P111" s="13">
        <v>0</v>
      </c>
      <c r="Q111" s="13">
        <v>120</v>
      </c>
      <c r="R111" s="13">
        <v>0</v>
      </c>
      <c r="S111" s="13">
        <v>0</v>
      </c>
      <c r="T111" s="13">
        <v>0</v>
      </c>
      <c r="U111" s="33">
        <v>0</v>
      </c>
      <c r="V111" s="13">
        <v>0</v>
      </c>
      <c r="W111" s="13">
        <v>0</v>
      </c>
      <c r="X111" s="13">
        <v>0</v>
      </c>
      <c r="Y111" s="131">
        <f t="shared" si="188"/>
        <v>2099.069</v>
      </c>
      <c r="Z111" s="307"/>
      <c r="AB111" s="140"/>
      <c r="AD111" s="302"/>
      <c r="AE111" s="309"/>
      <c r="AF111" s="70" t="str">
        <f t="shared" si="189"/>
        <v>ФКНФ</v>
      </c>
      <c r="AG111" s="60" t="str">
        <f t="shared" si="190"/>
        <v>Иранистика</v>
      </c>
      <c r="AH111" s="158">
        <f t="shared" si="191"/>
        <v>0</v>
      </c>
      <c r="AI111" s="158">
        <f t="shared" si="192"/>
        <v>0</v>
      </c>
      <c r="AJ111" s="158">
        <f t="shared" si="193"/>
        <v>0</v>
      </c>
      <c r="AK111" s="158">
        <f t="shared" si="194"/>
        <v>0</v>
      </c>
      <c r="AL111" s="158">
        <f t="shared" si="195"/>
        <v>0</v>
      </c>
      <c r="AM111" s="158">
        <f t="shared" si="196"/>
        <v>0</v>
      </c>
      <c r="AN111" s="158">
        <f t="shared" si="197"/>
        <v>0</v>
      </c>
      <c r="AO111" s="158">
        <f t="shared" si="198"/>
        <v>0</v>
      </c>
      <c r="AP111" s="158">
        <f t="shared" si="199"/>
        <v>0.94283179828771713</v>
      </c>
      <c r="AQ111" s="158">
        <f t="shared" si="200"/>
        <v>0</v>
      </c>
      <c r="AR111" s="158">
        <f t="shared" si="201"/>
        <v>0</v>
      </c>
      <c r="AS111" s="158">
        <f t="shared" si="202"/>
        <v>0</v>
      </c>
      <c r="AT111" s="158">
        <f t="shared" si="203"/>
        <v>5.7168201712282922E-2</v>
      </c>
      <c r="AU111" s="158">
        <f t="shared" si="204"/>
        <v>0</v>
      </c>
      <c r="AV111" s="158">
        <f t="shared" si="205"/>
        <v>0</v>
      </c>
      <c r="AW111" s="158">
        <f t="shared" si="206"/>
        <v>0</v>
      </c>
      <c r="AX111" s="159">
        <f t="shared" si="207"/>
        <v>0</v>
      </c>
      <c r="AY111" s="158">
        <f t="shared" si="208"/>
        <v>0</v>
      </c>
      <c r="AZ111" s="158">
        <f t="shared" si="209"/>
        <v>0</v>
      </c>
      <c r="BA111" s="158">
        <f t="shared" si="210"/>
        <v>0</v>
      </c>
      <c r="BB111" s="211">
        <f t="shared" si="211"/>
        <v>1</v>
      </c>
      <c r="BC111" s="311"/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48855.893831622496</v>
      </c>
      <c r="BP111" s="1">
        <v>0</v>
      </c>
      <c r="BQ111" s="1">
        <v>0</v>
      </c>
      <c r="BR111" s="1">
        <v>0</v>
      </c>
      <c r="BS111" s="1">
        <v>2962.3561683775047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51818.25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6222.6898686989334</v>
      </c>
      <c r="CP111" s="1">
        <v>0</v>
      </c>
      <c r="CQ111" s="1">
        <v>0</v>
      </c>
      <c r="CR111" s="1">
        <v>0</v>
      </c>
      <c r="CS111" s="1">
        <v>377.31013130106726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6600.0000000000009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23685.113312735313</v>
      </c>
      <c r="DP111" s="1">
        <v>0</v>
      </c>
      <c r="DQ111" s="1">
        <v>0</v>
      </c>
      <c r="DR111" s="1">
        <v>0</v>
      </c>
      <c r="DS111" s="1">
        <v>1436.1366872646875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25121.25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18948.090650188253</v>
      </c>
      <c r="EP111" s="1">
        <v>0</v>
      </c>
      <c r="EQ111" s="1">
        <v>0</v>
      </c>
      <c r="ER111" s="1">
        <v>0</v>
      </c>
      <c r="ES111" s="1">
        <v>1148.90934981175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20097.000000000004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</row>
    <row r="112" spans="1:183" ht="15.75" x14ac:dyDescent="0.25">
      <c r="A112" s="302"/>
      <c r="B112" s="309"/>
      <c r="C112" s="70" t="s">
        <v>14</v>
      </c>
      <c r="D112" s="60" t="s">
        <v>73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12.307700000000001</v>
      </c>
      <c r="K112" s="13">
        <v>0</v>
      </c>
      <c r="L112" s="13">
        <v>0</v>
      </c>
      <c r="M112" s="13">
        <v>3390.7865000000002</v>
      </c>
      <c r="N112" s="13">
        <v>0</v>
      </c>
      <c r="O112" s="13">
        <v>0</v>
      </c>
      <c r="P112" s="13">
        <v>60</v>
      </c>
      <c r="Q112" s="13">
        <v>227.67329999999998</v>
      </c>
      <c r="R112" s="13">
        <v>60</v>
      </c>
      <c r="S112" s="13">
        <v>0</v>
      </c>
      <c r="T112" s="13">
        <v>0</v>
      </c>
      <c r="U112" s="33">
        <v>0</v>
      </c>
      <c r="V112" s="13">
        <v>0</v>
      </c>
      <c r="W112" s="13">
        <v>0</v>
      </c>
      <c r="X112" s="13">
        <v>0</v>
      </c>
      <c r="Y112" s="131">
        <f t="shared" si="188"/>
        <v>3750.7674999999999</v>
      </c>
      <c r="Z112" s="307"/>
      <c r="AB112" s="140"/>
      <c r="AD112" s="302"/>
      <c r="AE112" s="309"/>
      <c r="AF112" s="70" t="str">
        <f t="shared" si="189"/>
        <v>ФКНФ</v>
      </c>
      <c r="AG112" s="60" t="str">
        <f t="shared" si="190"/>
        <v>Испанска филология</v>
      </c>
      <c r="AH112" s="158">
        <f t="shared" si="191"/>
        <v>0</v>
      </c>
      <c r="AI112" s="158">
        <f t="shared" si="192"/>
        <v>0</v>
      </c>
      <c r="AJ112" s="158">
        <f t="shared" si="193"/>
        <v>0</v>
      </c>
      <c r="AK112" s="158">
        <f t="shared" si="194"/>
        <v>0</v>
      </c>
      <c r="AL112" s="158">
        <f t="shared" si="195"/>
        <v>0</v>
      </c>
      <c r="AM112" s="158">
        <f t="shared" si="196"/>
        <v>3.2813817438697547E-3</v>
      </c>
      <c r="AN112" s="158">
        <f t="shared" si="197"/>
        <v>0</v>
      </c>
      <c r="AO112" s="158">
        <f t="shared" si="198"/>
        <v>0</v>
      </c>
      <c r="AP112" s="158">
        <f t="shared" si="199"/>
        <v>0.90402470960943337</v>
      </c>
      <c r="AQ112" s="158">
        <f t="shared" si="200"/>
        <v>0</v>
      </c>
      <c r="AR112" s="158">
        <f t="shared" si="201"/>
        <v>0</v>
      </c>
      <c r="AS112" s="158">
        <f t="shared" si="202"/>
        <v>1.5996726003411302E-2</v>
      </c>
      <c r="AT112" s="158">
        <f t="shared" si="203"/>
        <v>6.0700456639874369E-2</v>
      </c>
      <c r="AU112" s="158">
        <f t="shared" si="204"/>
        <v>1.5996726003411302E-2</v>
      </c>
      <c r="AV112" s="158">
        <f t="shared" si="205"/>
        <v>0</v>
      </c>
      <c r="AW112" s="158">
        <f t="shared" si="206"/>
        <v>0</v>
      </c>
      <c r="AX112" s="159">
        <f t="shared" si="207"/>
        <v>0</v>
      </c>
      <c r="AY112" s="158">
        <f t="shared" si="208"/>
        <v>0</v>
      </c>
      <c r="AZ112" s="158">
        <f t="shared" si="209"/>
        <v>0</v>
      </c>
      <c r="BA112" s="158">
        <f t="shared" si="210"/>
        <v>0</v>
      </c>
      <c r="BB112" s="211">
        <f t="shared" si="211"/>
        <v>1</v>
      </c>
      <c r="BC112" s="311"/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846.29119016094705</v>
      </c>
      <c r="BM112" s="1">
        <v>0</v>
      </c>
      <c r="BN112" s="1">
        <v>0</v>
      </c>
      <c r="BO112" s="1">
        <v>233154.26462025175</v>
      </c>
      <c r="BP112" s="1">
        <v>0</v>
      </c>
      <c r="BQ112" s="1">
        <v>0</v>
      </c>
      <c r="BR112" s="1">
        <v>4125.6669734927582</v>
      </c>
      <c r="BS112" s="1">
        <v>15655.070242601812</v>
      </c>
      <c r="BT112" s="1">
        <v>4125.6669734927582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257906.96000000005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148.81066208449337</v>
      </c>
      <c r="CM112" s="1">
        <v>0</v>
      </c>
      <c r="CN112" s="1">
        <v>0</v>
      </c>
      <c r="CO112" s="1">
        <v>40997.520580787801</v>
      </c>
      <c r="CP112" s="1">
        <v>0</v>
      </c>
      <c r="CQ112" s="1">
        <v>0</v>
      </c>
      <c r="CR112" s="1">
        <v>725.45152425470258</v>
      </c>
      <c r="CS112" s="1">
        <v>2752.7657086183026</v>
      </c>
      <c r="CT112" s="1">
        <v>725.45152425470258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45350.000000000007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387.48918226469652</v>
      </c>
      <c r="DM112" s="1">
        <v>0</v>
      </c>
      <c r="DN112" s="1">
        <v>0</v>
      </c>
      <c r="DO112" s="1">
        <v>106753.7466885911</v>
      </c>
      <c r="DP112" s="1">
        <v>0</v>
      </c>
      <c r="DQ112" s="1">
        <v>0</v>
      </c>
      <c r="DR112" s="1">
        <v>1889.0085829100312</v>
      </c>
      <c r="DS112" s="1">
        <v>7167.9469633241733</v>
      </c>
      <c r="DT112" s="1">
        <v>1889.0085829100312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118087.20000000001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309.99134581175724</v>
      </c>
      <c r="EM112" s="1">
        <v>0</v>
      </c>
      <c r="EN112" s="1">
        <v>0</v>
      </c>
      <c r="EO112" s="1">
        <v>85402.997350872873</v>
      </c>
      <c r="EP112" s="1">
        <v>0</v>
      </c>
      <c r="EQ112" s="1">
        <v>0</v>
      </c>
      <c r="ER112" s="1">
        <v>1511.2068663280249</v>
      </c>
      <c r="ES112" s="1">
        <v>5734.3575706593383</v>
      </c>
      <c r="ET112" s="1">
        <v>1511.2068663280249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94469.760000000009</v>
      </c>
      <c r="FG112" s="1">
        <v>0</v>
      </c>
      <c r="FH112" s="1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</row>
    <row r="113" spans="1:183" ht="15.75" x14ac:dyDescent="0.25">
      <c r="A113" s="302"/>
      <c r="B113" s="309"/>
      <c r="C113" s="70" t="s">
        <v>14</v>
      </c>
      <c r="D113" s="60" t="s">
        <v>74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2464.9481999999998</v>
      </c>
      <c r="N113" s="13">
        <v>0</v>
      </c>
      <c r="O113" s="13">
        <v>15</v>
      </c>
      <c r="P113" s="13">
        <v>60</v>
      </c>
      <c r="Q113" s="13">
        <v>135</v>
      </c>
      <c r="R113" s="13">
        <v>45</v>
      </c>
      <c r="S113" s="13">
        <v>0</v>
      </c>
      <c r="T113" s="13">
        <v>0</v>
      </c>
      <c r="U113" s="33">
        <v>5.45</v>
      </c>
      <c r="V113" s="13">
        <v>0</v>
      </c>
      <c r="W113" s="13">
        <v>0</v>
      </c>
      <c r="X113" s="13">
        <v>0</v>
      </c>
      <c r="Y113" s="131">
        <f t="shared" si="188"/>
        <v>2719.9481999999998</v>
      </c>
      <c r="Z113" s="307"/>
      <c r="AB113" s="140"/>
      <c r="AD113" s="302"/>
      <c r="AE113" s="309"/>
      <c r="AF113" s="70" t="str">
        <f t="shared" si="189"/>
        <v>ФКНФ</v>
      </c>
      <c r="AG113" s="60" t="str">
        <f t="shared" si="190"/>
        <v>Италианска филология</v>
      </c>
      <c r="AH113" s="158">
        <f t="shared" si="191"/>
        <v>0</v>
      </c>
      <c r="AI113" s="158">
        <f t="shared" si="192"/>
        <v>0</v>
      </c>
      <c r="AJ113" s="158">
        <f t="shared" si="193"/>
        <v>0</v>
      </c>
      <c r="AK113" s="158">
        <f t="shared" si="194"/>
        <v>0</v>
      </c>
      <c r="AL113" s="158">
        <f t="shared" si="195"/>
        <v>0</v>
      </c>
      <c r="AM113" s="158">
        <f t="shared" si="196"/>
        <v>0</v>
      </c>
      <c r="AN113" s="158">
        <f t="shared" si="197"/>
        <v>0</v>
      </c>
      <c r="AO113" s="158">
        <f t="shared" si="198"/>
        <v>0</v>
      </c>
      <c r="AP113" s="158">
        <f t="shared" si="199"/>
        <v>0.90624821457996885</v>
      </c>
      <c r="AQ113" s="158">
        <f t="shared" si="200"/>
        <v>0</v>
      </c>
      <c r="AR113" s="158">
        <f t="shared" si="201"/>
        <v>5.5148109070606568E-3</v>
      </c>
      <c r="AS113" s="158">
        <f t="shared" si="202"/>
        <v>2.2059243628242627E-2</v>
      </c>
      <c r="AT113" s="158">
        <f t="shared" si="203"/>
        <v>4.9633298163545912E-2</v>
      </c>
      <c r="AU113" s="158">
        <f t="shared" si="204"/>
        <v>1.654443272118197E-2</v>
      </c>
      <c r="AV113" s="158">
        <f t="shared" si="205"/>
        <v>0</v>
      </c>
      <c r="AW113" s="158">
        <f t="shared" si="206"/>
        <v>0</v>
      </c>
      <c r="AX113" s="159">
        <f t="shared" si="207"/>
        <v>2.0037146295653722E-3</v>
      </c>
      <c r="AY113" s="158">
        <f t="shared" si="208"/>
        <v>0</v>
      </c>
      <c r="AZ113" s="158">
        <f t="shared" si="209"/>
        <v>0</v>
      </c>
      <c r="BA113" s="158">
        <f t="shared" si="210"/>
        <v>0</v>
      </c>
      <c r="BB113" s="211">
        <f t="shared" si="211"/>
        <v>1</v>
      </c>
      <c r="BC113" s="311"/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73212.548887307479</v>
      </c>
      <c r="BP113" s="1">
        <v>0</v>
      </c>
      <c r="BQ113" s="1">
        <v>445.52183015838318</v>
      </c>
      <c r="BR113" s="1">
        <v>1782.0873206335327</v>
      </c>
      <c r="BS113" s="1">
        <v>4009.6964714254486</v>
      </c>
      <c r="BT113" s="1">
        <v>1336.5654904751495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80786.419999999984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12959.349468493554</v>
      </c>
      <c r="CP113" s="1">
        <v>0</v>
      </c>
      <c r="CQ113" s="1">
        <v>78.861795970967393</v>
      </c>
      <c r="CR113" s="1">
        <v>315.44718388386957</v>
      </c>
      <c r="CS113" s="1">
        <v>709.7561637387065</v>
      </c>
      <c r="CT113" s="1">
        <v>236.58538791290218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14300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33473.999677118845</v>
      </c>
      <c r="DP113" s="1">
        <v>0</v>
      </c>
      <c r="DQ113" s="1">
        <v>203.70001899300874</v>
      </c>
      <c r="DR113" s="1">
        <v>814.80007597203496</v>
      </c>
      <c r="DS113" s="1">
        <v>1833.3001709370787</v>
      </c>
      <c r="DT113" s="1">
        <v>611.10005697902625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36936.9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26779.19974169508</v>
      </c>
      <c r="EP113" s="1">
        <v>0</v>
      </c>
      <c r="EQ113" s="1">
        <v>162.96001519440702</v>
      </c>
      <c r="ER113" s="1">
        <v>651.84006077762808</v>
      </c>
      <c r="ES113" s="1">
        <v>1466.6401367496633</v>
      </c>
      <c r="ET113" s="1">
        <v>488.88004558322103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29549.519999999997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</row>
    <row r="114" spans="1:183" ht="15.75" x14ac:dyDescent="0.25">
      <c r="A114" s="302"/>
      <c r="B114" s="309"/>
      <c r="C114" s="70" t="s">
        <v>14</v>
      </c>
      <c r="D114" s="60" t="s">
        <v>75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1.5385</v>
      </c>
      <c r="K114" s="13">
        <v>0</v>
      </c>
      <c r="L114" s="13">
        <v>0</v>
      </c>
      <c r="M114" s="13">
        <v>2950.9836999999998</v>
      </c>
      <c r="N114" s="13">
        <v>0</v>
      </c>
      <c r="O114" s="13">
        <v>17.5</v>
      </c>
      <c r="P114" s="13">
        <v>69.930000000000007</v>
      </c>
      <c r="Q114" s="13">
        <v>281.37569999999999</v>
      </c>
      <c r="R114" s="13">
        <v>60</v>
      </c>
      <c r="S114" s="13">
        <v>0</v>
      </c>
      <c r="T114" s="13">
        <v>0</v>
      </c>
      <c r="U114" s="33">
        <v>8.18</v>
      </c>
      <c r="V114" s="13">
        <v>0</v>
      </c>
      <c r="W114" s="13">
        <v>0</v>
      </c>
      <c r="X114" s="13">
        <v>0</v>
      </c>
      <c r="Y114" s="131">
        <f t="shared" si="188"/>
        <v>3381.3278999999998</v>
      </c>
      <c r="Z114" s="307"/>
      <c r="AB114" s="140"/>
      <c r="AD114" s="302"/>
      <c r="AE114" s="309"/>
      <c r="AF114" s="70" t="str">
        <f t="shared" si="189"/>
        <v>ФКНФ</v>
      </c>
      <c r="AG114" s="60" t="str">
        <f t="shared" si="190"/>
        <v>Китаистика</v>
      </c>
      <c r="AH114" s="158">
        <f t="shared" si="191"/>
        <v>0</v>
      </c>
      <c r="AI114" s="158">
        <f t="shared" si="192"/>
        <v>0</v>
      </c>
      <c r="AJ114" s="158">
        <f t="shared" si="193"/>
        <v>0</v>
      </c>
      <c r="AK114" s="158">
        <f t="shared" si="194"/>
        <v>0</v>
      </c>
      <c r="AL114" s="158">
        <f t="shared" si="195"/>
        <v>0</v>
      </c>
      <c r="AM114" s="158">
        <f t="shared" si="196"/>
        <v>4.5499875951101937E-4</v>
      </c>
      <c r="AN114" s="158">
        <f t="shared" si="197"/>
        <v>0</v>
      </c>
      <c r="AO114" s="158">
        <f t="shared" si="198"/>
        <v>0</v>
      </c>
      <c r="AP114" s="158">
        <f t="shared" si="199"/>
        <v>0.87272923161341431</v>
      </c>
      <c r="AQ114" s="158">
        <f t="shared" si="200"/>
        <v>0</v>
      </c>
      <c r="AR114" s="158">
        <f t="shared" si="201"/>
        <v>5.1754815024002854E-3</v>
      </c>
      <c r="AS114" s="158">
        <f t="shared" si="202"/>
        <v>2.0681224083591541E-2</v>
      </c>
      <c r="AT114" s="158">
        <f t="shared" si="203"/>
        <v>8.3214556032853257E-2</v>
      </c>
      <c r="AU114" s="158">
        <f t="shared" si="204"/>
        <v>1.7744508008229548E-2</v>
      </c>
      <c r="AV114" s="158">
        <f t="shared" si="205"/>
        <v>0</v>
      </c>
      <c r="AW114" s="158">
        <f t="shared" si="206"/>
        <v>0</v>
      </c>
      <c r="AX114" s="159">
        <f t="shared" si="207"/>
        <v>2.419167925121962E-3</v>
      </c>
      <c r="AY114" s="158">
        <f t="shared" si="208"/>
        <v>0</v>
      </c>
      <c r="AZ114" s="158">
        <f t="shared" si="209"/>
        <v>0</v>
      </c>
      <c r="BA114" s="158">
        <f t="shared" si="210"/>
        <v>0</v>
      </c>
      <c r="BB114" s="211">
        <f t="shared" si="211"/>
        <v>1</v>
      </c>
      <c r="BC114" s="311"/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124.58374724024843</v>
      </c>
      <c r="BM114" s="1">
        <v>0</v>
      </c>
      <c r="BN114" s="1">
        <v>0</v>
      </c>
      <c r="BO114" s="1">
        <v>238963.02072856226</v>
      </c>
      <c r="BP114" s="1">
        <v>0</v>
      </c>
      <c r="BQ114" s="1">
        <v>1417.1046972403949</v>
      </c>
      <c r="BR114" s="1">
        <v>5662.7503701726182</v>
      </c>
      <c r="BS114" s="1">
        <v>22785.075780531668</v>
      </c>
      <c r="BT114" s="1">
        <v>4858.6446762527821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273811.18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24.86249721596063</v>
      </c>
      <c r="CM114" s="1">
        <v>0</v>
      </c>
      <c r="CN114" s="1">
        <v>0</v>
      </c>
      <c r="CO114" s="1">
        <v>47688.543403051801</v>
      </c>
      <c r="CP114" s="1">
        <v>0</v>
      </c>
      <c r="CQ114" s="1">
        <v>282.80383573565882</v>
      </c>
      <c r="CR114" s="1">
        <v>1130.0841275996927</v>
      </c>
      <c r="CS114" s="1">
        <v>4547.0929853032003</v>
      </c>
      <c r="CT114" s="1">
        <v>969.61315109368718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54643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55.400694457937675</v>
      </c>
      <c r="DM114" s="1">
        <v>0</v>
      </c>
      <c r="DN114" s="1">
        <v>0</v>
      </c>
      <c r="DO114" s="1">
        <v>106263.5985141725</v>
      </c>
      <c r="DP114" s="1">
        <v>0</v>
      </c>
      <c r="DQ114" s="1">
        <v>630.16714528040904</v>
      </c>
      <c r="DR114" s="1">
        <v>2518.1479125405144</v>
      </c>
      <c r="DS114" s="1">
        <v>10132.212664015817</v>
      </c>
      <c r="DT114" s="1">
        <v>2160.5730695328307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121760.09999999999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44.320555566350158</v>
      </c>
      <c r="EM114" s="1">
        <v>0</v>
      </c>
      <c r="EN114" s="1">
        <v>0</v>
      </c>
      <c r="EO114" s="1">
        <v>85010.878811338029</v>
      </c>
      <c r="EP114" s="1">
        <v>0</v>
      </c>
      <c r="EQ114" s="1">
        <v>504.13371622432743</v>
      </c>
      <c r="ER114" s="1">
        <v>2014.5183300324125</v>
      </c>
      <c r="ES114" s="1">
        <v>8105.7701312126565</v>
      </c>
      <c r="ET114" s="1">
        <v>1728.4584556262653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97408.080000000045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</row>
    <row r="115" spans="1:183" ht="15.75" x14ac:dyDescent="0.25">
      <c r="A115" s="302"/>
      <c r="B115" s="309"/>
      <c r="C115" s="70" t="s">
        <v>14</v>
      </c>
      <c r="D115" s="60" t="s">
        <v>76</v>
      </c>
      <c r="E115" s="13">
        <v>0</v>
      </c>
      <c r="F115" s="13">
        <v>0</v>
      </c>
      <c r="G115" s="13">
        <v>0</v>
      </c>
      <c r="H115" s="13">
        <v>105</v>
      </c>
      <c r="I115" s="13">
        <v>0</v>
      </c>
      <c r="J115" s="13">
        <v>6.1538000000000004</v>
      </c>
      <c r="K115" s="13">
        <v>0</v>
      </c>
      <c r="L115" s="13">
        <v>0</v>
      </c>
      <c r="M115" s="13">
        <v>2705.8712999999998</v>
      </c>
      <c r="N115" s="13">
        <v>0</v>
      </c>
      <c r="O115" s="13">
        <v>0</v>
      </c>
      <c r="P115" s="13">
        <v>60</v>
      </c>
      <c r="Q115" s="13">
        <v>99.534300000000002</v>
      </c>
      <c r="R115" s="13">
        <v>18</v>
      </c>
      <c r="S115" s="13">
        <v>0</v>
      </c>
      <c r="T115" s="13">
        <v>0</v>
      </c>
      <c r="U115" s="33">
        <v>5</v>
      </c>
      <c r="V115" s="13">
        <v>0</v>
      </c>
      <c r="W115" s="13">
        <v>0</v>
      </c>
      <c r="X115" s="13">
        <v>0</v>
      </c>
      <c r="Y115" s="131">
        <f t="shared" si="188"/>
        <v>2994.5593999999996</v>
      </c>
      <c r="Z115" s="307"/>
      <c r="AB115" s="140"/>
      <c r="AD115" s="302"/>
      <c r="AE115" s="309"/>
      <c r="AF115" s="70" t="str">
        <f t="shared" si="189"/>
        <v>ФКНФ</v>
      </c>
      <c r="AG115" s="60" t="str">
        <f t="shared" si="190"/>
        <v>Класическа филология</v>
      </c>
      <c r="AH115" s="158">
        <f t="shared" si="191"/>
        <v>0</v>
      </c>
      <c r="AI115" s="158">
        <f t="shared" si="192"/>
        <v>0</v>
      </c>
      <c r="AJ115" s="158">
        <f t="shared" si="193"/>
        <v>0</v>
      </c>
      <c r="AK115" s="158">
        <f t="shared" si="194"/>
        <v>3.5063588987414983E-2</v>
      </c>
      <c r="AL115" s="158">
        <f t="shared" si="195"/>
        <v>0</v>
      </c>
      <c r="AM115" s="158">
        <f t="shared" si="196"/>
        <v>2.0549934658167079E-3</v>
      </c>
      <c r="AN115" s="158">
        <f t="shared" si="197"/>
        <v>0</v>
      </c>
      <c r="AO115" s="158">
        <f t="shared" si="198"/>
        <v>0</v>
      </c>
      <c r="AP115" s="158">
        <f t="shared" si="199"/>
        <v>0.90359580110516424</v>
      </c>
      <c r="AQ115" s="158">
        <f t="shared" si="200"/>
        <v>0</v>
      </c>
      <c r="AR115" s="158">
        <f t="shared" si="201"/>
        <v>0</v>
      </c>
      <c r="AS115" s="158">
        <f t="shared" si="202"/>
        <v>2.0036336564237131E-2</v>
      </c>
      <c r="AT115" s="158">
        <f t="shared" si="203"/>
        <v>3.3238378908095799E-2</v>
      </c>
      <c r="AU115" s="158">
        <f t="shared" si="204"/>
        <v>6.0109009692711395E-3</v>
      </c>
      <c r="AV115" s="158">
        <f t="shared" si="205"/>
        <v>0</v>
      </c>
      <c r="AW115" s="158">
        <f t="shared" si="206"/>
        <v>0</v>
      </c>
      <c r="AX115" s="159">
        <f t="shared" si="207"/>
        <v>1.6696947136864277E-3</v>
      </c>
      <c r="AY115" s="158">
        <f t="shared" si="208"/>
        <v>0</v>
      </c>
      <c r="AZ115" s="158">
        <f t="shared" si="209"/>
        <v>0</v>
      </c>
      <c r="BA115" s="158">
        <f t="shared" si="210"/>
        <v>0</v>
      </c>
      <c r="BB115" s="211">
        <f t="shared" si="211"/>
        <v>1</v>
      </c>
      <c r="BC115" s="311"/>
      <c r="BG115" s="1">
        <v>0</v>
      </c>
      <c r="BH115" s="1">
        <v>0</v>
      </c>
      <c r="BI115" s="1">
        <v>0</v>
      </c>
      <c r="BJ115" s="1">
        <v>3983.1111548496929</v>
      </c>
      <c r="BK115" s="1">
        <v>0</v>
      </c>
      <c r="BL115" s="1">
        <v>233.44066118775277</v>
      </c>
      <c r="BM115" s="1">
        <v>0</v>
      </c>
      <c r="BN115" s="1">
        <v>0</v>
      </c>
      <c r="BO115" s="1">
        <v>102645.58246302512</v>
      </c>
      <c r="BP115" s="1">
        <v>0</v>
      </c>
      <c r="BQ115" s="1">
        <v>0</v>
      </c>
      <c r="BR115" s="1">
        <v>2276.0635170569672</v>
      </c>
      <c r="BS115" s="1">
        <v>3775.7731487633882</v>
      </c>
      <c r="BT115" s="1">
        <v>682.8190551170901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113596.79000000001</v>
      </c>
      <c r="CG115" s="1">
        <v>0</v>
      </c>
      <c r="CH115" s="1">
        <v>0</v>
      </c>
      <c r="CI115" s="1">
        <v>0</v>
      </c>
      <c r="CJ115" s="1">
        <v>774.90531662187107</v>
      </c>
      <c r="CK115" s="1">
        <v>0</v>
      </c>
      <c r="CL115" s="1">
        <v>45.415355594549247</v>
      </c>
      <c r="CM115" s="1">
        <v>0</v>
      </c>
      <c r="CN115" s="1">
        <v>0</v>
      </c>
      <c r="CO115" s="1">
        <v>19969.467204424131</v>
      </c>
      <c r="CP115" s="1">
        <v>0</v>
      </c>
      <c r="CQ115" s="1">
        <v>0</v>
      </c>
      <c r="CR115" s="1">
        <v>442.80303806964059</v>
      </c>
      <c r="CS115" s="1">
        <v>734.56817386891714</v>
      </c>
      <c r="CT115" s="1">
        <v>132.84091142089218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22100</v>
      </c>
      <c r="DG115" s="1">
        <v>0</v>
      </c>
      <c r="DH115" s="1">
        <v>0</v>
      </c>
      <c r="DI115" s="1">
        <v>0</v>
      </c>
      <c r="DJ115" s="1">
        <v>1782.3365767932341</v>
      </c>
      <c r="DK115" s="1">
        <v>0</v>
      </c>
      <c r="DL115" s="1">
        <v>104.45850310733529</v>
      </c>
      <c r="DM115" s="1">
        <v>0</v>
      </c>
      <c r="DN115" s="1">
        <v>0</v>
      </c>
      <c r="DO115" s="1">
        <v>45931.175143667213</v>
      </c>
      <c r="DP115" s="1">
        <v>0</v>
      </c>
      <c r="DQ115" s="1">
        <v>0</v>
      </c>
      <c r="DR115" s="1">
        <v>1018.478043881848</v>
      </c>
      <c r="DS115" s="1">
        <v>1689.5583193858172</v>
      </c>
      <c r="DT115" s="1">
        <v>305.54341316455441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50831.55</v>
      </c>
      <c r="EG115" s="1">
        <v>0</v>
      </c>
      <c r="EH115" s="1">
        <v>0</v>
      </c>
      <c r="EI115" s="1">
        <v>0</v>
      </c>
      <c r="EJ115" s="1">
        <v>1425.8692614345875</v>
      </c>
      <c r="EK115" s="1">
        <v>0</v>
      </c>
      <c r="EL115" s="1">
        <v>83.566802485868237</v>
      </c>
      <c r="EM115" s="1">
        <v>0</v>
      </c>
      <c r="EN115" s="1">
        <v>0</v>
      </c>
      <c r="EO115" s="1">
        <v>36744.940114933772</v>
      </c>
      <c r="EP115" s="1">
        <v>0</v>
      </c>
      <c r="EQ115" s="1">
        <v>0</v>
      </c>
      <c r="ER115" s="1">
        <v>814.7824351054785</v>
      </c>
      <c r="ES115" s="1">
        <v>1351.6466555086538</v>
      </c>
      <c r="ET115" s="1">
        <v>244.43473053164354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40665.24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</row>
    <row r="116" spans="1:183" ht="15.75" x14ac:dyDescent="0.25">
      <c r="A116" s="302"/>
      <c r="B116" s="309"/>
      <c r="C116" s="70" t="s">
        <v>14</v>
      </c>
      <c r="D116" s="60" t="s">
        <v>77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2766.9108999999999</v>
      </c>
      <c r="N116" s="13">
        <v>0</v>
      </c>
      <c r="O116" s="13">
        <v>0</v>
      </c>
      <c r="P116" s="13">
        <v>36</v>
      </c>
      <c r="Q116" s="13">
        <v>134.14279999999999</v>
      </c>
      <c r="R116" s="13">
        <v>13.5</v>
      </c>
      <c r="S116" s="13">
        <v>0</v>
      </c>
      <c r="T116" s="13">
        <v>0</v>
      </c>
      <c r="U116" s="33">
        <v>5</v>
      </c>
      <c r="V116" s="13">
        <v>0</v>
      </c>
      <c r="W116" s="13">
        <v>0</v>
      </c>
      <c r="X116" s="13">
        <v>0</v>
      </c>
      <c r="Y116" s="131">
        <f t="shared" si="188"/>
        <v>2950.5536999999999</v>
      </c>
      <c r="Z116" s="307"/>
      <c r="AB116" s="140"/>
      <c r="AD116" s="302"/>
      <c r="AE116" s="309"/>
      <c r="AF116" s="70" t="str">
        <f t="shared" si="189"/>
        <v>ФКНФ</v>
      </c>
      <c r="AG116" s="60" t="str">
        <f t="shared" si="190"/>
        <v>Кореистика</v>
      </c>
      <c r="AH116" s="158">
        <f t="shared" si="191"/>
        <v>0</v>
      </c>
      <c r="AI116" s="158">
        <f t="shared" si="192"/>
        <v>0</v>
      </c>
      <c r="AJ116" s="158">
        <f t="shared" si="193"/>
        <v>0</v>
      </c>
      <c r="AK116" s="158">
        <f t="shared" si="194"/>
        <v>0</v>
      </c>
      <c r="AL116" s="158">
        <f t="shared" si="195"/>
        <v>0</v>
      </c>
      <c r="AM116" s="158">
        <f t="shared" si="196"/>
        <v>0</v>
      </c>
      <c r="AN116" s="158">
        <f t="shared" si="197"/>
        <v>0</v>
      </c>
      <c r="AO116" s="158">
        <f t="shared" si="198"/>
        <v>0</v>
      </c>
      <c r="AP116" s="158">
        <f t="shared" si="199"/>
        <v>0.93775988554283896</v>
      </c>
      <c r="AQ116" s="158">
        <f t="shared" si="200"/>
        <v>0</v>
      </c>
      <c r="AR116" s="158">
        <f t="shared" si="201"/>
        <v>0</v>
      </c>
      <c r="AS116" s="158">
        <f t="shared" si="202"/>
        <v>1.2201099746125618E-2</v>
      </c>
      <c r="AT116" s="158">
        <f t="shared" si="203"/>
        <v>4.5463602306238318E-2</v>
      </c>
      <c r="AU116" s="158">
        <f t="shared" si="204"/>
        <v>4.5754124047971065E-3</v>
      </c>
      <c r="AV116" s="158">
        <f t="shared" si="205"/>
        <v>0</v>
      </c>
      <c r="AW116" s="158">
        <f t="shared" si="206"/>
        <v>0</v>
      </c>
      <c r="AX116" s="159">
        <f t="shared" si="207"/>
        <v>1.6945971869618912E-3</v>
      </c>
      <c r="AY116" s="158">
        <f t="shared" si="208"/>
        <v>0</v>
      </c>
      <c r="AZ116" s="158">
        <f t="shared" si="209"/>
        <v>0</v>
      </c>
      <c r="BA116" s="158">
        <f t="shared" si="210"/>
        <v>0</v>
      </c>
      <c r="BB116" s="211">
        <f t="shared" si="211"/>
        <v>1</v>
      </c>
      <c r="BC116" s="311"/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185187.34991397956</v>
      </c>
      <c r="BP116" s="1">
        <v>0</v>
      </c>
      <c r="BQ116" s="1">
        <v>0</v>
      </c>
      <c r="BR116" s="1">
        <v>2409.4540221382858</v>
      </c>
      <c r="BS116" s="1">
        <v>8978.0808055803227</v>
      </c>
      <c r="BT116" s="1">
        <v>903.54525830185719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197478.43000000005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54232.529700713465</v>
      </c>
      <c r="CP116" s="1">
        <v>0</v>
      </c>
      <c r="CQ116" s="1">
        <v>0</v>
      </c>
      <c r="CR116" s="1">
        <v>705.61400051793669</v>
      </c>
      <c r="CS116" s="1">
        <v>2629.2510485743746</v>
      </c>
      <c r="CT116" s="1">
        <v>264.60525019422624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57832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72752.677896258931</v>
      </c>
      <c r="DP116" s="1">
        <v>0</v>
      </c>
      <c r="DQ116" s="1">
        <v>0</v>
      </c>
      <c r="DR116" s="1">
        <v>946.57778978908277</v>
      </c>
      <c r="DS116" s="1">
        <v>3527.1276427810826</v>
      </c>
      <c r="DT116" s="1">
        <v>354.96667117090601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77581.349999999991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58202.14231700715</v>
      </c>
      <c r="EP116" s="1">
        <v>0</v>
      </c>
      <c r="EQ116" s="1">
        <v>0</v>
      </c>
      <c r="ER116" s="1">
        <v>757.26223183126626</v>
      </c>
      <c r="ES116" s="1">
        <v>2821.7021142248659</v>
      </c>
      <c r="ET116" s="1">
        <v>283.97333693672482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62065.08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</row>
    <row r="117" spans="1:183" ht="15.75" x14ac:dyDescent="0.25">
      <c r="A117" s="302"/>
      <c r="B117" s="309"/>
      <c r="C117" s="234" t="s">
        <v>14</v>
      </c>
      <c r="D117" s="235" t="s">
        <v>188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1588.41</v>
      </c>
      <c r="N117" s="13">
        <v>2.14</v>
      </c>
      <c r="O117" s="13">
        <v>14.46</v>
      </c>
      <c r="P117" s="13">
        <v>0</v>
      </c>
      <c r="Q117" s="13">
        <v>52.12</v>
      </c>
      <c r="R117" s="13">
        <v>0</v>
      </c>
      <c r="S117" s="13">
        <v>0</v>
      </c>
      <c r="T117" s="13">
        <v>0</v>
      </c>
      <c r="U117" s="33">
        <v>0</v>
      </c>
      <c r="V117" s="13">
        <v>0</v>
      </c>
      <c r="W117" s="13">
        <v>0</v>
      </c>
      <c r="X117" s="13">
        <v>0</v>
      </c>
      <c r="Y117" s="131">
        <f t="shared" si="188"/>
        <v>1657.13</v>
      </c>
      <c r="Z117" s="307"/>
      <c r="AB117" s="140"/>
      <c r="AD117" s="302"/>
      <c r="AE117" s="309"/>
      <c r="AF117" s="234" t="str">
        <f t="shared" si="189"/>
        <v>ФКНФ</v>
      </c>
      <c r="AG117" s="235" t="str">
        <f t="shared" si="190"/>
        <v>Немска филология</v>
      </c>
      <c r="AH117" s="158">
        <f t="shared" si="191"/>
        <v>0</v>
      </c>
      <c r="AI117" s="158">
        <f t="shared" si="192"/>
        <v>0</v>
      </c>
      <c r="AJ117" s="158">
        <f t="shared" si="193"/>
        <v>0</v>
      </c>
      <c r="AK117" s="158">
        <f t="shared" si="194"/>
        <v>0</v>
      </c>
      <c r="AL117" s="158">
        <f t="shared" si="195"/>
        <v>0</v>
      </c>
      <c r="AM117" s="158">
        <f t="shared" si="196"/>
        <v>0</v>
      </c>
      <c r="AN117" s="158">
        <f t="shared" si="197"/>
        <v>0</v>
      </c>
      <c r="AO117" s="158">
        <f t="shared" si="198"/>
        <v>0</v>
      </c>
      <c r="AP117" s="158">
        <f t="shared" si="199"/>
        <v>0.95853071273828849</v>
      </c>
      <c r="AQ117" s="158">
        <f t="shared" si="200"/>
        <v>1.2913893297447998E-3</v>
      </c>
      <c r="AR117" s="158">
        <f t="shared" si="201"/>
        <v>8.7259297701447677E-3</v>
      </c>
      <c r="AS117" s="158">
        <f t="shared" si="202"/>
        <v>0</v>
      </c>
      <c r="AT117" s="158">
        <f t="shared" si="203"/>
        <v>3.1451968161821942E-2</v>
      </c>
      <c r="AU117" s="158">
        <f t="shared" si="204"/>
        <v>0</v>
      </c>
      <c r="AV117" s="158">
        <f t="shared" si="205"/>
        <v>0</v>
      </c>
      <c r="AW117" s="158">
        <f t="shared" si="206"/>
        <v>0</v>
      </c>
      <c r="AX117" s="159">
        <f t="shared" si="207"/>
        <v>0</v>
      </c>
      <c r="AY117" s="158">
        <f t="shared" si="208"/>
        <v>0</v>
      </c>
      <c r="AZ117" s="158">
        <f t="shared" si="209"/>
        <v>0</v>
      </c>
      <c r="BA117" s="158">
        <f t="shared" si="210"/>
        <v>0</v>
      </c>
      <c r="BB117" s="211">
        <f t="shared" si="211"/>
        <v>1</v>
      </c>
      <c r="BC117" s="311"/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125595.71375697743</v>
      </c>
      <c r="BP117" s="1">
        <v>169.20998195675656</v>
      </c>
      <c r="BQ117" s="1">
        <v>1143.3534294835047</v>
      </c>
      <c r="BR117" s="1">
        <v>0</v>
      </c>
      <c r="BS117" s="1">
        <v>4121.1328315823139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131029.41000000002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18403.789684575138</v>
      </c>
      <c r="CP117" s="1">
        <v>24.794675131100156</v>
      </c>
      <c r="CQ117" s="1">
        <v>167.53785158677954</v>
      </c>
      <c r="CR117" s="1">
        <v>0</v>
      </c>
      <c r="CS117" s="1">
        <v>603.87778870698128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19199.999999999996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59551.068929112378</v>
      </c>
      <c r="DP117" s="1">
        <v>80.230726014253563</v>
      </c>
      <c r="DQ117" s="1">
        <v>542.11976549818053</v>
      </c>
      <c r="DR117" s="1">
        <v>0</v>
      </c>
      <c r="DS117" s="1">
        <v>1954.0305793751845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62127.45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47640.855143289904</v>
      </c>
      <c r="EP117" s="1">
        <v>64.184580811402853</v>
      </c>
      <c r="EQ117" s="1">
        <v>433.69581239854443</v>
      </c>
      <c r="ER117" s="1">
        <v>0</v>
      </c>
      <c r="ES117" s="1">
        <v>1563.2244635001477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49701.96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</row>
    <row r="118" spans="1:183" ht="31.5" x14ac:dyDescent="0.25">
      <c r="A118" s="302"/>
      <c r="B118" s="309"/>
      <c r="C118" s="70" t="s">
        <v>14</v>
      </c>
      <c r="D118" s="60" t="s">
        <v>187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2749.0865000000003</v>
      </c>
      <c r="N118" s="13">
        <v>23.57</v>
      </c>
      <c r="O118" s="13">
        <v>0.54</v>
      </c>
      <c r="P118" s="13">
        <v>60</v>
      </c>
      <c r="Q118" s="13">
        <v>237.0795</v>
      </c>
      <c r="R118" s="13">
        <v>75</v>
      </c>
      <c r="S118" s="13">
        <v>0</v>
      </c>
      <c r="T118" s="13">
        <v>0</v>
      </c>
      <c r="U118" s="33">
        <v>12.23</v>
      </c>
      <c r="V118" s="13">
        <v>0</v>
      </c>
      <c r="W118" s="13">
        <v>0</v>
      </c>
      <c r="X118" s="13">
        <v>0</v>
      </c>
      <c r="Y118" s="131">
        <f t="shared" si="188"/>
        <v>3145.2760000000003</v>
      </c>
      <c r="Z118" s="307"/>
      <c r="AB118" s="140"/>
      <c r="AD118" s="302"/>
      <c r="AE118" s="309"/>
      <c r="AF118" s="70" t="str">
        <f t="shared" si="189"/>
        <v>ФКНФ</v>
      </c>
      <c r="AG118" s="60" t="str">
        <f t="shared" si="190"/>
        <v>Немска филология с избираем модул "Скандинавски езици"</v>
      </c>
      <c r="AH118" s="158">
        <f t="shared" si="191"/>
        <v>0</v>
      </c>
      <c r="AI118" s="158">
        <f t="shared" si="192"/>
        <v>0</v>
      </c>
      <c r="AJ118" s="158">
        <f t="shared" si="193"/>
        <v>0</v>
      </c>
      <c r="AK118" s="158">
        <f t="shared" si="194"/>
        <v>0</v>
      </c>
      <c r="AL118" s="158">
        <f t="shared" si="195"/>
        <v>0</v>
      </c>
      <c r="AM118" s="158">
        <f t="shared" si="196"/>
        <v>0</v>
      </c>
      <c r="AN118" s="158">
        <f t="shared" si="197"/>
        <v>0</v>
      </c>
      <c r="AO118" s="158">
        <f t="shared" si="198"/>
        <v>0</v>
      </c>
      <c r="AP118" s="158">
        <f t="shared" si="199"/>
        <v>0.87403665051970003</v>
      </c>
      <c r="AQ118" s="158">
        <f t="shared" si="200"/>
        <v>7.4937779705183255E-3</v>
      </c>
      <c r="AR118" s="158">
        <f t="shared" si="201"/>
        <v>1.7168604599405584E-4</v>
      </c>
      <c r="AS118" s="158">
        <f t="shared" si="202"/>
        <v>1.907622733267287E-2</v>
      </c>
      <c r="AT118" s="158">
        <f t="shared" si="203"/>
        <v>7.5376373965273621E-2</v>
      </c>
      <c r="AU118" s="158">
        <f t="shared" si="204"/>
        <v>2.3845284165841089E-2</v>
      </c>
      <c r="AV118" s="158">
        <f t="shared" si="205"/>
        <v>0</v>
      </c>
      <c r="AW118" s="158">
        <f t="shared" si="206"/>
        <v>0</v>
      </c>
      <c r="AX118" s="159">
        <f t="shared" si="207"/>
        <v>3.8883710046431533E-3</v>
      </c>
      <c r="AY118" s="158">
        <f t="shared" si="208"/>
        <v>0</v>
      </c>
      <c r="AZ118" s="158">
        <f t="shared" si="209"/>
        <v>0</v>
      </c>
      <c r="BA118" s="158">
        <f t="shared" si="210"/>
        <v>0</v>
      </c>
      <c r="BB118" s="211">
        <f t="shared" si="211"/>
        <v>1</v>
      </c>
      <c r="BC118" s="311"/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262335.87751253624</v>
      </c>
      <c r="BP118" s="1">
        <v>2249.2041021519253</v>
      </c>
      <c r="BQ118" s="1">
        <v>51.530344300468386</v>
      </c>
      <c r="BR118" s="1">
        <v>5725.5938111631531</v>
      </c>
      <c r="BS118" s="1">
        <v>22623.681965894244</v>
      </c>
      <c r="BT118" s="1">
        <v>7156.9922639539418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300142.88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53875.619138034308</v>
      </c>
      <c r="CP118" s="1">
        <v>461.91647410274959</v>
      </c>
      <c r="CQ118" s="1">
        <v>10.582727875073601</v>
      </c>
      <c r="CR118" s="1">
        <v>1175.8586527859557</v>
      </c>
      <c r="CS118" s="1">
        <v>4646.1996912194663</v>
      </c>
      <c r="CT118" s="1">
        <v>1469.8233159824447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61640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115811.25465250108</v>
      </c>
      <c r="DP118" s="1">
        <v>992.93757113843105</v>
      </c>
      <c r="DQ118" s="1">
        <v>22.74867579188599</v>
      </c>
      <c r="DR118" s="1">
        <v>2527.6306435428878</v>
      </c>
      <c r="DS118" s="1">
        <v>9987.4901525971</v>
      </c>
      <c r="DT118" s="1">
        <v>3159.5383044286095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132501.59999999998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92649.003722000896</v>
      </c>
      <c r="EP118" s="1">
        <v>794.35005691074502</v>
      </c>
      <c r="EQ118" s="1">
        <v>18.198940633508794</v>
      </c>
      <c r="ER118" s="1">
        <v>2022.1045148343105</v>
      </c>
      <c r="ES118" s="1">
        <v>7989.9921220776814</v>
      </c>
      <c r="ET118" s="1">
        <v>2527.6306435428883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106001.28000000003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</row>
    <row r="119" spans="1:183" ht="15.75" x14ac:dyDescent="0.25">
      <c r="A119" s="302"/>
      <c r="B119" s="309"/>
      <c r="C119" s="70" t="s">
        <v>14</v>
      </c>
      <c r="D119" s="60" t="s">
        <v>78</v>
      </c>
      <c r="E119" s="13">
        <v>0</v>
      </c>
      <c r="F119" s="13">
        <v>0</v>
      </c>
      <c r="G119" s="13">
        <v>0</v>
      </c>
      <c r="H119" s="13">
        <v>78</v>
      </c>
      <c r="I119" s="13">
        <v>0</v>
      </c>
      <c r="J119" s="13">
        <v>1.5385</v>
      </c>
      <c r="K119" s="13">
        <v>0</v>
      </c>
      <c r="L119" s="13">
        <v>0</v>
      </c>
      <c r="M119" s="13">
        <v>2614.2676999999999</v>
      </c>
      <c r="N119" s="13">
        <v>12.86</v>
      </c>
      <c r="O119" s="13">
        <v>0</v>
      </c>
      <c r="P119" s="13">
        <v>60</v>
      </c>
      <c r="Q119" s="13">
        <v>190.19710000000001</v>
      </c>
      <c r="R119" s="13">
        <v>45</v>
      </c>
      <c r="S119" s="13">
        <v>0</v>
      </c>
      <c r="T119" s="13">
        <v>0</v>
      </c>
      <c r="U119" s="33">
        <v>0</v>
      </c>
      <c r="V119" s="13">
        <v>0</v>
      </c>
      <c r="W119" s="13">
        <v>0</v>
      </c>
      <c r="X119" s="13">
        <v>0</v>
      </c>
      <c r="Y119" s="131">
        <f t="shared" si="188"/>
        <v>3001.8633</v>
      </c>
      <c r="Z119" s="307"/>
      <c r="AB119" s="140"/>
      <c r="AD119" s="302"/>
      <c r="AE119" s="309"/>
      <c r="AF119" s="70" t="str">
        <f t="shared" si="189"/>
        <v>ФКНФ</v>
      </c>
      <c r="AG119" s="60" t="str">
        <f t="shared" si="190"/>
        <v>Новогръцка филология</v>
      </c>
      <c r="AH119" s="158">
        <f t="shared" si="191"/>
        <v>0</v>
      </c>
      <c r="AI119" s="158">
        <f t="shared" si="192"/>
        <v>0</v>
      </c>
      <c r="AJ119" s="158">
        <f t="shared" si="193"/>
        <v>0</v>
      </c>
      <c r="AK119" s="158">
        <f t="shared" si="194"/>
        <v>2.5983861423669759E-2</v>
      </c>
      <c r="AL119" s="158">
        <f t="shared" si="195"/>
        <v>0</v>
      </c>
      <c r="AM119" s="158">
        <f t="shared" si="196"/>
        <v>5.1251501026046051E-4</v>
      </c>
      <c r="AN119" s="158">
        <f t="shared" si="197"/>
        <v>0</v>
      </c>
      <c r="AO119" s="158">
        <f t="shared" si="198"/>
        <v>0</v>
      </c>
      <c r="AP119" s="158">
        <f t="shared" si="199"/>
        <v>0.8708816620663572</v>
      </c>
      <c r="AQ119" s="158">
        <f t="shared" si="200"/>
        <v>4.2840058706204243E-3</v>
      </c>
      <c r="AR119" s="158">
        <f t="shared" si="201"/>
        <v>0</v>
      </c>
      <c r="AS119" s="158">
        <f t="shared" si="202"/>
        <v>1.9987585710515197E-2</v>
      </c>
      <c r="AT119" s="158">
        <f t="shared" si="203"/>
        <v>6.3359680635690502E-2</v>
      </c>
      <c r="AU119" s="158">
        <f t="shared" si="204"/>
        <v>1.49906892828864E-2</v>
      </c>
      <c r="AV119" s="158">
        <f t="shared" si="205"/>
        <v>0</v>
      </c>
      <c r="AW119" s="158">
        <f t="shared" si="206"/>
        <v>0</v>
      </c>
      <c r="AX119" s="159">
        <f t="shared" si="207"/>
        <v>0</v>
      </c>
      <c r="AY119" s="158">
        <f t="shared" si="208"/>
        <v>0</v>
      </c>
      <c r="AZ119" s="158">
        <f t="shared" si="209"/>
        <v>0</v>
      </c>
      <c r="BA119" s="158">
        <f t="shared" si="210"/>
        <v>0</v>
      </c>
      <c r="BB119" s="211">
        <f t="shared" si="211"/>
        <v>0.99999999999999989</v>
      </c>
      <c r="BC119" s="311"/>
      <c r="BG119" s="1">
        <v>0</v>
      </c>
      <c r="BH119" s="1">
        <v>0</v>
      </c>
      <c r="BI119" s="1">
        <v>0</v>
      </c>
      <c r="BJ119" s="1">
        <v>2916.1126424377821</v>
      </c>
      <c r="BK119" s="1">
        <v>0</v>
      </c>
      <c r="BL119" s="1">
        <v>57.518452569109328</v>
      </c>
      <c r="BM119" s="1">
        <v>0</v>
      </c>
      <c r="BN119" s="1">
        <v>0</v>
      </c>
      <c r="BO119" s="1">
        <v>97737.167829317215</v>
      </c>
      <c r="BP119" s="1">
        <v>480.78472540704973</v>
      </c>
      <c r="BQ119" s="1">
        <v>0</v>
      </c>
      <c r="BR119" s="1">
        <v>2243.1635711059862</v>
      </c>
      <c r="BS119" s="1">
        <v>7110.7201008333723</v>
      </c>
      <c r="BT119" s="1">
        <v>1682.3726783294899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112227.83999999998</v>
      </c>
      <c r="CG119" s="1">
        <v>0</v>
      </c>
      <c r="CH119" s="1">
        <v>0</v>
      </c>
      <c r="CI119" s="1">
        <v>0</v>
      </c>
      <c r="CJ119" s="1">
        <v>392.72008155734477</v>
      </c>
      <c r="CK119" s="1">
        <v>0</v>
      </c>
      <c r="CL119" s="1">
        <v>7.7461518650765999</v>
      </c>
      <c r="CM119" s="1">
        <v>0</v>
      </c>
      <c r="CN119" s="1">
        <v>0</v>
      </c>
      <c r="CO119" s="1">
        <v>13162.505440470923</v>
      </c>
      <c r="CP119" s="1">
        <v>64.748464728557096</v>
      </c>
      <c r="CQ119" s="1">
        <v>0</v>
      </c>
      <c r="CR119" s="1">
        <v>302.09237042872667</v>
      </c>
      <c r="CS119" s="1">
        <v>957.61821312782627</v>
      </c>
      <c r="CT119" s="1">
        <v>226.56927782154506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15113.999999999998</v>
      </c>
      <c r="DG119" s="1">
        <v>0</v>
      </c>
      <c r="DH119" s="1">
        <v>0</v>
      </c>
      <c r="DI119" s="1">
        <v>0</v>
      </c>
      <c r="DJ119" s="1">
        <v>1289.288023208785</v>
      </c>
      <c r="DK119" s="1">
        <v>0</v>
      </c>
      <c r="DL119" s="1">
        <v>25.430379791111736</v>
      </c>
      <c r="DM119" s="1">
        <v>0</v>
      </c>
      <c r="DN119" s="1">
        <v>0</v>
      </c>
      <c r="DO119" s="1">
        <v>43212.10301373816</v>
      </c>
      <c r="DP119" s="1">
        <v>212.5672304931407</v>
      </c>
      <c r="DQ119" s="1">
        <v>0</v>
      </c>
      <c r="DR119" s="1">
        <v>991.76001785291135</v>
      </c>
      <c r="DS119" s="1">
        <v>3143.8313215261996</v>
      </c>
      <c r="DT119" s="1">
        <v>743.8200133896836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49618.799999999996</v>
      </c>
      <c r="EG119" s="1">
        <v>0</v>
      </c>
      <c r="EH119" s="1">
        <v>0</v>
      </c>
      <c r="EI119" s="1">
        <v>0</v>
      </c>
      <c r="EJ119" s="1">
        <v>1031.4304185670283</v>
      </c>
      <c r="EK119" s="1">
        <v>0</v>
      </c>
      <c r="EL119" s="1">
        <v>20.344303832889395</v>
      </c>
      <c r="EM119" s="1">
        <v>0</v>
      </c>
      <c r="EN119" s="1">
        <v>0</v>
      </c>
      <c r="EO119" s="1">
        <v>34569.682410990536</v>
      </c>
      <c r="EP119" s="1">
        <v>170.0537843945126</v>
      </c>
      <c r="EQ119" s="1">
        <v>0</v>
      </c>
      <c r="ER119" s="1">
        <v>793.4080142823293</v>
      </c>
      <c r="ES119" s="1">
        <v>2515.0650572209606</v>
      </c>
      <c r="ET119" s="1">
        <v>595.05601071174704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39695.040000000008</v>
      </c>
      <c r="FG119" s="1">
        <v>0</v>
      </c>
      <c r="FH119" s="1">
        <v>0</v>
      </c>
      <c r="FI119" s="1">
        <v>0</v>
      </c>
      <c r="FJ119" s="1">
        <v>202.67411910462411</v>
      </c>
      <c r="FK119" s="1">
        <v>0</v>
      </c>
      <c r="FL119" s="1">
        <v>3.997617080031592</v>
      </c>
      <c r="FM119" s="1">
        <v>0</v>
      </c>
      <c r="FN119" s="1">
        <v>0</v>
      </c>
      <c r="FO119" s="1">
        <v>6792.8769641175859</v>
      </c>
      <c r="FP119" s="1">
        <v>33.415245790839307</v>
      </c>
      <c r="FQ119" s="1">
        <v>0</v>
      </c>
      <c r="FR119" s="1">
        <v>155.90316854201853</v>
      </c>
      <c r="FS119" s="1">
        <v>494.20550895838591</v>
      </c>
      <c r="FT119" s="1">
        <v>116.92737640651391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7799.9999999999991</v>
      </c>
    </row>
    <row r="120" spans="1:183" ht="15.75" x14ac:dyDescent="0.25">
      <c r="A120" s="302"/>
      <c r="B120" s="309"/>
      <c r="C120" s="70" t="s">
        <v>14</v>
      </c>
      <c r="D120" s="60" t="s">
        <v>79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3.0769000000000002</v>
      </c>
      <c r="K120" s="13">
        <v>0</v>
      </c>
      <c r="L120" s="13">
        <v>0</v>
      </c>
      <c r="M120" s="13">
        <v>3223.5913</v>
      </c>
      <c r="N120" s="13">
        <v>10.71</v>
      </c>
      <c r="O120" s="13">
        <v>15</v>
      </c>
      <c r="P120" s="13">
        <v>60</v>
      </c>
      <c r="Q120" s="13">
        <v>228.15</v>
      </c>
      <c r="R120" s="13">
        <v>60</v>
      </c>
      <c r="S120" s="13">
        <v>0</v>
      </c>
      <c r="T120" s="13">
        <v>0</v>
      </c>
      <c r="U120" s="33">
        <v>0</v>
      </c>
      <c r="V120" s="13">
        <v>0</v>
      </c>
      <c r="W120" s="13">
        <v>0</v>
      </c>
      <c r="X120" s="13">
        <v>0</v>
      </c>
      <c r="Y120" s="131">
        <f t="shared" si="188"/>
        <v>3600.5282000000002</v>
      </c>
      <c r="Z120" s="307"/>
      <c r="AB120" s="140"/>
      <c r="AD120" s="302"/>
      <c r="AE120" s="309"/>
      <c r="AF120" s="70" t="str">
        <f t="shared" si="189"/>
        <v>ФКНФ</v>
      </c>
      <c r="AG120" s="60" t="str">
        <f t="shared" si="190"/>
        <v>Португалска филология</v>
      </c>
      <c r="AH120" s="158">
        <f t="shared" si="191"/>
        <v>0</v>
      </c>
      <c r="AI120" s="158">
        <f t="shared" si="192"/>
        <v>0</v>
      </c>
      <c r="AJ120" s="158">
        <f t="shared" si="193"/>
        <v>0</v>
      </c>
      <c r="AK120" s="158">
        <f t="shared" si="194"/>
        <v>0</v>
      </c>
      <c r="AL120" s="158">
        <f t="shared" si="195"/>
        <v>0</v>
      </c>
      <c r="AM120" s="158">
        <f t="shared" si="196"/>
        <v>8.5456906017289348E-4</v>
      </c>
      <c r="AN120" s="158">
        <f t="shared" si="197"/>
        <v>0</v>
      </c>
      <c r="AO120" s="158">
        <f t="shared" si="198"/>
        <v>0</v>
      </c>
      <c r="AP120" s="158">
        <f t="shared" si="199"/>
        <v>0.89531066580731122</v>
      </c>
      <c r="AQ120" s="158">
        <f t="shared" si="200"/>
        <v>2.97456356542354E-3</v>
      </c>
      <c r="AR120" s="158">
        <f t="shared" si="201"/>
        <v>4.166055413758459E-3</v>
      </c>
      <c r="AS120" s="158">
        <f t="shared" si="202"/>
        <v>1.6664221655033836E-2</v>
      </c>
      <c r="AT120" s="158">
        <f t="shared" si="203"/>
        <v>6.3365702843266161E-2</v>
      </c>
      <c r="AU120" s="158">
        <f t="shared" si="204"/>
        <v>1.6664221655033836E-2</v>
      </c>
      <c r="AV120" s="158">
        <f t="shared" si="205"/>
        <v>0</v>
      </c>
      <c r="AW120" s="158">
        <f t="shared" si="206"/>
        <v>0</v>
      </c>
      <c r="AX120" s="159">
        <f t="shared" si="207"/>
        <v>0</v>
      </c>
      <c r="AY120" s="158">
        <f t="shared" si="208"/>
        <v>0</v>
      </c>
      <c r="AZ120" s="158">
        <f t="shared" si="209"/>
        <v>0</v>
      </c>
      <c r="BA120" s="158">
        <f t="shared" si="210"/>
        <v>0</v>
      </c>
      <c r="BB120" s="211">
        <f t="shared" si="211"/>
        <v>0.99999999999999989</v>
      </c>
      <c r="BC120" s="311"/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194.55044876387859</v>
      </c>
      <c r="BM120" s="1">
        <v>0</v>
      </c>
      <c r="BN120" s="1">
        <v>0</v>
      </c>
      <c r="BO120" s="1">
        <v>203825.64725741322</v>
      </c>
      <c r="BP120" s="1">
        <v>677.18655343402122</v>
      </c>
      <c r="BQ120" s="1">
        <v>948.44055102804089</v>
      </c>
      <c r="BR120" s="1">
        <v>3793.7622041121635</v>
      </c>
      <c r="BS120" s="1">
        <v>14425.7807811365</v>
      </c>
      <c r="BT120" s="1">
        <v>3793.7622041121635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227659.13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37.370305001360634</v>
      </c>
      <c r="CM120" s="1">
        <v>0</v>
      </c>
      <c r="CN120" s="1">
        <v>0</v>
      </c>
      <c r="CO120" s="1">
        <v>39151.935415753716</v>
      </c>
      <c r="CP120" s="1">
        <v>130.07766471597139</v>
      </c>
      <c r="CQ120" s="1">
        <v>182.18160324365741</v>
      </c>
      <c r="CR120" s="1">
        <v>728.72641297462962</v>
      </c>
      <c r="CS120" s="1">
        <v>2770.982185336029</v>
      </c>
      <c r="CT120" s="1">
        <v>728.72641297462962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43729.999999999993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87.322302090287749</v>
      </c>
      <c r="DM120" s="1">
        <v>0</v>
      </c>
      <c r="DN120" s="1">
        <v>0</v>
      </c>
      <c r="DO120" s="1">
        <v>91485.39546758862</v>
      </c>
      <c r="DP120" s="1">
        <v>303.9493826211388</v>
      </c>
      <c r="DQ120" s="1">
        <v>425.69941543576857</v>
      </c>
      <c r="DR120" s="1">
        <v>1702.7976617430743</v>
      </c>
      <c r="DS120" s="1">
        <v>6474.8881087780401</v>
      </c>
      <c r="DT120" s="1">
        <v>1702.7976617430743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102182.84999999999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69.857841672230208</v>
      </c>
      <c r="EM120" s="1">
        <v>0</v>
      </c>
      <c r="EN120" s="1">
        <v>0</v>
      </c>
      <c r="EO120" s="1">
        <v>73188.316374070899</v>
      </c>
      <c r="EP120" s="1">
        <v>243.15950609691106</v>
      </c>
      <c r="EQ120" s="1">
        <v>340.55953234861488</v>
      </c>
      <c r="ER120" s="1">
        <v>1362.2381293944595</v>
      </c>
      <c r="ES120" s="1">
        <v>5179.9104870224328</v>
      </c>
      <c r="ET120" s="1">
        <v>1362.2381293944595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81746.280000000013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</row>
    <row r="121" spans="1:183" ht="15.75" x14ac:dyDescent="0.25">
      <c r="A121" s="302"/>
      <c r="B121" s="309"/>
      <c r="C121" s="70" t="s">
        <v>14</v>
      </c>
      <c r="D121" s="60" t="s">
        <v>80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3.0769000000000002</v>
      </c>
      <c r="K121" s="13">
        <v>0</v>
      </c>
      <c r="L121" s="13">
        <v>0</v>
      </c>
      <c r="M121" s="13">
        <v>1818.6854000000001</v>
      </c>
      <c r="N121" s="13">
        <v>2.14</v>
      </c>
      <c r="O121" s="13">
        <v>0</v>
      </c>
      <c r="P121" s="13">
        <v>12</v>
      </c>
      <c r="Q121" s="13">
        <v>276.34000000000003</v>
      </c>
      <c r="R121" s="13">
        <v>66</v>
      </c>
      <c r="S121" s="13">
        <v>0</v>
      </c>
      <c r="T121" s="13">
        <v>0</v>
      </c>
      <c r="U121" s="33">
        <v>2.73</v>
      </c>
      <c r="V121" s="13">
        <v>0</v>
      </c>
      <c r="W121" s="13">
        <v>0</v>
      </c>
      <c r="X121" s="13">
        <v>0</v>
      </c>
      <c r="Y121" s="131">
        <f t="shared" si="188"/>
        <v>2178.2423000000003</v>
      </c>
      <c r="Z121" s="307"/>
      <c r="AB121" s="140"/>
      <c r="AD121" s="302"/>
      <c r="AE121" s="309"/>
      <c r="AF121" s="70" t="str">
        <f t="shared" si="189"/>
        <v>ФКНФ</v>
      </c>
      <c r="AG121" s="60" t="str">
        <f t="shared" si="190"/>
        <v>Румънска филология</v>
      </c>
      <c r="AH121" s="158">
        <f t="shared" si="191"/>
        <v>0</v>
      </c>
      <c r="AI121" s="158">
        <f t="shared" si="192"/>
        <v>0</v>
      </c>
      <c r="AJ121" s="158">
        <f t="shared" si="193"/>
        <v>0</v>
      </c>
      <c r="AK121" s="158">
        <f t="shared" si="194"/>
        <v>0</v>
      </c>
      <c r="AL121" s="158">
        <f t="shared" si="195"/>
        <v>0</v>
      </c>
      <c r="AM121" s="158">
        <f t="shared" si="196"/>
        <v>1.412560944207171E-3</v>
      </c>
      <c r="AN121" s="158">
        <f t="shared" si="197"/>
        <v>0</v>
      </c>
      <c r="AO121" s="158">
        <f t="shared" si="198"/>
        <v>0</v>
      </c>
      <c r="AP121" s="158">
        <f t="shared" si="199"/>
        <v>0.83493255089206553</v>
      </c>
      <c r="AQ121" s="158">
        <f t="shared" si="200"/>
        <v>9.8244350502237499E-4</v>
      </c>
      <c r="AR121" s="158">
        <f t="shared" si="201"/>
        <v>0</v>
      </c>
      <c r="AS121" s="158">
        <f t="shared" si="202"/>
        <v>5.5090290001254677E-3</v>
      </c>
      <c r="AT121" s="158">
        <f t="shared" si="203"/>
        <v>0.12686375615788931</v>
      </c>
      <c r="AU121" s="158">
        <f t="shared" si="204"/>
        <v>3.0299659500690069E-2</v>
      </c>
      <c r="AV121" s="158">
        <f t="shared" si="205"/>
        <v>0</v>
      </c>
      <c r="AW121" s="158">
        <f t="shared" si="206"/>
        <v>0</v>
      </c>
      <c r="AX121" s="159">
        <f t="shared" si="207"/>
        <v>1.2533040975285438E-3</v>
      </c>
      <c r="AY121" s="158">
        <f t="shared" si="208"/>
        <v>0</v>
      </c>
      <c r="AZ121" s="158">
        <f t="shared" si="209"/>
        <v>0</v>
      </c>
      <c r="BA121" s="158">
        <f t="shared" si="210"/>
        <v>0</v>
      </c>
      <c r="BB121" s="211">
        <f t="shared" si="211"/>
        <v>0.99999999999999989</v>
      </c>
      <c r="BC121" s="311"/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80.20788015226772</v>
      </c>
      <c r="BM121" s="1">
        <v>0</v>
      </c>
      <c r="BN121" s="1">
        <v>0</v>
      </c>
      <c r="BO121" s="1">
        <v>47409.04826217267</v>
      </c>
      <c r="BP121" s="1">
        <v>55.784999033394946</v>
      </c>
      <c r="BQ121" s="1">
        <v>0</v>
      </c>
      <c r="BR121" s="1">
        <v>312.81307869193427</v>
      </c>
      <c r="BS121" s="1">
        <v>7203.5638471440934</v>
      </c>
      <c r="BT121" s="1">
        <v>1720.4719328056383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56781.889999999992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14.563503334775932</v>
      </c>
      <c r="CM121" s="1">
        <v>0</v>
      </c>
      <c r="CN121" s="1">
        <v>0</v>
      </c>
      <c r="CO121" s="1">
        <v>8608.1545996971963</v>
      </c>
      <c r="CP121" s="1">
        <v>10.128992536780686</v>
      </c>
      <c r="CQ121" s="1">
        <v>0</v>
      </c>
      <c r="CR121" s="1">
        <v>56.798088991293575</v>
      </c>
      <c r="CS121" s="1">
        <v>1307.9653259878387</v>
      </c>
      <c r="CT121" s="1">
        <v>312.38948945211462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10310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34.114829991594597</v>
      </c>
      <c r="DM121" s="1">
        <v>0</v>
      </c>
      <c r="DN121" s="1">
        <v>0</v>
      </c>
      <c r="DO121" s="1">
        <v>20164.497783221817</v>
      </c>
      <c r="DP121" s="1">
        <v>23.72704221197063</v>
      </c>
      <c r="DQ121" s="1">
        <v>0</v>
      </c>
      <c r="DR121" s="1">
        <v>133.04883483348019</v>
      </c>
      <c r="DS121" s="1">
        <v>3063.8929181569924</v>
      </c>
      <c r="DT121" s="1">
        <v>731.76859158414084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24151.049999999992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27.291863993275676</v>
      </c>
      <c r="EM121" s="1">
        <v>0</v>
      </c>
      <c r="EN121" s="1">
        <v>0</v>
      </c>
      <c r="EO121" s="1">
        <v>16131.598226577455</v>
      </c>
      <c r="EP121" s="1">
        <v>18.981633769576504</v>
      </c>
      <c r="EQ121" s="1">
        <v>0</v>
      </c>
      <c r="ER121" s="1">
        <v>106.43906786678414</v>
      </c>
      <c r="ES121" s="1">
        <v>2451.1143345255941</v>
      </c>
      <c r="ET121" s="1">
        <v>585.41487326731271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19320.839999999997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4.2376828326215126</v>
      </c>
      <c r="FM121" s="1">
        <v>0</v>
      </c>
      <c r="FN121" s="1">
        <v>0</v>
      </c>
      <c r="FO121" s="1">
        <v>2504.7976526761968</v>
      </c>
      <c r="FP121" s="1">
        <v>2.947330515067125</v>
      </c>
      <c r="FQ121" s="1">
        <v>0</v>
      </c>
      <c r="FR121" s="1">
        <v>16.527087000376405</v>
      </c>
      <c r="FS121" s="1">
        <v>380.59126847366792</v>
      </c>
      <c r="FT121" s="1">
        <v>90.898978502070207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3000</v>
      </c>
    </row>
    <row r="122" spans="1:183" ht="15.75" x14ac:dyDescent="0.25">
      <c r="A122" s="302"/>
      <c r="B122" s="309"/>
      <c r="C122" s="70" t="s">
        <v>14</v>
      </c>
      <c r="D122" s="60" t="s">
        <v>81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1.5385</v>
      </c>
      <c r="K122" s="13">
        <v>0</v>
      </c>
      <c r="L122" s="13">
        <v>0</v>
      </c>
      <c r="M122" s="13">
        <v>3804.7336</v>
      </c>
      <c r="N122" s="13">
        <v>0</v>
      </c>
      <c r="O122" s="13">
        <v>7.5</v>
      </c>
      <c r="P122" s="13">
        <v>32.07</v>
      </c>
      <c r="Q122" s="13">
        <v>231.31710000000001</v>
      </c>
      <c r="R122" s="13">
        <v>150</v>
      </c>
      <c r="S122" s="13">
        <v>0</v>
      </c>
      <c r="T122" s="13">
        <v>0</v>
      </c>
      <c r="U122" s="33">
        <v>7.23</v>
      </c>
      <c r="V122" s="13">
        <v>0</v>
      </c>
      <c r="W122" s="13">
        <v>0</v>
      </c>
      <c r="X122" s="13">
        <v>0</v>
      </c>
      <c r="Y122" s="131">
        <f t="shared" si="188"/>
        <v>4227.1592000000001</v>
      </c>
      <c r="Z122" s="307"/>
      <c r="AB122" s="140"/>
      <c r="AD122" s="302"/>
      <c r="AE122" s="309"/>
      <c r="AF122" s="70" t="str">
        <f t="shared" si="189"/>
        <v>ФКНФ</v>
      </c>
      <c r="AG122" s="60" t="str">
        <f t="shared" si="190"/>
        <v>Скандинавистика</v>
      </c>
      <c r="AH122" s="158">
        <f t="shared" si="191"/>
        <v>0</v>
      </c>
      <c r="AI122" s="158">
        <f t="shared" si="192"/>
        <v>0</v>
      </c>
      <c r="AJ122" s="158">
        <f t="shared" si="193"/>
        <v>0</v>
      </c>
      <c r="AK122" s="158">
        <f t="shared" si="194"/>
        <v>0</v>
      </c>
      <c r="AL122" s="158">
        <f t="shared" si="195"/>
        <v>0</v>
      </c>
      <c r="AM122" s="158">
        <f t="shared" si="196"/>
        <v>3.6395601093046126E-4</v>
      </c>
      <c r="AN122" s="158">
        <f t="shared" si="197"/>
        <v>0</v>
      </c>
      <c r="AO122" s="158">
        <f t="shared" si="198"/>
        <v>0</v>
      </c>
      <c r="AP122" s="158">
        <f t="shared" si="199"/>
        <v>0.90006867969391835</v>
      </c>
      <c r="AQ122" s="158">
        <f t="shared" si="200"/>
        <v>0</v>
      </c>
      <c r="AR122" s="158">
        <f t="shared" si="201"/>
        <v>1.7742411972560674E-3</v>
      </c>
      <c r="AS122" s="158">
        <f t="shared" si="202"/>
        <v>7.5866553594669444E-3</v>
      </c>
      <c r="AT122" s="158">
        <f t="shared" si="203"/>
        <v>5.4721643793306865E-2</v>
      </c>
      <c r="AU122" s="158">
        <f t="shared" si="204"/>
        <v>3.5484823945121348E-2</v>
      </c>
      <c r="AV122" s="158">
        <f t="shared" si="205"/>
        <v>0</v>
      </c>
      <c r="AW122" s="158">
        <f t="shared" si="206"/>
        <v>0</v>
      </c>
      <c r="AX122" s="159">
        <f t="shared" si="207"/>
        <v>1.710368514154849E-3</v>
      </c>
      <c r="AY122" s="158">
        <f t="shared" si="208"/>
        <v>0</v>
      </c>
      <c r="AZ122" s="158">
        <f t="shared" si="209"/>
        <v>0</v>
      </c>
      <c r="BA122" s="158">
        <f t="shared" si="210"/>
        <v>0</v>
      </c>
      <c r="BB122" s="211">
        <f t="shared" si="211"/>
        <v>1</v>
      </c>
      <c r="BC122" s="311"/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128.57387740565815</v>
      </c>
      <c r="BM122" s="1">
        <v>0</v>
      </c>
      <c r="BN122" s="1">
        <v>0</v>
      </c>
      <c r="BO122" s="1">
        <v>317965.12931269966</v>
      </c>
      <c r="BP122" s="1">
        <v>0</v>
      </c>
      <c r="BQ122" s="1">
        <v>626.78198280301342</v>
      </c>
      <c r="BR122" s="1">
        <v>2680.1197584656857</v>
      </c>
      <c r="BS122" s="1">
        <v>19331.385412565727</v>
      </c>
      <c r="BT122" s="1">
        <v>12535.639656060268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353267.63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33.256844454781827</v>
      </c>
      <c r="CM122" s="1">
        <v>0</v>
      </c>
      <c r="CN122" s="1">
        <v>0</v>
      </c>
      <c r="CO122" s="1">
        <v>82244.675675711478</v>
      </c>
      <c r="CP122" s="1">
        <v>0</v>
      </c>
      <c r="CQ122" s="1">
        <v>162.12306364047041</v>
      </c>
      <c r="CR122" s="1">
        <v>693.23822012665153</v>
      </c>
      <c r="CS122" s="1">
        <v>5000.244923257208</v>
      </c>
      <c r="CT122" s="1">
        <v>3242.4612728094085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91375.999999999985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52.95390719493129</v>
      </c>
      <c r="DM122" s="1">
        <v>0</v>
      </c>
      <c r="DN122" s="1">
        <v>0</v>
      </c>
      <c r="DO122" s="1">
        <v>130955.80757610455</v>
      </c>
      <c r="DP122" s="1">
        <v>0</v>
      </c>
      <c r="DQ122" s="1">
        <v>258.14384397919059</v>
      </c>
      <c r="DR122" s="1">
        <v>1103.8230768550188</v>
      </c>
      <c r="DS122" s="1">
        <v>7961.7447162825101</v>
      </c>
      <c r="DT122" s="1">
        <v>5162.8768795838114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145495.34999999998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42.363125755945035</v>
      </c>
      <c r="EM122" s="1">
        <v>0</v>
      </c>
      <c r="EN122" s="1">
        <v>0</v>
      </c>
      <c r="EO122" s="1">
        <v>104764.64606088365</v>
      </c>
      <c r="EP122" s="1">
        <v>0</v>
      </c>
      <c r="EQ122" s="1">
        <v>206.51507518335248</v>
      </c>
      <c r="ER122" s="1">
        <v>883.0584614840152</v>
      </c>
      <c r="ES122" s="1">
        <v>6369.395773026009</v>
      </c>
      <c r="ET122" s="1">
        <v>4130.3015036670495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116396.28000000004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</row>
    <row r="123" spans="1:183" ht="15.75" x14ac:dyDescent="0.25">
      <c r="A123" s="302"/>
      <c r="B123" s="309"/>
      <c r="C123" s="70" t="s">
        <v>14</v>
      </c>
      <c r="D123" s="60" t="s">
        <v>82</v>
      </c>
      <c r="E123" s="13">
        <v>0</v>
      </c>
      <c r="F123" s="13">
        <v>0</v>
      </c>
      <c r="G123" s="13">
        <v>0</v>
      </c>
      <c r="H123" s="13">
        <v>30</v>
      </c>
      <c r="I123" s="13">
        <v>0</v>
      </c>
      <c r="J123" s="13">
        <v>0</v>
      </c>
      <c r="K123" s="13">
        <v>0</v>
      </c>
      <c r="L123" s="13">
        <v>0</v>
      </c>
      <c r="M123" s="13">
        <v>2861.2577000000001</v>
      </c>
      <c r="N123" s="13">
        <v>2.14</v>
      </c>
      <c r="O123" s="13">
        <v>12.5</v>
      </c>
      <c r="P123" s="13">
        <v>60</v>
      </c>
      <c r="Q123" s="13">
        <v>133.93289999999999</v>
      </c>
      <c r="R123" s="13">
        <v>60</v>
      </c>
      <c r="S123" s="13">
        <v>0</v>
      </c>
      <c r="T123" s="13">
        <v>0</v>
      </c>
      <c r="U123" s="33">
        <v>0</v>
      </c>
      <c r="V123" s="13">
        <v>0</v>
      </c>
      <c r="W123" s="13">
        <v>0</v>
      </c>
      <c r="X123" s="13">
        <v>0</v>
      </c>
      <c r="Y123" s="131">
        <f t="shared" si="188"/>
        <v>3159.8305999999998</v>
      </c>
      <c r="Z123" s="307"/>
      <c r="AB123" s="140"/>
      <c r="AD123" s="302"/>
      <c r="AE123" s="309"/>
      <c r="AF123" s="70" t="str">
        <f t="shared" si="189"/>
        <v>ФКНФ</v>
      </c>
      <c r="AG123" s="60" t="str">
        <f t="shared" si="190"/>
        <v>Тюркология</v>
      </c>
      <c r="AH123" s="158">
        <f t="shared" si="191"/>
        <v>0</v>
      </c>
      <c r="AI123" s="158">
        <f t="shared" si="192"/>
        <v>0</v>
      </c>
      <c r="AJ123" s="158">
        <f t="shared" si="193"/>
        <v>0</v>
      </c>
      <c r="AK123" s="158">
        <f t="shared" si="194"/>
        <v>9.4941798462234023E-3</v>
      </c>
      <c r="AL123" s="158">
        <f t="shared" si="195"/>
        <v>0</v>
      </c>
      <c r="AM123" s="158">
        <f t="shared" si="196"/>
        <v>0</v>
      </c>
      <c r="AN123" s="158">
        <f t="shared" si="197"/>
        <v>0</v>
      </c>
      <c r="AO123" s="158">
        <f t="shared" si="198"/>
        <v>0</v>
      </c>
      <c r="AP123" s="158">
        <f t="shared" si="199"/>
        <v>0.90550983967305088</v>
      </c>
      <c r="AQ123" s="158">
        <f t="shared" si="200"/>
        <v>6.7725149569726939E-4</v>
      </c>
      <c r="AR123" s="158">
        <f t="shared" si="201"/>
        <v>3.9559082692597509E-3</v>
      </c>
      <c r="AS123" s="158">
        <f t="shared" si="202"/>
        <v>1.8988359692446805E-2</v>
      </c>
      <c r="AT123" s="158">
        <f t="shared" si="203"/>
        <v>4.2386101330875142E-2</v>
      </c>
      <c r="AU123" s="158">
        <f t="shared" si="204"/>
        <v>1.8988359692446805E-2</v>
      </c>
      <c r="AV123" s="158">
        <f t="shared" si="205"/>
        <v>0</v>
      </c>
      <c r="AW123" s="158">
        <f t="shared" si="206"/>
        <v>0</v>
      </c>
      <c r="AX123" s="159">
        <f t="shared" si="207"/>
        <v>0</v>
      </c>
      <c r="AY123" s="158">
        <f t="shared" si="208"/>
        <v>0</v>
      </c>
      <c r="AZ123" s="158">
        <f t="shared" si="209"/>
        <v>0</v>
      </c>
      <c r="BA123" s="158">
        <f t="shared" si="210"/>
        <v>0</v>
      </c>
      <c r="BB123" s="211">
        <f t="shared" si="211"/>
        <v>1</v>
      </c>
      <c r="BC123" s="311"/>
      <c r="BG123" s="1">
        <v>0</v>
      </c>
      <c r="BH123" s="1">
        <v>0</v>
      </c>
      <c r="BI123" s="1">
        <v>0</v>
      </c>
      <c r="BJ123" s="1">
        <v>1002.7269499826986</v>
      </c>
      <c r="BK123" s="1">
        <v>0</v>
      </c>
      <c r="BL123" s="1">
        <v>0</v>
      </c>
      <c r="BM123" s="1">
        <v>0</v>
      </c>
      <c r="BN123" s="1">
        <v>0</v>
      </c>
      <c r="BO123" s="1">
        <v>95635.340221183695</v>
      </c>
      <c r="BP123" s="1">
        <v>71.527855765432491</v>
      </c>
      <c r="BQ123" s="1">
        <v>417.80289582612437</v>
      </c>
      <c r="BR123" s="1">
        <v>2005.4538999653971</v>
      </c>
      <c r="BS123" s="1">
        <v>4476.6042773112586</v>
      </c>
      <c r="BT123" s="1">
        <v>2005.4538999653971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105614.91000000002</v>
      </c>
      <c r="CG123" s="1">
        <v>0</v>
      </c>
      <c r="CH123" s="1">
        <v>0</v>
      </c>
      <c r="CI123" s="1">
        <v>0</v>
      </c>
      <c r="CJ123" s="1">
        <v>207.46681799967379</v>
      </c>
      <c r="CK123" s="1">
        <v>0</v>
      </c>
      <c r="CL123" s="1">
        <v>0</v>
      </c>
      <c r="CM123" s="1">
        <v>0</v>
      </c>
      <c r="CN123" s="1">
        <v>0</v>
      </c>
      <c r="CO123" s="1">
        <v>19787.20101653551</v>
      </c>
      <c r="CP123" s="1">
        <v>14.799299683976731</v>
      </c>
      <c r="CQ123" s="1">
        <v>86.444507499864073</v>
      </c>
      <c r="CR123" s="1">
        <v>414.93363599934759</v>
      </c>
      <c r="CS123" s="1">
        <v>926.22108628228364</v>
      </c>
      <c r="CT123" s="1">
        <v>414.93363599934759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21852.000000000004</v>
      </c>
      <c r="DG123" s="1">
        <v>0</v>
      </c>
      <c r="DH123" s="1">
        <v>0</v>
      </c>
      <c r="DI123" s="1">
        <v>0</v>
      </c>
      <c r="DJ123" s="1">
        <v>441.81118443501367</v>
      </c>
      <c r="DK123" s="1">
        <v>0</v>
      </c>
      <c r="DL123" s="1">
        <v>0</v>
      </c>
      <c r="DM123" s="1">
        <v>0</v>
      </c>
      <c r="DN123" s="1">
        <v>0</v>
      </c>
      <c r="DO123" s="1">
        <v>42137.855113693433</v>
      </c>
      <c r="DP123" s="1">
        <v>31.515864489697645</v>
      </c>
      <c r="DQ123" s="1">
        <v>184.08799351458904</v>
      </c>
      <c r="DR123" s="1">
        <v>883.62236887002734</v>
      </c>
      <c r="DS123" s="1">
        <v>1972.435106127208</v>
      </c>
      <c r="DT123" s="1">
        <v>883.62236887002734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46534.94999999999</v>
      </c>
      <c r="EG123" s="1">
        <v>0</v>
      </c>
      <c r="EH123" s="1">
        <v>0</v>
      </c>
      <c r="EI123" s="1">
        <v>0</v>
      </c>
      <c r="EJ123" s="1">
        <v>353.44894754801101</v>
      </c>
      <c r="EK123" s="1">
        <v>0</v>
      </c>
      <c r="EL123" s="1">
        <v>0</v>
      </c>
      <c r="EM123" s="1">
        <v>0</v>
      </c>
      <c r="EN123" s="1">
        <v>0</v>
      </c>
      <c r="EO123" s="1">
        <v>33710.284090954759</v>
      </c>
      <c r="EP123" s="1">
        <v>25.212691591758123</v>
      </c>
      <c r="EQ123" s="1">
        <v>147.27039481167125</v>
      </c>
      <c r="ER123" s="1">
        <v>706.89789509602201</v>
      </c>
      <c r="ES123" s="1">
        <v>1577.9480849017668</v>
      </c>
      <c r="ET123" s="1">
        <v>706.89789509602201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37227.960000000006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</row>
    <row r="124" spans="1:183" ht="15.75" x14ac:dyDescent="0.25">
      <c r="A124" s="302"/>
      <c r="B124" s="309"/>
      <c r="C124" s="70" t="s">
        <v>14</v>
      </c>
      <c r="D124" s="60" t="s">
        <v>83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3.0769000000000002</v>
      </c>
      <c r="K124" s="13">
        <v>0</v>
      </c>
      <c r="L124" s="13">
        <v>0</v>
      </c>
      <c r="M124" s="13">
        <v>2522.4818999999998</v>
      </c>
      <c r="N124" s="13">
        <v>4.29</v>
      </c>
      <c r="O124" s="13">
        <v>0</v>
      </c>
      <c r="P124" s="13">
        <v>0</v>
      </c>
      <c r="Q124" s="13">
        <v>36.666699999999999</v>
      </c>
      <c r="R124" s="13">
        <v>0</v>
      </c>
      <c r="S124" s="13">
        <v>0</v>
      </c>
      <c r="T124" s="13">
        <v>0</v>
      </c>
      <c r="U124" s="33">
        <v>0</v>
      </c>
      <c r="V124" s="13">
        <v>0</v>
      </c>
      <c r="W124" s="13">
        <v>0</v>
      </c>
      <c r="X124" s="13">
        <v>0</v>
      </c>
      <c r="Y124" s="131">
        <f t="shared" si="188"/>
        <v>2566.5155</v>
      </c>
      <c r="Z124" s="307"/>
      <c r="AB124" s="140"/>
      <c r="AD124" s="302"/>
      <c r="AE124" s="309"/>
      <c r="AF124" s="70" t="str">
        <f t="shared" si="189"/>
        <v>ФКНФ</v>
      </c>
      <c r="AG124" s="60" t="str">
        <f t="shared" si="190"/>
        <v>Унгарска филология</v>
      </c>
      <c r="AH124" s="158">
        <f t="shared" si="191"/>
        <v>0</v>
      </c>
      <c r="AI124" s="158">
        <f t="shared" si="192"/>
        <v>0</v>
      </c>
      <c r="AJ124" s="158">
        <f t="shared" si="193"/>
        <v>0</v>
      </c>
      <c r="AK124" s="158">
        <f t="shared" si="194"/>
        <v>0</v>
      </c>
      <c r="AL124" s="158">
        <f t="shared" si="195"/>
        <v>0</v>
      </c>
      <c r="AM124" s="158">
        <f t="shared" si="196"/>
        <v>1.1988628161411846E-3</v>
      </c>
      <c r="AN124" s="158">
        <f t="shared" si="197"/>
        <v>0</v>
      </c>
      <c r="AO124" s="158">
        <f t="shared" si="198"/>
        <v>0</v>
      </c>
      <c r="AP124" s="158">
        <f t="shared" si="199"/>
        <v>0.98284304147003976</v>
      </c>
      <c r="AQ124" s="158">
        <f t="shared" si="200"/>
        <v>1.6715270178574804E-3</v>
      </c>
      <c r="AR124" s="158">
        <f t="shared" si="201"/>
        <v>0</v>
      </c>
      <c r="AS124" s="158">
        <f t="shared" si="202"/>
        <v>0</v>
      </c>
      <c r="AT124" s="158">
        <f t="shared" si="203"/>
        <v>1.4286568695961508E-2</v>
      </c>
      <c r="AU124" s="158">
        <f t="shared" si="204"/>
        <v>0</v>
      </c>
      <c r="AV124" s="158">
        <f t="shared" si="205"/>
        <v>0</v>
      </c>
      <c r="AW124" s="158">
        <f t="shared" si="206"/>
        <v>0</v>
      </c>
      <c r="AX124" s="159">
        <f t="shared" si="207"/>
        <v>0</v>
      </c>
      <c r="AY124" s="158">
        <f t="shared" si="208"/>
        <v>0</v>
      </c>
      <c r="AZ124" s="158">
        <f t="shared" si="209"/>
        <v>0</v>
      </c>
      <c r="BA124" s="158">
        <f t="shared" si="210"/>
        <v>0</v>
      </c>
      <c r="BB124" s="211">
        <f t="shared" si="211"/>
        <v>0.99999999999999989</v>
      </c>
      <c r="BC124" s="311"/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46.155906717103406</v>
      </c>
      <c r="BM124" s="1">
        <v>0</v>
      </c>
      <c r="BN124" s="1">
        <v>0</v>
      </c>
      <c r="BO124" s="1">
        <v>37839.201557405744</v>
      </c>
      <c r="BP124" s="1">
        <v>64.353355590488349</v>
      </c>
      <c r="BQ124" s="1">
        <v>0</v>
      </c>
      <c r="BR124" s="1">
        <v>0</v>
      </c>
      <c r="BS124" s="1">
        <v>550.02918028665704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38499.739999999991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6.4618705790009852</v>
      </c>
      <c r="CM124" s="1">
        <v>0</v>
      </c>
      <c r="CN124" s="1">
        <v>0</v>
      </c>
      <c r="CO124" s="1">
        <v>5297.523993523514</v>
      </c>
      <c r="CP124" s="1">
        <v>9.00953062625182</v>
      </c>
      <c r="CQ124" s="1">
        <v>0</v>
      </c>
      <c r="CR124" s="1">
        <v>0</v>
      </c>
      <c r="CS124" s="1">
        <v>77.004605271232535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5389.9999999999991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20.853379482804606</v>
      </c>
      <c r="DM124" s="1">
        <v>0</v>
      </c>
      <c r="DN124" s="1">
        <v>0</v>
      </c>
      <c r="DO124" s="1">
        <v>17095.866716242312</v>
      </c>
      <c r="DP124" s="1">
        <v>29.075042406718371</v>
      </c>
      <c r="DQ124" s="1">
        <v>0</v>
      </c>
      <c r="DR124" s="1">
        <v>0</v>
      </c>
      <c r="DS124" s="1">
        <v>248.50486186816326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17394.3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16.682703586243687</v>
      </c>
      <c r="EM124" s="1">
        <v>0</v>
      </c>
      <c r="EN124" s="1">
        <v>0</v>
      </c>
      <c r="EO124" s="1">
        <v>13676.693372993852</v>
      </c>
      <c r="EP124" s="1">
        <v>23.260033925374699</v>
      </c>
      <c r="EQ124" s="1">
        <v>0</v>
      </c>
      <c r="ER124" s="1">
        <v>0</v>
      </c>
      <c r="ES124" s="1">
        <v>198.80388949453064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13915.440000000002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2.1579530690541322</v>
      </c>
      <c r="FM124" s="1">
        <v>0</v>
      </c>
      <c r="FN124" s="1">
        <v>0</v>
      </c>
      <c r="FO124" s="1">
        <v>1769.1174746460715</v>
      </c>
      <c r="FP124" s="1">
        <v>3.0087486321434649</v>
      </c>
      <c r="FQ124" s="1">
        <v>0</v>
      </c>
      <c r="FR124" s="1">
        <v>0</v>
      </c>
      <c r="FS124" s="1">
        <v>25.715823652730716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1799.9999999999998</v>
      </c>
    </row>
    <row r="125" spans="1:183" ht="15.75" x14ac:dyDescent="0.25">
      <c r="A125" s="302"/>
      <c r="B125" s="309"/>
      <c r="C125" s="70" t="s">
        <v>14</v>
      </c>
      <c r="D125" s="60" t="s">
        <v>84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4.6154000000000002</v>
      </c>
      <c r="K125" s="13">
        <v>0</v>
      </c>
      <c r="L125" s="13">
        <v>0</v>
      </c>
      <c r="M125" s="13">
        <v>3491.0652</v>
      </c>
      <c r="N125" s="13">
        <v>2.14</v>
      </c>
      <c r="O125" s="13">
        <v>15</v>
      </c>
      <c r="P125" s="13">
        <v>60</v>
      </c>
      <c r="Q125" s="13">
        <v>138.8733</v>
      </c>
      <c r="R125" s="13">
        <v>90</v>
      </c>
      <c r="S125" s="13">
        <v>0</v>
      </c>
      <c r="T125" s="13">
        <v>0</v>
      </c>
      <c r="U125" s="33">
        <v>5.45</v>
      </c>
      <c r="V125" s="13">
        <v>0</v>
      </c>
      <c r="W125" s="13">
        <v>0</v>
      </c>
      <c r="X125" s="13">
        <v>0</v>
      </c>
      <c r="Y125" s="131">
        <f t="shared" si="188"/>
        <v>3801.6939000000002</v>
      </c>
      <c r="Z125" s="307"/>
      <c r="AB125" s="140"/>
      <c r="AD125" s="302"/>
      <c r="AE125" s="309"/>
      <c r="AF125" s="70" t="str">
        <f t="shared" si="189"/>
        <v>ФКНФ</v>
      </c>
      <c r="AG125" s="60" t="str">
        <f t="shared" si="190"/>
        <v>Френска филология</v>
      </c>
      <c r="AH125" s="158">
        <f t="shared" si="191"/>
        <v>0</v>
      </c>
      <c r="AI125" s="158">
        <f t="shared" si="192"/>
        <v>0</v>
      </c>
      <c r="AJ125" s="158">
        <f t="shared" si="193"/>
        <v>0</v>
      </c>
      <c r="AK125" s="158">
        <f t="shared" si="194"/>
        <v>0</v>
      </c>
      <c r="AL125" s="158">
        <f t="shared" si="195"/>
        <v>0</v>
      </c>
      <c r="AM125" s="158">
        <f t="shared" si="196"/>
        <v>1.2140377740564542E-3</v>
      </c>
      <c r="AN125" s="158">
        <f t="shared" si="197"/>
        <v>0</v>
      </c>
      <c r="AO125" s="158">
        <f t="shared" si="198"/>
        <v>0</v>
      </c>
      <c r="AP125" s="158">
        <f t="shared" si="199"/>
        <v>0.91829202766693019</v>
      </c>
      <c r="AQ125" s="158">
        <f t="shared" si="200"/>
        <v>5.6290697154760404E-4</v>
      </c>
      <c r="AR125" s="158">
        <f t="shared" si="201"/>
        <v>3.9456096136514301E-3</v>
      </c>
      <c r="AS125" s="158">
        <f t="shared" si="202"/>
        <v>1.578243845460572E-2</v>
      </c>
      <c r="AT125" s="158">
        <f t="shared" si="203"/>
        <v>3.6529321837299948E-2</v>
      </c>
      <c r="AU125" s="158">
        <f t="shared" si="204"/>
        <v>2.3673657681908582E-2</v>
      </c>
      <c r="AV125" s="158">
        <f t="shared" si="205"/>
        <v>0</v>
      </c>
      <c r="AW125" s="158">
        <f t="shared" si="206"/>
        <v>0</v>
      </c>
      <c r="AX125" s="159">
        <f t="shared" si="207"/>
        <v>1.4335714929600196E-3</v>
      </c>
      <c r="AY125" s="158">
        <f t="shared" si="208"/>
        <v>0</v>
      </c>
      <c r="AZ125" s="158">
        <f t="shared" si="209"/>
        <v>0</v>
      </c>
      <c r="BA125" s="158">
        <f t="shared" si="210"/>
        <v>0</v>
      </c>
      <c r="BB125" s="211">
        <f t="shared" si="211"/>
        <v>0.99999999999999989</v>
      </c>
      <c r="BC125" s="311"/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257.95409646684072</v>
      </c>
      <c r="BM125" s="1">
        <v>0</v>
      </c>
      <c r="BN125" s="1">
        <v>0</v>
      </c>
      <c r="BO125" s="1">
        <v>195115.17298020335</v>
      </c>
      <c r="BP125" s="1">
        <v>119.60431738073387</v>
      </c>
      <c r="BQ125" s="1">
        <v>838.34801902383549</v>
      </c>
      <c r="BR125" s="1">
        <v>3353.392076095342</v>
      </c>
      <c r="BS125" s="1">
        <v>7761.6103966868559</v>
      </c>
      <c r="BT125" s="1">
        <v>5030.0881141430136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212476.16999999993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50.40684837882398</v>
      </c>
      <c r="CM125" s="1">
        <v>0</v>
      </c>
      <c r="CN125" s="1">
        <v>0</v>
      </c>
      <c r="CO125" s="1">
        <v>38127.484988730939</v>
      </c>
      <c r="CP125" s="1">
        <v>23.37189745865652</v>
      </c>
      <c r="CQ125" s="1">
        <v>163.82171115880737</v>
      </c>
      <c r="CR125" s="1">
        <v>655.2868446352295</v>
      </c>
      <c r="CS125" s="1">
        <v>1516.6974426846939</v>
      </c>
      <c r="CT125" s="1">
        <v>982.93026695284436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41520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115.30402671556487</v>
      </c>
      <c r="DM125" s="1">
        <v>0</v>
      </c>
      <c r="DN125" s="1">
        <v>0</v>
      </c>
      <c r="DO125" s="1">
        <v>87215.382217484672</v>
      </c>
      <c r="DP125" s="1">
        <v>53.462455512265194</v>
      </c>
      <c r="DQ125" s="1">
        <v>374.73683770279342</v>
      </c>
      <c r="DR125" s="1">
        <v>1498.9473508111737</v>
      </c>
      <c r="DS125" s="1">
        <v>3469.3960855567566</v>
      </c>
      <c r="DT125" s="1">
        <v>2248.4210262167608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94975.64999999998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92.243221372451927</v>
      </c>
      <c r="EM125" s="1">
        <v>0</v>
      </c>
      <c r="EN125" s="1">
        <v>0</v>
      </c>
      <c r="EO125" s="1">
        <v>69772.305773987755</v>
      </c>
      <c r="EP125" s="1">
        <v>42.769964409812168</v>
      </c>
      <c r="EQ125" s="1">
        <v>299.78947016223481</v>
      </c>
      <c r="ER125" s="1">
        <v>1199.1578806489392</v>
      </c>
      <c r="ES125" s="1">
        <v>2775.5168684454061</v>
      </c>
      <c r="ET125" s="1">
        <v>1798.7368209734091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75980.520000000019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</row>
    <row r="126" spans="1:183" ht="15.75" x14ac:dyDescent="0.25">
      <c r="A126" s="302"/>
      <c r="B126" s="309"/>
      <c r="C126" s="70" t="s">
        <v>14</v>
      </c>
      <c r="D126" s="60" t="s">
        <v>85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3344.4036999999998</v>
      </c>
      <c r="N126" s="13">
        <v>0</v>
      </c>
      <c r="O126" s="13">
        <v>0</v>
      </c>
      <c r="P126" s="13">
        <v>0</v>
      </c>
      <c r="Q126" s="13">
        <v>224.32</v>
      </c>
      <c r="R126" s="13">
        <v>0</v>
      </c>
      <c r="S126" s="13">
        <v>0</v>
      </c>
      <c r="T126" s="13">
        <v>0</v>
      </c>
      <c r="U126" s="33">
        <v>4.5</v>
      </c>
      <c r="V126" s="13">
        <v>0</v>
      </c>
      <c r="W126" s="13">
        <v>0</v>
      </c>
      <c r="X126" s="13">
        <v>0</v>
      </c>
      <c r="Y126" s="131">
        <f t="shared" si="188"/>
        <v>3568.7237</v>
      </c>
      <c r="Z126" s="307"/>
      <c r="AB126" s="140"/>
      <c r="AD126" s="302"/>
      <c r="AE126" s="309"/>
      <c r="AF126" s="70" t="str">
        <f t="shared" si="189"/>
        <v>ФКНФ</v>
      </c>
      <c r="AG126" s="60" t="str">
        <f t="shared" si="190"/>
        <v>Японистика</v>
      </c>
      <c r="AH126" s="158">
        <f t="shared" si="191"/>
        <v>0</v>
      </c>
      <c r="AI126" s="158">
        <f t="shared" si="192"/>
        <v>0</v>
      </c>
      <c r="AJ126" s="158">
        <f t="shared" si="193"/>
        <v>0</v>
      </c>
      <c r="AK126" s="158">
        <f t="shared" si="194"/>
        <v>0</v>
      </c>
      <c r="AL126" s="158">
        <f t="shared" si="195"/>
        <v>0</v>
      </c>
      <c r="AM126" s="158">
        <f t="shared" si="196"/>
        <v>0</v>
      </c>
      <c r="AN126" s="158">
        <f t="shared" si="197"/>
        <v>0</v>
      </c>
      <c r="AO126" s="158">
        <f t="shared" si="198"/>
        <v>0</v>
      </c>
      <c r="AP126" s="158">
        <f t="shared" si="199"/>
        <v>0.93714279421519797</v>
      </c>
      <c r="AQ126" s="158">
        <f t="shared" si="200"/>
        <v>0</v>
      </c>
      <c r="AR126" s="158">
        <f t="shared" si="201"/>
        <v>0</v>
      </c>
      <c r="AS126" s="158">
        <f t="shared" si="202"/>
        <v>0</v>
      </c>
      <c r="AT126" s="158">
        <f t="shared" si="203"/>
        <v>6.2857205784802E-2</v>
      </c>
      <c r="AU126" s="158">
        <f t="shared" si="204"/>
        <v>0</v>
      </c>
      <c r="AV126" s="158">
        <f t="shared" si="205"/>
        <v>0</v>
      </c>
      <c r="AW126" s="158">
        <f t="shared" si="206"/>
        <v>0</v>
      </c>
      <c r="AX126" s="159">
        <f t="shared" si="207"/>
        <v>1.2609550019240772E-3</v>
      </c>
      <c r="AY126" s="158">
        <f t="shared" si="208"/>
        <v>0</v>
      </c>
      <c r="AZ126" s="158">
        <f t="shared" si="209"/>
        <v>0</v>
      </c>
      <c r="BA126" s="158">
        <f t="shared" si="210"/>
        <v>0</v>
      </c>
      <c r="BB126" s="211">
        <f t="shared" si="211"/>
        <v>1</v>
      </c>
      <c r="BC126" s="311"/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325487.14999548026</v>
      </c>
      <c r="BP126" s="1">
        <v>0</v>
      </c>
      <c r="BQ126" s="1">
        <v>0</v>
      </c>
      <c r="BR126" s="1">
        <v>0</v>
      </c>
      <c r="BS126" s="1">
        <v>21831.478504519695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347318.62849999993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81693.884765813185</v>
      </c>
      <c r="CP126" s="1">
        <v>0</v>
      </c>
      <c r="CQ126" s="1">
        <v>0</v>
      </c>
      <c r="CR126" s="1">
        <v>0</v>
      </c>
      <c r="CS126" s="1">
        <v>5479.4737341868185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87173.358500000002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135440.70290537062</v>
      </c>
      <c r="DP126" s="1">
        <v>0</v>
      </c>
      <c r="DQ126" s="1">
        <v>0</v>
      </c>
      <c r="DR126" s="1">
        <v>0</v>
      </c>
      <c r="DS126" s="1">
        <v>9084.4470946293768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144525.15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108352.56232429651</v>
      </c>
      <c r="EP126" s="1">
        <v>0</v>
      </c>
      <c r="EQ126" s="1">
        <v>0</v>
      </c>
      <c r="ER126" s="1">
        <v>0</v>
      </c>
      <c r="ES126" s="1">
        <v>7267.5576757035024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115620.12000000001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</row>
    <row r="127" spans="1:183" ht="15.75" x14ac:dyDescent="0.25">
      <c r="A127" s="302"/>
      <c r="B127" s="309"/>
      <c r="C127" s="70" t="s">
        <v>14</v>
      </c>
      <c r="D127" s="60" t="s">
        <v>190</v>
      </c>
      <c r="E127" s="13">
        <v>45</v>
      </c>
      <c r="F127" s="13">
        <v>0</v>
      </c>
      <c r="G127" s="13">
        <v>90</v>
      </c>
      <c r="H127" s="13">
        <v>45</v>
      </c>
      <c r="I127" s="13">
        <v>0</v>
      </c>
      <c r="J127" s="13">
        <v>0</v>
      </c>
      <c r="K127" s="13">
        <v>0</v>
      </c>
      <c r="L127" s="13">
        <v>0</v>
      </c>
      <c r="M127" s="13">
        <v>2103</v>
      </c>
      <c r="N127" s="13">
        <v>0</v>
      </c>
      <c r="O127" s="13">
        <v>0</v>
      </c>
      <c r="P127" s="13">
        <v>0</v>
      </c>
      <c r="Q127" s="13">
        <v>90</v>
      </c>
      <c r="R127" s="13">
        <v>0</v>
      </c>
      <c r="S127" s="13">
        <v>0</v>
      </c>
      <c r="T127" s="13">
        <v>0</v>
      </c>
      <c r="U127" s="33">
        <v>0</v>
      </c>
      <c r="V127" s="13">
        <v>0</v>
      </c>
      <c r="W127" s="13">
        <v>0</v>
      </c>
      <c r="X127" s="13">
        <v>0</v>
      </c>
      <c r="Y127" s="131">
        <f t="shared" si="188"/>
        <v>2373</v>
      </c>
      <c r="Z127" s="307"/>
      <c r="AB127" s="140"/>
      <c r="AD127" s="302"/>
      <c r="AE127" s="309"/>
      <c r="AF127" s="70" t="str">
        <f t="shared" si="189"/>
        <v>ФКНФ</v>
      </c>
      <c r="AG127" s="60" t="str">
        <f t="shared" si="190"/>
        <v>Африканистика (на английски език)</v>
      </c>
      <c r="AH127" s="158">
        <f t="shared" si="191"/>
        <v>1.8963337547408345E-2</v>
      </c>
      <c r="AI127" s="158">
        <f t="shared" si="192"/>
        <v>0</v>
      </c>
      <c r="AJ127" s="158">
        <f t="shared" si="193"/>
        <v>3.7926675094816689E-2</v>
      </c>
      <c r="AK127" s="158">
        <f t="shared" si="194"/>
        <v>1.8963337547408345E-2</v>
      </c>
      <c r="AL127" s="158">
        <f t="shared" si="195"/>
        <v>0</v>
      </c>
      <c r="AM127" s="158">
        <f t="shared" si="196"/>
        <v>0</v>
      </c>
      <c r="AN127" s="158">
        <f t="shared" si="197"/>
        <v>0</v>
      </c>
      <c r="AO127" s="158">
        <f t="shared" si="198"/>
        <v>0</v>
      </c>
      <c r="AP127" s="158">
        <f t="shared" si="199"/>
        <v>0.88621997471554992</v>
      </c>
      <c r="AQ127" s="158">
        <f t="shared" si="200"/>
        <v>0</v>
      </c>
      <c r="AR127" s="158">
        <f t="shared" si="201"/>
        <v>0</v>
      </c>
      <c r="AS127" s="158">
        <f t="shared" si="202"/>
        <v>0</v>
      </c>
      <c r="AT127" s="158">
        <f t="shared" si="203"/>
        <v>3.7926675094816689E-2</v>
      </c>
      <c r="AU127" s="158">
        <f t="shared" si="204"/>
        <v>0</v>
      </c>
      <c r="AV127" s="158">
        <f t="shared" si="205"/>
        <v>0</v>
      </c>
      <c r="AW127" s="158">
        <f t="shared" si="206"/>
        <v>0</v>
      </c>
      <c r="AX127" s="159">
        <f t="shared" si="207"/>
        <v>0</v>
      </c>
      <c r="AY127" s="158">
        <f t="shared" si="208"/>
        <v>0</v>
      </c>
      <c r="AZ127" s="158">
        <f t="shared" si="209"/>
        <v>0</v>
      </c>
      <c r="BA127" s="158">
        <f t="shared" si="210"/>
        <v>0</v>
      </c>
      <c r="BB127" s="211">
        <f t="shared" si="211"/>
        <v>1</v>
      </c>
      <c r="BC127" s="311"/>
      <c r="BG127" s="1">
        <v>2133.152635903919</v>
      </c>
      <c r="BH127" s="1">
        <v>0</v>
      </c>
      <c r="BI127" s="1">
        <v>4266.3052718078379</v>
      </c>
      <c r="BJ127" s="1">
        <v>2133.152635903919</v>
      </c>
      <c r="BK127" s="1">
        <v>0</v>
      </c>
      <c r="BL127" s="1">
        <v>0</v>
      </c>
      <c r="BM127" s="1">
        <v>0</v>
      </c>
      <c r="BN127" s="1">
        <v>0</v>
      </c>
      <c r="BO127" s="1">
        <v>99689.333184576477</v>
      </c>
      <c r="BP127" s="1">
        <v>0</v>
      </c>
      <c r="BQ127" s="1">
        <v>0</v>
      </c>
      <c r="BR127" s="1">
        <v>0</v>
      </c>
      <c r="BS127" s="1">
        <v>4266.3052718078379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112488.249</v>
      </c>
      <c r="CG127" s="1">
        <v>509.24599873577756</v>
      </c>
      <c r="CH127" s="1">
        <v>0</v>
      </c>
      <c r="CI127" s="1">
        <v>1018.4919974715551</v>
      </c>
      <c r="CJ127" s="1">
        <v>509.24599873577756</v>
      </c>
      <c r="CK127" s="1">
        <v>0</v>
      </c>
      <c r="CL127" s="1">
        <v>0</v>
      </c>
      <c r="CM127" s="1">
        <v>0</v>
      </c>
      <c r="CN127" s="1">
        <v>0</v>
      </c>
      <c r="CO127" s="1">
        <v>23798.763007585334</v>
      </c>
      <c r="CP127" s="1">
        <v>0</v>
      </c>
      <c r="CQ127" s="1">
        <v>0</v>
      </c>
      <c r="CR127" s="1">
        <v>0</v>
      </c>
      <c r="CS127" s="1">
        <v>1018.4919974715551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26854.239000000001</v>
      </c>
      <c r="DG127" s="1">
        <v>902.17035398230087</v>
      </c>
      <c r="DH127" s="1">
        <v>0</v>
      </c>
      <c r="DI127" s="1">
        <v>1804.3407079646017</v>
      </c>
      <c r="DJ127" s="1">
        <v>902.17035398230087</v>
      </c>
      <c r="DK127" s="1">
        <v>0</v>
      </c>
      <c r="DL127" s="1">
        <v>0</v>
      </c>
      <c r="DM127" s="1">
        <v>0</v>
      </c>
      <c r="DN127" s="1">
        <v>0</v>
      </c>
      <c r="DO127" s="1">
        <v>42161.427876106194</v>
      </c>
      <c r="DP127" s="1">
        <v>0</v>
      </c>
      <c r="DQ127" s="1">
        <v>0</v>
      </c>
      <c r="DR127" s="1">
        <v>0</v>
      </c>
      <c r="DS127" s="1">
        <v>1804.3407079646017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47574.45</v>
      </c>
      <c r="EG127" s="1">
        <v>721.73628318584065</v>
      </c>
      <c r="EH127" s="1">
        <v>0</v>
      </c>
      <c r="EI127" s="1">
        <v>1443.4725663716813</v>
      </c>
      <c r="EJ127" s="1">
        <v>721.73628318584065</v>
      </c>
      <c r="EK127" s="1">
        <v>0</v>
      </c>
      <c r="EL127" s="1">
        <v>0</v>
      </c>
      <c r="EM127" s="1">
        <v>0</v>
      </c>
      <c r="EN127" s="1">
        <v>0</v>
      </c>
      <c r="EO127" s="1">
        <v>33729.142300884952</v>
      </c>
      <c r="EP127" s="1">
        <v>0</v>
      </c>
      <c r="EQ127" s="1">
        <v>0</v>
      </c>
      <c r="ER127" s="1">
        <v>0</v>
      </c>
      <c r="ES127" s="1">
        <v>1443.4725663716813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38059.56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</row>
    <row r="128" spans="1:183" ht="15.75" x14ac:dyDescent="0.25">
      <c r="A128" s="302"/>
      <c r="B128" s="309"/>
      <c r="C128" s="70" t="s">
        <v>27</v>
      </c>
      <c r="D128" s="60" t="s">
        <v>86</v>
      </c>
      <c r="E128" s="13">
        <v>0</v>
      </c>
      <c r="F128" s="13">
        <v>0</v>
      </c>
      <c r="G128" s="13">
        <v>0</v>
      </c>
      <c r="H128" s="13">
        <v>150</v>
      </c>
      <c r="I128" s="13">
        <v>0</v>
      </c>
      <c r="J128" s="13">
        <v>0</v>
      </c>
      <c r="K128" s="13">
        <v>0</v>
      </c>
      <c r="L128" s="13">
        <v>0</v>
      </c>
      <c r="M128" s="13">
        <v>319.5</v>
      </c>
      <c r="N128" s="13">
        <v>0</v>
      </c>
      <c r="O128" s="13">
        <v>0</v>
      </c>
      <c r="P128" s="13">
        <v>0</v>
      </c>
      <c r="Q128" s="13">
        <v>2576.63</v>
      </c>
      <c r="R128" s="13">
        <v>30</v>
      </c>
      <c r="S128" s="13">
        <v>0</v>
      </c>
      <c r="T128" s="13">
        <v>0</v>
      </c>
      <c r="U128" s="33">
        <v>0</v>
      </c>
      <c r="V128" s="13">
        <v>0</v>
      </c>
      <c r="W128" s="13">
        <v>0</v>
      </c>
      <c r="X128" s="13">
        <v>405</v>
      </c>
      <c r="Y128" s="131">
        <f t="shared" si="188"/>
        <v>3481.13</v>
      </c>
      <c r="Z128" s="307"/>
      <c r="AB128" s="140"/>
      <c r="AD128" s="302"/>
      <c r="AE128" s="309"/>
      <c r="AF128" s="70" t="str">
        <f t="shared" si="189"/>
        <v>ФСлФ</v>
      </c>
      <c r="AG128" s="60" t="str">
        <f t="shared" si="190"/>
        <v>Балканистика</v>
      </c>
      <c r="AH128" s="158">
        <f t="shared" si="191"/>
        <v>0</v>
      </c>
      <c r="AI128" s="158">
        <f t="shared" si="192"/>
        <v>0</v>
      </c>
      <c r="AJ128" s="158">
        <f t="shared" si="193"/>
        <v>0</v>
      </c>
      <c r="AK128" s="158">
        <f t="shared" si="194"/>
        <v>4.3089456584499856E-2</v>
      </c>
      <c r="AL128" s="158">
        <f t="shared" si="195"/>
        <v>0</v>
      </c>
      <c r="AM128" s="158">
        <f t="shared" si="196"/>
        <v>0</v>
      </c>
      <c r="AN128" s="158">
        <f t="shared" si="197"/>
        <v>0</v>
      </c>
      <c r="AO128" s="158">
        <f t="shared" si="198"/>
        <v>0</v>
      </c>
      <c r="AP128" s="158">
        <f t="shared" si="199"/>
        <v>9.1780542524984701E-2</v>
      </c>
      <c r="AQ128" s="158">
        <f t="shared" si="200"/>
        <v>0</v>
      </c>
      <c r="AR128" s="158">
        <f t="shared" si="201"/>
        <v>0</v>
      </c>
      <c r="AS128" s="158">
        <f t="shared" si="202"/>
        <v>0</v>
      </c>
      <c r="AT128" s="158">
        <f t="shared" si="203"/>
        <v>0.74017057679546583</v>
      </c>
      <c r="AU128" s="158">
        <f t="shared" si="204"/>
        <v>8.6178913168999723E-3</v>
      </c>
      <c r="AV128" s="158">
        <f t="shared" si="205"/>
        <v>0</v>
      </c>
      <c r="AW128" s="158">
        <f t="shared" si="206"/>
        <v>0</v>
      </c>
      <c r="AX128" s="159">
        <f t="shared" si="207"/>
        <v>0</v>
      </c>
      <c r="AY128" s="158">
        <f t="shared" si="208"/>
        <v>0</v>
      </c>
      <c r="AZ128" s="158">
        <f t="shared" si="209"/>
        <v>0</v>
      </c>
      <c r="BA128" s="158">
        <f t="shared" si="210"/>
        <v>0.11634153277814963</v>
      </c>
      <c r="BB128" s="211">
        <f t="shared" si="211"/>
        <v>1</v>
      </c>
      <c r="BC128" s="311"/>
      <c r="BG128" s="1">
        <v>0</v>
      </c>
      <c r="BH128" s="1">
        <v>0</v>
      </c>
      <c r="BI128" s="1">
        <v>0</v>
      </c>
      <c r="BJ128" s="1">
        <v>6880.8174357177122</v>
      </c>
      <c r="BK128" s="1">
        <v>0</v>
      </c>
      <c r="BL128" s="1">
        <v>0</v>
      </c>
      <c r="BM128" s="1">
        <v>0</v>
      </c>
      <c r="BN128" s="1">
        <v>0</v>
      </c>
      <c r="BO128" s="1">
        <v>14656.141138078729</v>
      </c>
      <c r="BP128" s="1">
        <v>0</v>
      </c>
      <c r="BQ128" s="1">
        <v>0</v>
      </c>
      <c r="BR128" s="1">
        <v>0</v>
      </c>
      <c r="BS128" s="1">
        <v>118195.47086262221</v>
      </c>
      <c r="BT128" s="1">
        <v>1376.1634871435426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18578.207076437826</v>
      </c>
      <c r="CA128" s="1">
        <v>159686.80000000005</v>
      </c>
      <c r="CG128" s="1">
        <v>0</v>
      </c>
      <c r="CH128" s="1">
        <v>0</v>
      </c>
      <c r="CI128" s="1">
        <v>0</v>
      </c>
      <c r="CJ128" s="1">
        <v>1398.3390450801894</v>
      </c>
      <c r="CK128" s="1">
        <v>0</v>
      </c>
      <c r="CL128" s="1">
        <v>0</v>
      </c>
      <c r="CM128" s="1">
        <v>0</v>
      </c>
      <c r="CN128" s="1">
        <v>0</v>
      </c>
      <c r="CO128" s="1">
        <v>2978.4621660208036</v>
      </c>
      <c r="CP128" s="1">
        <v>0</v>
      </c>
      <c r="CQ128" s="1">
        <v>0</v>
      </c>
      <c r="CR128" s="1">
        <v>0</v>
      </c>
      <c r="CS128" s="1">
        <v>24020.015558166459</v>
      </c>
      <c r="CT128" s="1">
        <v>279.66780901603789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3775.5154217165118</v>
      </c>
      <c r="DA128" s="1">
        <v>32452</v>
      </c>
      <c r="DG128" s="1">
        <v>0</v>
      </c>
      <c r="DH128" s="1">
        <v>0</v>
      </c>
      <c r="DI128" s="1">
        <v>0</v>
      </c>
      <c r="DJ128" s="1">
        <v>3045.8213281319568</v>
      </c>
      <c r="DK128" s="1">
        <v>0</v>
      </c>
      <c r="DL128" s="1">
        <v>0</v>
      </c>
      <c r="DM128" s="1">
        <v>0</v>
      </c>
      <c r="DN128" s="1">
        <v>0</v>
      </c>
      <c r="DO128" s="1">
        <v>6487.5994289210685</v>
      </c>
      <c r="DP128" s="1">
        <v>0</v>
      </c>
      <c r="DQ128" s="1">
        <v>0</v>
      </c>
      <c r="DR128" s="1">
        <v>0</v>
      </c>
      <c r="DS128" s="1">
        <v>52319.697391364294</v>
      </c>
      <c r="DT128" s="1">
        <v>609.1642656263914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8223.7175859562849</v>
      </c>
      <c r="EA128" s="1">
        <v>70686</v>
      </c>
      <c r="EG128" s="1">
        <v>0</v>
      </c>
      <c r="EH128" s="1">
        <v>0</v>
      </c>
      <c r="EI128" s="1">
        <v>0</v>
      </c>
      <c r="EJ128" s="1">
        <v>2436.6570625055656</v>
      </c>
      <c r="EK128" s="1">
        <v>0</v>
      </c>
      <c r="EL128" s="1">
        <v>0</v>
      </c>
      <c r="EM128" s="1">
        <v>0</v>
      </c>
      <c r="EN128" s="1">
        <v>0</v>
      </c>
      <c r="EO128" s="1">
        <v>5190.0795431368551</v>
      </c>
      <c r="EP128" s="1">
        <v>0</v>
      </c>
      <c r="EQ128" s="1">
        <v>0</v>
      </c>
      <c r="ER128" s="1">
        <v>0</v>
      </c>
      <c r="ES128" s="1">
        <v>41855.757913091438</v>
      </c>
      <c r="ET128" s="1">
        <v>487.33141250111316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6578.9740687650283</v>
      </c>
      <c r="FA128" s="1">
        <v>56548.800000000003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</row>
    <row r="129" spans="1:183" ht="15.75" x14ac:dyDescent="0.25">
      <c r="A129" s="302"/>
      <c r="B129" s="309"/>
      <c r="C129" s="70" t="s">
        <v>27</v>
      </c>
      <c r="D129" s="60" t="s">
        <v>87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240</v>
      </c>
      <c r="Q129" s="13">
        <v>10149.57</v>
      </c>
      <c r="R129" s="13">
        <v>96</v>
      </c>
      <c r="S129" s="13">
        <v>0</v>
      </c>
      <c r="T129" s="13">
        <v>0</v>
      </c>
      <c r="U129" s="33">
        <v>0</v>
      </c>
      <c r="V129" s="13">
        <v>60</v>
      </c>
      <c r="W129" s="13">
        <v>0</v>
      </c>
      <c r="X129" s="13">
        <v>24</v>
      </c>
      <c r="Y129" s="131">
        <f t="shared" si="188"/>
        <v>10569.57</v>
      </c>
      <c r="Z129" s="307"/>
      <c r="AB129" s="140"/>
      <c r="AD129" s="302"/>
      <c r="AE129" s="309"/>
      <c r="AF129" s="70" t="str">
        <f t="shared" si="189"/>
        <v>ФСлФ</v>
      </c>
      <c r="AG129" s="60" t="str">
        <f t="shared" si="190"/>
        <v>Българска филология</v>
      </c>
      <c r="AH129" s="158">
        <f t="shared" si="191"/>
        <v>0</v>
      </c>
      <c r="AI129" s="158">
        <f t="shared" si="192"/>
        <v>0</v>
      </c>
      <c r="AJ129" s="158">
        <f t="shared" si="193"/>
        <v>0</v>
      </c>
      <c r="AK129" s="158">
        <f t="shared" si="194"/>
        <v>0</v>
      </c>
      <c r="AL129" s="158">
        <f t="shared" si="195"/>
        <v>0</v>
      </c>
      <c r="AM129" s="158">
        <f t="shared" si="196"/>
        <v>0</v>
      </c>
      <c r="AN129" s="158">
        <f t="shared" si="197"/>
        <v>0</v>
      </c>
      <c r="AO129" s="158">
        <f t="shared" si="198"/>
        <v>0</v>
      </c>
      <c r="AP129" s="158">
        <f t="shared" si="199"/>
        <v>0</v>
      </c>
      <c r="AQ129" s="158">
        <f t="shared" si="200"/>
        <v>0</v>
      </c>
      <c r="AR129" s="158">
        <f t="shared" si="201"/>
        <v>0</v>
      </c>
      <c r="AS129" s="158">
        <f t="shared" si="202"/>
        <v>2.2706694785123709E-2</v>
      </c>
      <c r="AT129" s="158">
        <f t="shared" si="203"/>
        <v>0.96026328412603346</v>
      </c>
      <c r="AU129" s="158">
        <f t="shared" si="204"/>
        <v>9.0826779140494845E-3</v>
      </c>
      <c r="AV129" s="158">
        <f t="shared" si="205"/>
        <v>0</v>
      </c>
      <c r="AW129" s="158">
        <f t="shared" si="206"/>
        <v>0</v>
      </c>
      <c r="AX129" s="159">
        <f t="shared" si="207"/>
        <v>0</v>
      </c>
      <c r="AY129" s="158">
        <f t="shared" si="208"/>
        <v>5.6766736962809271E-3</v>
      </c>
      <c r="AZ129" s="158">
        <f t="shared" si="209"/>
        <v>0</v>
      </c>
      <c r="BA129" s="158">
        <f t="shared" si="210"/>
        <v>2.2706694785123711E-3</v>
      </c>
      <c r="BB129" s="211">
        <f t="shared" si="211"/>
        <v>0.99999999999999989</v>
      </c>
      <c r="BC129" s="311"/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37207.97363752735</v>
      </c>
      <c r="BS129" s="1">
        <v>1573520.554134327</v>
      </c>
      <c r="BT129" s="1">
        <v>14883.189455010943</v>
      </c>
      <c r="BU129" s="1">
        <v>0</v>
      </c>
      <c r="BV129" s="1">
        <v>0</v>
      </c>
      <c r="BW129" s="1">
        <v>0</v>
      </c>
      <c r="BX129" s="1">
        <v>9301.9934093818374</v>
      </c>
      <c r="BY129" s="1">
        <v>0</v>
      </c>
      <c r="BZ129" s="1">
        <v>3720.7973637527357</v>
      </c>
      <c r="CA129" s="1">
        <v>1638634.5079999999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8384.6622634601026</v>
      </c>
      <c r="CS129" s="1">
        <v>354586.31903894478</v>
      </c>
      <c r="CT129" s="1">
        <v>3353.8649053840413</v>
      </c>
      <c r="CU129" s="1">
        <v>0</v>
      </c>
      <c r="CV129" s="1">
        <v>0</v>
      </c>
      <c r="CW129" s="1">
        <v>0</v>
      </c>
      <c r="CX129" s="1">
        <v>2096.1655658650257</v>
      </c>
      <c r="CY129" s="1">
        <v>0</v>
      </c>
      <c r="CZ129" s="1">
        <v>838.46622634601033</v>
      </c>
      <c r="DA129" s="1">
        <v>369259.47799999994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16012.950763370694</v>
      </c>
      <c r="DS129" s="1">
        <v>677185.68616410124</v>
      </c>
      <c r="DT129" s="1">
        <v>6405.1803053482781</v>
      </c>
      <c r="DU129" s="1">
        <v>0</v>
      </c>
      <c r="DV129" s="1">
        <v>0</v>
      </c>
      <c r="DW129" s="1">
        <v>0</v>
      </c>
      <c r="DX129" s="1">
        <v>4003.2376908426736</v>
      </c>
      <c r="DY129" s="1">
        <v>0</v>
      </c>
      <c r="DZ129" s="1">
        <v>1601.2950763370695</v>
      </c>
      <c r="EA129" s="1">
        <v>705208.35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12810.36061069656</v>
      </c>
      <c r="ES129" s="1">
        <v>541748.5489312812</v>
      </c>
      <c r="ET129" s="1">
        <v>5124.1442442786247</v>
      </c>
      <c r="EU129" s="1">
        <v>0</v>
      </c>
      <c r="EV129" s="1">
        <v>0</v>
      </c>
      <c r="EW129" s="1">
        <v>0</v>
      </c>
      <c r="EX129" s="1">
        <v>3202.59015267414</v>
      </c>
      <c r="EY129" s="1">
        <v>0</v>
      </c>
      <c r="EZ129" s="1">
        <v>1281.0360610696562</v>
      </c>
      <c r="FA129" s="1">
        <v>564166.68000000028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</row>
    <row r="130" spans="1:183" ht="15.75" x14ac:dyDescent="0.25">
      <c r="A130" s="302"/>
      <c r="B130" s="309"/>
      <c r="C130" s="70" t="s">
        <v>27</v>
      </c>
      <c r="D130" s="60" t="s">
        <v>88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34.5</v>
      </c>
      <c r="N130" s="13">
        <v>0</v>
      </c>
      <c r="O130" s="13">
        <v>0</v>
      </c>
      <c r="P130" s="13">
        <v>60</v>
      </c>
      <c r="Q130" s="13">
        <v>4040.1</v>
      </c>
      <c r="R130" s="13">
        <v>60</v>
      </c>
      <c r="S130" s="13">
        <v>0</v>
      </c>
      <c r="T130" s="13">
        <v>0</v>
      </c>
      <c r="U130" s="33">
        <v>0</v>
      </c>
      <c r="V130" s="13">
        <v>0</v>
      </c>
      <c r="W130" s="13">
        <v>0</v>
      </c>
      <c r="X130" s="13">
        <v>0</v>
      </c>
      <c r="Y130" s="131">
        <f t="shared" si="188"/>
        <v>4194.6000000000004</v>
      </c>
      <c r="Z130" s="307"/>
      <c r="AB130" s="140"/>
      <c r="AD130" s="302"/>
      <c r="AE130" s="309"/>
      <c r="AF130" s="70" t="str">
        <f t="shared" si="189"/>
        <v>ФСлФ</v>
      </c>
      <c r="AG130" s="60" t="str">
        <f t="shared" si="190"/>
        <v>Руска филология</v>
      </c>
      <c r="AH130" s="158">
        <f t="shared" si="191"/>
        <v>0</v>
      </c>
      <c r="AI130" s="158">
        <f t="shared" si="192"/>
        <v>0</v>
      </c>
      <c r="AJ130" s="158">
        <f t="shared" si="193"/>
        <v>0</v>
      </c>
      <c r="AK130" s="158">
        <f t="shared" si="194"/>
        <v>0</v>
      </c>
      <c r="AL130" s="158">
        <f t="shared" si="195"/>
        <v>0</v>
      </c>
      <c r="AM130" s="158">
        <f t="shared" si="196"/>
        <v>0</v>
      </c>
      <c r="AN130" s="158">
        <f t="shared" si="197"/>
        <v>0</v>
      </c>
      <c r="AO130" s="158">
        <f t="shared" si="198"/>
        <v>0</v>
      </c>
      <c r="AP130" s="158">
        <f t="shared" si="199"/>
        <v>8.2248605349735365E-3</v>
      </c>
      <c r="AQ130" s="158">
        <f t="shared" si="200"/>
        <v>0</v>
      </c>
      <c r="AR130" s="158">
        <f t="shared" si="201"/>
        <v>0</v>
      </c>
      <c r="AS130" s="158">
        <f t="shared" si="202"/>
        <v>1.4304105278214846E-2</v>
      </c>
      <c r="AT130" s="158">
        <f t="shared" si="203"/>
        <v>0.96316692890859668</v>
      </c>
      <c r="AU130" s="158">
        <f t="shared" si="204"/>
        <v>1.4304105278214846E-2</v>
      </c>
      <c r="AV130" s="158">
        <f t="shared" si="205"/>
        <v>0</v>
      </c>
      <c r="AW130" s="158">
        <f t="shared" si="206"/>
        <v>0</v>
      </c>
      <c r="AX130" s="159">
        <f t="shared" si="207"/>
        <v>0</v>
      </c>
      <c r="AY130" s="158">
        <f t="shared" si="208"/>
        <v>0</v>
      </c>
      <c r="AZ130" s="158">
        <f t="shared" si="209"/>
        <v>0</v>
      </c>
      <c r="BA130" s="158">
        <f t="shared" si="210"/>
        <v>0</v>
      </c>
      <c r="BB130" s="211">
        <f t="shared" si="211"/>
        <v>0.99999999999999989</v>
      </c>
      <c r="BC130" s="311"/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2383.9881633528821</v>
      </c>
      <c r="BP130" s="1">
        <v>0</v>
      </c>
      <c r="BQ130" s="1">
        <v>0</v>
      </c>
      <c r="BR130" s="1">
        <v>4146.0663710484905</v>
      </c>
      <c r="BS130" s="1">
        <v>279175.3790945501</v>
      </c>
      <c r="BT130" s="1">
        <v>4146.0663710484905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289851.5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460.29609497925901</v>
      </c>
      <c r="CP130" s="1">
        <v>0</v>
      </c>
      <c r="CQ130" s="1">
        <v>0</v>
      </c>
      <c r="CR130" s="1">
        <v>800.51494779001564</v>
      </c>
      <c r="CS130" s="1">
        <v>53902.674009440707</v>
      </c>
      <c r="CT130" s="1">
        <v>800.51494779001564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55963.999999999993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1068.7178157631238</v>
      </c>
      <c r="DP130" s="1">
        <v>0</v>
      </c>
      <c r="DQ130" s="1">
        <v>0</v>
      </c>
      <c r="DR130" s="1">
        <v>1858.6396795880416</v>
      </c>
      <c r="DS130" s="1">
        <v>125151.50282506079</v>
      </c>
      <c r="DT130" s="1">
        <v>1858.6396795880416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129937.5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854.97425261049921</v>
      </c>
      <c r="EP130" s="1">
        <v>0</v>
      </c>
      <c r="EQ130" s="1">
        <v>0</v>
      </c>
      <c r="ER130" s="1">
        <v>1486.9117436704335</v>
      </c>
      <c r="ES130" s="1">
        <v>100121.20226004864</v>
      </c>
      <c r="ET130" s="1">
        <v>1486.9117436704335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103950.00000000001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</row>
    <row r="131" spans="1:183" ht="16.5" thickBot="1" x14ac:dyDescent="0.3">
      <c r="A131" s="303"/>
      <c r="B131" s="305"/>
      <c r="C131" s="71" t="s">
        <v>27</v>
      </c>
      <c r="D131" s="61" t="s">
        <v>89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13345.71</v>
      </c>
      <c r="R131" s="14">
        <v>60</v>
      </c>
      <c r="S131" s="14">
        <v>0</v>
      </c>
      <c r="T131" s="14">
        <v>0</v>
      </c>
      <c r="U131" s="34">
        <v>0</v>
      </c>
      <c r="V131" s="14">
        <v>0</v>
      </c>
      <c r="W131" s="14">
        <v>0</v>
      </c>
      <c r="X131" s="14">
        <v>0</v>
      </c>
      <c r="Y131" s="132">
        <f t="shared" ref="Y131:Y134" si="213">SUM(E131:T131,V131:X131)</f>
        <v>13405.71</v>
      </c>
      <c r="Z131" s="308"/>
      <c r="AB131" s="140"/>
      <c r="AD131" s="303"/>
      <c r="AE131" s="305"/>
      <c r="AF131" s="71" t="str">
        <f t="shared" ref="AF131:AG133" si="214">C131</f>
        <v>ФСлФ</v>
      </c>
      <c r="AG131" s="61" t="str">
        <f t="shared" si="214"/>
        <v>Славянска филология</v>
      </c>
      <c r="AH131" s="160">
        <f t="shared" ref="AH131:AQ134" si="215">IFERROR(E131/$Y131,"")</f>
        <v>0</v>
      </c>
      <c r="AI131" s="160">
        <f t="shared" si="215"/>
        <v>0</v>
      </c>
      <c r="AJ131" s="160">
        <f t="shared" si="215"/>
        <v>0</v>
      </c>
      <c r="AK131" s="160">
        <f t="shared" si="215"/>
        <v>0</v>
      </c>
      <c r="AL131" s="160">
        <f t="shared" si="215"/>
        <v>0</v>
      </c>
      <c r="AM131" s="160">
        <f t="shared" si="215"/>
        <v>0</v>
      </c>
      <c r="AN131" s="160">
        <f t="shared" si="215"/>
        <v>0</v>
      </c>
      <c r="AO131" s="160">
        <f t="shared" si="215"/>
        <v>0</v>
      </c>
      <c r="AP131" s="160">
        <f t="shared" si="215"/>
        <v>0</v>
      </c>
      <c r="AQ131" s="160">
        <f t="shared" si="215"/>
        <v>0</v>
      </c>
      <c r="AR131" s="160">
        <f t="shared" si="201"/>
        <v>0</v>
      </c>
      <c r="AS131" s="160">
        <f t="shared" si="202"/>
        <v>0</v>
      </c>
      <c r="AT131" s="160">
        <f t="shared" si="203"/>
        <v>0.99552429524433994</v>
      </c>
      <c r="AU131" s="160">
        <f t="shared" si="204"/>
        <v>4.4757047556600888E-3</v>
      </c>
      <c r="AV131" s="160">
        <f t="shared" si="205"/>
        <v>0</v>
      </c>
      <c r="AW131" s="160">
        <f t="shared" si="206"/>
        <v>0</v>
      </c>
      <c r="AX131" s="161">
        <f t="shared" si="207"/>
        <v>0</v>
      </c>
      <c r="AY131" s="160">
        <f t="shared" si="208"/>
        <v>0</v>
      </c>
      <c r="AZ131" s="160">
        <f t="shared" si="209"/>
        <v>0</v>
      </c>
      <c r="BA131" s="160">
        <f t="shared" si="210"/>
        <v>0</v>
      </c>
      <c r="BB131" s="212">
        <f t="shared" ref="BB131:BB134" si="216">SUM(AH131:AW131,AY131:BA131)</f>
        <v>1</v>
      </c>
      <c r="BC131" s="312"/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541432.73223970993</v>
      </c>
      <c r="BT131" s="1">
        <v>2434.1877602902059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543866.92000000016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87176.07148595636</v>
      </c>
      <c r="CT131" s="1">
        <v>391.92851404364268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87568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252364.8115298631</v>
      </c>
      <c r="DT131" s="1">
        <v>1134.5884701369796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253499.40000000008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201891.8492238904</v>
      </c>
      <c r="ET131" s="1">
        <v>907.67077610958324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202799.52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</row>
    <row r="132" spans="1:183" ht="15.75" x14ac:dyDescent="0.25">
      <c r="A132" s="349">
        <f>MAX($A$36:A131)+1</f>
        <v>16</v>
      </c>
      <c r="B132" s="351" t="s">
        <v>90</v>
      </c>
      <c r="C132" s="232" t="s">
        <v>17</v>
      </c>
      <c r="D132" s="233" t="s">
        <v>176</v>
      </c>
      <c r="E132" s="153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32">
        <v>0</v>
      </c>
      <c r="V132" s="12">
        <v>0</v>
      </c>
      <c r="W132" s="12">
        <v>0</v>
      </c>
      <c r="X132" s="12">
        <v>0</v>
      </c>
      <c r="Y132" s="133">
        <f t="shared" si="213"/>
        <v>0</v>
      </c>
      <c r="Z132" s="306">
        <f>SUM(Y132:Y134)</f>
        <v>8504.196100000001</v>
      </c>
      <c r="AB132" s="140"/>
      <c r="AD132" s="349">
        <f t="shared" si="212"/>
        <v>16</v>
      </c>
      <c r="AE132" s="351"/>
      <c r="AF132" s="232" t="str">
        <f t="shared" si="214"/>
        <v>ФФ</v>
      </c>
      <c r="AG132" s="233" t="str">
        <f t="shared" si="214"/>
        <v>Реторика</v>
      </c>
      <c r="AH132" s="259" t="str">
        <f t="shared" si="215"/>
        <v/>
      </c>
      <c r="AI132" s="162" t="str">
        <f t="shared" si="215"/>
        <v/>
      </c>
      <c r="AJ132" s="162" t="str">
        <f t="shared" si="215"/>
        <v/>
      </c>
      <c r="AK132" s="162" t="str">
        <f t="shared" si="215"/>
        <v/>
      </c>
      <c r="AL132" s="162" t="str">
        <f t="shared" si="215"/>
        <v/>
      </c>
      <c r="AM132" s="162" t="str">
        <f t="shared" si="215"/>
        <v/>
      </c>
      <c r="AN132" s="162" t="str">
        <f t="shared" si="215"/>
        <v/>
      </c>
      <c r="AO132" s="162" t="str">
        <f t="shared" si="215"/>
        <v/>
      </c>
      <c r="AP132" s="162" t="str">
        <f t="shared" si="215"/>
        <v/>
      </c>
      <c r="AQ132" s="162" t="str">
        <f t="shared" si="215"/>
        <v/>
      </c>
      <c r="AR132" s="162" t="str">
        <f t="shared" si="201"/>
        <v/>
      </c>
      <c r="AS132" s="162" t="str">
        <f t="shared" si="202"/>
        <v/>
      </c>
      <c r="AT132" s="162" t="str">
        <f t="shared" si="203"/>
        <v/>
      </c>
      <c r="AU132" s="162" t="str">
        <f t="shared" si="204"/>
        <v/>
      </c>
      <c r="AV132" s="162" t="str">
        <f t="shared" si="205"/>
        <v/>
      </c>
      <c r="AW132" s="162" t="str">
        <f t="shared" si="206"/>
        <v/>
      </c>
      <c r="AX132" s="163" t="str">
        <f t="shared" si="207"/>
        <v/>
      </c>
      <c r="AY132" s="162" t="str">
        <f t="shared" si="208"/>
        <v/>
      </c>
      <c r="AZ132" s="162" t="str">
        <f t="shared" si="209"/>
        <v/>
      </c>
      <c r="BA132" s="260" t="str">
        <f t="shared" si="210"/>
        <v/>
      </c>
      <c r="BB132" s="213">
        <f t="shared" si="216"/>
        <v>0</v>
      </c>
      <c r="BC132" s="310"/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G132" s="1">
        <v>0</v>
      </c>
      <c r="FH132" s="1">
        <v>0</v>
      </c>
      <c r="FI132" s="1">
        <v>0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</row>
    <row r="133" spans="1:183" ht="15.75" x14ac:dyDescent="0.25">
      <c r="A133" s="353"/>
      <c r="B133" s="354"/>
      <c r="C133" s="73" t="s">
        <v>17</v>
      </c>
      <c r="D133" s="63" t="s">
        <v>90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85.5</v>
      </c>
      <c r="N133" s="30">
        <v>0</v>
      </c>
      <c r="O133" s="30">
        <v>0</v>
      </c>
      <c r="P133" s="30">
        <v>135</v>
      </c>
      <c r="Q133" s="30">
        <v>36.5</v>
      </c>
      <c r="R133" s="30">
        <v>6879.5761000000002</v>
      </c>
      <c r="S133" s="30">
        <v>0</v>
      </c>
      <c r="T133" s="30">
        <v>0</v>
      </c>
      <c r="U133" s="35">
        <v>19.2</v>
      </c>
      <c r="V133" s="30">
        <v>0</v>
      </c>
      <c r="W133" s="30">
        <v>0</v>
      </c>
      <c r="X133" s="30">
        <v>0</v>
      </c>
      <c r="Y133" s="135">
        <f t="shared" si="213"/>
        <v>7136.5761000000002</v>
      </c>
      <c r="Z133" s="307"/>
      <c r="AB133" s="140"/>
      <c r="AD133" s="353"/>
      <c r="AE133" s="354" t="str">
        <f>B132</f>
        <v>Философия</v>
      </c>
      <c r="AF133" s="73" t="str">
        <f t="shared" si="214"/>
        <v>ФФ</v>
      </c>
      <c r="AG133" s="63" t="str">
        <f t="shared" si="214"/>
        <v>Философия</v>
      </c>
      <c r="AH133" s="158">
        <f t="shared" si="215"/>
        <v>0</v>
      </c>
      <c r="AI133" s="158">
        <f t="shared" si="215"/>
        <v>0</v>
      </c>
      <c r="AJ133" s="158">
        <f t="shared" si="215"/>
        <v>0</v>
      </c>
      <c r="AK133" s="158">
        <f t="shared" si="215"/>
        <v>0</v>
      </c>
      <c r="AL133" s="158">
        <f t="shared" si="215"/>
        <v>0</v>
      </c>
      <c r="AM133" s="158">
        <f t="shared" si="215"/>
        <v>0</v>
      </c>
      <c r="AN133" s="158">
        <f t="shared" si="215"/>
        <v>0</v>
      </c>
      <c r="AO133" s="158">
        <f t="shared" si="215"/>
        <v>0</v>
      </c>
      <c r="AP133" s="158">
        <f t="shared" si="215"/>
        <v>1.1980535035561381E-2</v>
      </c>
      <c r="AQ133" s="158">
        <f t="shared" si="215"/>
        <v>0</v>
      </c>
      <c r="AR133" s="158">
        <f t="shared" si="201"/>
        <v>0</v>
      </c>
      <c r="AS133" s="158">
        <f t="shared" si="202"/>
        <v>1.8916634266675864E-2</v>
      </c>
      <c r="AT133" s="158">
        <f t="shared" si="203"/>
        <v>5.1144974128419932E-3</v>
      </c>
      <c r="AU133" s="158">
        <f t="shared" si="204"/>
        <v>0.96398833328492073</v>
      </c>
      <c r="AV133" s="158">
        <f t="shared" si="205"/>
        <v>0</v>
      </c>
      <c r="AW133" s="158">
        <f t="shared" si="206"/>
        <v>0</v>
      </c>
      <c r="AX133" s="159">
        <f t="shared" si="207"/>
        <v>2.6903657623716785E-3</v>
      </c>
      <c r="AY133" s="158">
        <f t="shared" si="208"/>
        <v>0</v>
      </c>
      <c r="AZ133" s="158">
        <f t="shared" si="209"/>
        <v>0</v>
      </c>
      <c r="BA133" s="158">
        <f t="shared" si="210"/>
        <v>0</v>
      </c>
      <c r="BB133" s="142">
        <f t="shared" si="216"/>
        <v>1</v>
      </c>
      <c r="BC133" s="311"/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10066.580228157309</v>
      </c>
      <c r="BP133" s="1">
        <v>0</v>
      </c>
      <c r="BQ133" s="1">
        <v>0</v>
      </c>
      <c r="BR133" s="1">
        <v>15894.60036024838</v>
      </c>
      <c r="BS133" s="1">
        <v>4297.4289862893775</v>
      </c>
      <c r="BT133" s="1">
        <v>809986.02042530477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840244.62999999989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2315.5498895331616</v>
      </c>
      <c r="CP133" s="1">
        <v>0</v>
      </c>
      <c r="CQ133" s="1">
        <v>0</v>
      </c>
      <c r="CR133" s="1">
        <v>3656.1314045260442</v>
      </c>
      <c r="CS133" s="1">
        <v>988.50960196444908</v>
      </c>
      <c r="CT133" s="1">
        <v>186315.80910397635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193276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4122.8884779915679</v>
      </c>
      <c r="DP133" s="1">
        <v>0</v>
      </c>
      <c r="DQ133" s="1">
        <v>0</v>
      </c>
      <c r="DR133" s="1">
        <v>6509.8239126182652</v>
      </c>
      <c r="DS133" s="1">
        <v>1760.0635023004941</v>
      </c>
      <c r="DT133" s="1">
        <v>331739.47410708969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344132.25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3628.1418606325778</v>
      </c>
      <c r="EP133" s="1">
        <v>0</v>
      </c>
      <c r="EQ133" s="1">
        <v>0</v>
      </c>
      <c r="ER133" s="1">
        <v>5728.6450431040703</v>
      </c>
      <c r="ES133" s="1">
        <v>1548.8558820244339</v>
      </c>
      <c r="ET133" s="1">
        <v>291930.73721423873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302836.37999999983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</row>
    <row r="134" spans="1:183" ht="16.5" thickBot="1" x14ac:dyDescent="0.3">
      <c r="A134" s="350"/>
      <c r="B134" s="352"/>
      <c r="C134" s="71" t="s">
        <v>17</v>
      </c>
      <c r="D134" s="61" t="s">
        <v>91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4.5</v>
      </c>
      <c r="N134" s="14">
        <v>0</v>
      </c>
      <c r="O134" s="14">
        <v>0</v>
      </c>
      <c r="P134" s="14">
        <v>60</v>
      </c>
      <c r="Q134" s="14">
        <v>0</v>
      </c>
      <c r="R134" s="14">
        <v>1303.1199999999999</v>
      </c>
      <c r="S134" s="14">
        <v>0</v>
      </c>
      <c r="T134" s="14">
        <v>0</v>
      </c>
      <c r="U134" s="34">
        <v>4.8</v>
      </c>
      <c r="V134" s="14">
        <v>0</v>
      </c>
      <c r="W134" s="14">
        <v>0</v>
      </c>
      <c r="X134" s="14">
        <v>0</v>
      </c>
      <c r="Y134" s="132">
        <f t="shared" si="213"/>
        <v>1367.62</v>
      </c>
      <c r="Z134" s="308"/>
      <c r="AB134" s="140"/>
      <c r="AD134" s="350"/>
      <c r="AE134" s="352"/>
      <c r="AF134" s="71" t="str">
        <f t="shared" ref="AF134:AF165" si="217">C134</f>
        <v>ФФ</v>
      </c>
      <c r="AG134" s="61" t="str">
        <f t="shared" ref="AG134:AG165" si="218">D134</f>
        <v>Философия (на английски език)</v>
      </c>
      <c r="AH134" s="160">
        <f t="shared" si="215"/>
        <v>0</v>
      </c>
      <c r="AI134" s="160">
        <f t="shared" si="215"/>
        <v>0</v>
      </c>
      <c r="AJ134" s="160">
        <f t="shared" si="215"/>
        <v>0</v>
      </c>
      <c r="AK134" s="160">
        <f t="shared" si="215"/>
        <v>0</v>
      </c>
      <c r="AL134" s="160">
        <f t="shared" si="215"/>
        <v>0</v>
      </c>
      <c r="AM134" s="160">
        <f t="shared" si="215"/>
        <v>0</v>
      </c>
      <c r="AN134" s="160">
        <f t="shared" si="215"/>
        <v>0</v>
      </c>
      <c r="AO134" s="160">
        <f t="shared" si="215"/>
        <v>0</v>
      </c>
      <c r="AP134" s="160">
        <f t="shared" si="215"/>
        <v>3.2903876807885233E-3</v>
      </c>
      <c r="AQ134" s="160">
        <f t="shared" si="215"/>
        <v>0</v>
      </c>
      <c r="AR134" s="160">
        <f t="shared" ref="AR134:BA134" si="219">IFERROR(O134/$Y134,"")</f>
        <v>0</v>
      </c>
      <c r="AS134" s="160">
        <f t="shared" si="219"/>
        <v>4.3871835743846982E-2</v>
      </c>
      <c r="AT134" s="160">
        <f t="shared" si="219"/>
        <v>0</v>
      </c>
      <c r="AU134" s="160">
        <f t="shared" si="219"/>
        <v>0.9528377765753645</v>
      </c>
      <c r="AV134" s="160">
        <f t="shared" si="219"/>
        <v>0</v>
      </c>
      <c r="AW134" s="160">
        <f t="shared" si="219"/>
        <v>0</v>
      </c>
      <c r="AX134" s="161">
        <f t="shared" si="219"/>
        <v>3.5097468595077582E-3</v>
      </c>
      <c r="AY134" s="160">
        <f t="shared" si="219"/>
        <v>0</v>
      </c>
      <c r="AZ134" s="160">
        <f t="shared" si="219"/>
        <v>0</v>
      </c>
      <c r="BA134" s="160">
        <f t="shared" si="219"/>
        <v>0</v>
      </c>
      <c r="BB134" s="212">
        <f t="shared" si="216"/>
        <v>1</v>
      </c>
      <c r="BC134" s="312"/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527.18444012225621</v>
      </c>
      <c r="BP134" s="1">
        <v>0</v>
      </c>
      <c r="BQ134" s="1">
        <v>0</v>
      </c>
      <c r="BR134" s="1">
        <v>7029.12586829675</v>
      </c>
      <c r="BS134" s="1">
        <v>0</v>
      </c>
      <c r="BT134" s="1">
        <v>152663.241691581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160219.552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129.36488205788157</v>
      </c>
      <c r="CP134" s="1">
        <v>0</v>
      </c>
      <c r="CQ134" s="1">
        <v>0</v>
      </c>
      <c r="CR134" s="1">
        <v>1724.865094105088</v>
      </c>
      <c r="CS134" s="1">
        <v>0</v>
      </c>
      <c r="CT134" s="1">
        <v>37461.770023837031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39316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211.60614790658224</v>
      </c>
      <c r="DP134" s="1">
        <v>0</v>
      </c>
      <c r="DQ134" s="1">
        <v>0</v>
      </c>
      <c r="DR134" s="1">
        <v>2821.4153054210965</v>
      </c>
      <c r="DS134" s="1">
        <v>0</v>
      </c>
      <c r="DT134" s="1">
        <v>61277.378546672313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64310.399999999994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186.2134101577924</v>
      </c>
      <c r="EP134" s="1">
        <v>0</v>
      </c>
      <c r="EQ134" s="1">
        <v>0</v>
      </c>
      <c r="ER134" s="1">
        <v>2482.8454687705653</v>
      </c>
      <c r="ES134" s="1">
        <v>0</v>
      </c>
      <c r="ET134" s="1">
        <v>53924.093121071644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56593.152000000002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</row>
    <row r="135" spans="1:183" ht="16.5" thickBot="1" x14ac:dyDescent="0.3">
      <c r="A135" s="43">
        <f>MAX($A$36:A134)+1</f>
        <v>17</v>
      </c>
      <c r="B135" s="55" t="s">
        <v>92</v>
      </c>
      <c r="C135" s="72" t="s">
        <v>11</v>
      </c>
      <c r="D135" s="62" t="s">
        <v>93</v>
      </c>
      <c r="E135" s="49">
        <v>0</v>
      </c>
      <c r="F135" s="49">
        <v>0</v>
      </c>
      <c r="G135" s="49">
        <v>0</v>
      </c>
      <c r="H135" s="49">
        <v>0</v>
      </c>
      <c r="I135" s="49">
        <v>3705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15</v>
      </c>
      <c r="S135" s="49">
        <v>0</v>
      </c>
      <c r="T135" s="49">
        <v>0</v>
      </c>
      <c r="U135" s="50">
        <v>120</v>
      </c>
      <c r="V135" s="49">
        <v>0</v>
      </c>
      <c r="W135" s="49">
        <v>0</v>
      </c>
      <c r="X135" s="49">
        <v>0</v>
      </c>
      <c r="Y135" s="134">
        <f t="shared" ref="Y135:Y165" si="220">SUM(E135:T135,V135:X135)</f>
        <v>3720</v>
      </c>
      <c r="Z135" s="282">
        <f>Y135</f>
        <v>3720</v>
      </c>
      <c r="AB135" s="140"/>
      <c r="AD135" s="43">
        <f>A135</f>
        <v>17</v>
      </c>
      <c r="AE135" s="55" t="str">
        <f>B135</f>
        <v>Обществено здраве</v>
      </c>
      <c r="AF135" s="72" t="str">
        <f t="shared" si="217"/>
        <v>МФ</v>
      </c>
      <c r="AG135" s="62" t="str">
        <f t="shared" si="218"/>
        <v>Медицинска рехабилитация и ерготерапия</v>
      </c>
      <c r="AH135" s="160">
        <f t="shared" ref="AH135:AH165" si="221">IFERROR(E135/$Y135,"")</f>
        <v>0</v>
      </c>
      <c r="AI135" s="160">
        <f t="shared" ref="AI135:AI165" si="222">IFERROR(F135/$Y135,"")</f>
        <v>0</v>
      </c>
      <c r="AJ135" s="160">
        <f t="shared" ref="AJ135:AJ165" si="223">IFERROR(G135/$Y135,"")</f>
        <v>0</v>
      </c>
      <c r="AK135" s="160">
        <f t="shared" ref="AK135:AK165" si="224">IFERROR(H135/$Y135,"")</f>
        <v>0</v>
      </c>
      <c r="AL135" s="160">
        <f t="shared" ref="AL135:AL165" si="225">IFERROR(I135/$Y135,"")</f>
        <v>0.99596774193548387</v>
      </c>
      <c r="AM135" s="160">
        <f t="shared" ref="AM135:AM165" si="226">IFERROR(J135/$Y135,"")</f>
        <v>0</v>
      </c>
      <c r="AN135" s="160">
        <f t="shared" ref="AN135:AN165" si="227">IFERROR(K135/$Y135,"")</f>
        <v>0</v>
      </c>
      <c r="AO135" s="160">
        <f t="shared" ref="AO135:AO165" si="228">IFERROR(L135/$Y135,"")</f>
        <v>0</v>
      </c>
      <c r="AP135" s="160">
        <f t="shared" ref="AP135:AP165" si="229">IFERROR(M135/$Y135,"")</f>
        <v>0</v>
      </c>
      <c r="AQ135" s="160">
        <f t="shared" ref="AQ135:AQ165" si="230">IFERROR(N135/$Y135,"")</f>
        <v>0</v>
      </c>
      <c r="AR135" s="160">
        <f t="shared" ref="AR135:AR165" si="231">IFERROR(O135/$Y135,"")</f>
        <v>0</v>
      </c>
      <c r="AS135" s="160">
        <f t="shared" ref="AS135:AS165" si="232">IFERROR(P135/$Y135,"")</f>
        <v>0</v>
      </c>
      <c r="AT135" s="160">
        <f t="shared" ref="AT135:AT165" si="233">IFERROR(Q135/$Y135,"")</f>
        <v>0</v>
      </c>
      <c r="AU135" s="160">
        <f t="shared" ref="AU135:AU165" si="234">IFERROR(R135/$Y135,"")</f>
        <v>4.0322580645161289E-3</v>
      </c>
      <c r="AV135" s="160">
        <f t="shared" ref="AV135:AV165" si="235">IFERROR(S135/$Y135,"")</f>
        <v>0</v>
      </c>
      <c r="AW135" s="160">
        <f t="shared" ref="AW135:AW165" si="236">IFERROR(T135/$Y135,"")</f>
        <v>0</v>
      </c>
      <c r="AX135" s="161">
        <f t="shared" ref="AX135:AX165" si="237">IFERROR(U135/$Y135,"")</f>
        <v>3.2258064516129031E-2</v>
      </c>
      <c r="AY135" s="160">
        <f t="shared" ref="AY135:AY165" si="238">IFERROR(V135/$Y135,"")</f>
        <v>0</v>
      </c>
      <c r="AZ135" s="160">
        <f t="shared" ref="AZ135:AZ165" si="239">IFERROR(W135/$Y135,"")</f>
        <v>0</v>
      </c>
      <c r="BA135" s="160">
        <f t="shared" ref="BA135:BA165" si="240">IFERROR(X135/$Y135,"")</f>
        <v>0</v>
      </c>
      <c r="BB135" s="214">
        <f t="shared" ref="BB135:BB165" si="241">SUM(AH135:AW135,AY135:BA135)</f>
        <v>1</v>
      </c>
      <c r="BC135" s="48"/>
      <c r="BG135" s="1">
        <v>0</v>
      </c>
      <c r="BH135" s="1">
        <v>0</v>
      </c>
      <c r="BI135" s="1">
        <v>0</v>
      </c>
      <c r="BJ135" s="1">
        <v>0</v>
      </c>
      <c r="BK135" s="1">
        <v>161089.99777419356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652.1862258064516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161742.18400000001</v>
      </c>
      <c r="CG135" s="1">
        <v>0</v>
      </c>
      <c r="CH135" s="1">
        <v>0</v>
      </c>
      <c r="CI135" s="1">
        <v>0</v>
      </c>
      <c r="CJ135" s="1">
        <v>0</v>
      </c>
      <c r="CK135" s="1">
        <v>114509.39919354839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463.60080645161287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114973</v>
      </c>
      <c r="DG135" s="1">
        <v>0</v>
      </c>
      <c r="DH135" s="1">
        <v>0</v>
      </c>
      <c r="DI135" s="1">
        <v>0</v>
      </c>
      <c r="DJ135" s="1">
        <v>0</v>
      </c>
      <c r="DK135" s="1">
        <v>41964.503225806453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169.8967741935484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42134.400000000001</v>
      </c>
      <c r="EG135" s="1">
        <v>0</v>
      </c>
      <c r="EH135" s="1">
        <v>0</v>
      </c>
      <c r="EI135" s="1">
        <v>0</v>
      </c>
      <c r="EJ135" s="1">
        <v>0</v>
      </c>
      <c r="EK135" s="1">
        <v>4616.0953548387142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18.688645161290339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4634.7840000000042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</row>
    <row r="136" spans="1:183" ht="15.75" x14ac:dyDescent="0.25">
      <c r="A136" s="301">
        <f>MAX($A$36:A135)+1</f>
        <v>18</v>
      </c>
      <c r="B136" s="304" t="s">
        <v>94</v>
      </c>
      <c r="C136" s="69" t="s">
        <v>8</v>
      </c>
      <c r="D136" s="59" t="s">
        <v>202</v>
      </c>
      <c r="E136" s="12">
        <v>0</v>
      </c>
      <c r="F136" s="12">
        <v>2110.02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6</v>
      </c>
      <c r="R136" s="12">
        <v>0</v>
      </c>
      <c r="S136" s="12">
        <v>208</v>
      </c>
      <c r="T136" s="12">
        <v>0</v>
      </c>
      <c r="U136" s="32">
        <v>0</v>
      </c>
      <c r="V136" s="12">
        <v>0</v>
      </c>
      <c r="W136" s="12">
        <v>0</v>
      </c>
      <c r="X136" s="12">
        <v>0</v>
      </c>
      <c r="Y136" s="133">
        <f t="shared" si="220"/>
        <v>2324.02</v>
      </c>
      <c r="Z136" s="306">
        <f>SUM(Y136:Y140)</f>
        <v>34934.642800000001</v>
      </c>
      <c r="AB136" s="140"/>
      <c r="AD136" s="301">
        <f>A136</f>
        <v>18</v>
      </c>
      <c r="AE136" s="304" t="str">
        <f>B136</f>
        <v>Биологически науки</v>
      </c>
      <c r="AF136" s="69" t="str">
        <f t="shared" si="217"/>
        <v>БФ</v>
      </c>
      <c r="AG136" s="59" t="str">
        <f t="shared" si="218"/>
        <v>Агробиотехнологии</v>
      </c>
      <c r="AH136" s="162">
        <f t="shared" si="221"/>
        <v>0</v>
      </c>
      <c r="AI136" s="162">
        <f t="shared" si="222"/>
        <v>0.90791817626354332</v>
      </c>
      <c r="AJ136" s="162">
        <f t="shared" si="223"/>
        <v>0</v>
      </c>
      <c r="AK136" s="162">
        <f t="shared" si="224"/>
        <v>0</v>
      </c>
      <c r="AL136" s="162">
        <f t="shared" si="225"/>
        <v>0</v>
      </c>
      <c r="AM136" s="162">
        <f t="shared" si="226"/>
        <v>0</v>
      </c>
      <c r="AN136" s="162">
        <f t="shared" si="227"/>
        <v>0</v>
      </c>
      <c r="AO136" s="162">
        <f t="shared" si="228"/>
        <v>0</v>
      </c>
      <c r="AP136" s="162">
        <f t="shared" si="229"/>
        <v>0</v>
      </c>
      <c r="AQ136" s="162">
        <f t="shared" si="230"/>
        <v>0</v>
      </c>
      <c r="AR136" s="162">
        <f t="shared" si="231"/>
        <v>0</v>
      </c>
      <c r="AS136" s="162">
        <f t="shared" si="232"/>
        <v>0</v>
      </c>
      <c r="AT136" s="162">
        <f t="shared" si="233"/>
        <v>2.5817333757885046E-3</v>
      </c>
      <c r="AU136" s="162">
        <f t="shared" si="234"/>
        <v>0</v>
      </c>
      <c r="AV136" s="162">
        <f t="shared" si="235"/>
        <v>8.9500090360668152E-2</v>
      </c>
      <c r="AW136" s="162">
        <f t="shared" si="236"/>
        <v>0</v>
      </c>
      <c r="AX136" s="163">
        <f t="shared" si="237"/>
        <v>0</v>
      </c>
      <c r="AY136" s="162">
        <f t="shared" si="238"/>
        <v>0</v>
      </c>
      <c r="AZ136" s="162">
        <f t="shared" si="239"/>
        <v>0</v>
      </c>
      <c r="BA136" s="162">
        <f t="shared" si="240"/>
        <v>0</v>
      </c>
      <c r="BB136" s="213">
        <f t="shared" si="241"/>
        <v>1</v>
      </c>
      <c r="BC136" s="310"/>
      <c r="BG136" s="1">
        <v>0</v>
      </c>
      <c r="BH136" s="1">
        <v>156627.25163310987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445.38132804364852</v>
      </c>
      <c r="BT136" s="1">
        <v>0</v>
      </c>
      <c r="BU136" s="1">
        <v>15439.886038846482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172512.519</v>
      </c>
      <c r="CG136" s="1">
        <v>0</v>
      </c>
      <c r="CH136" s="1">
        <v>29556.585302527517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84.04636534969579</v>
      </c>
      <c r="CT136" s="1">
        <v>0</v>
      </c>
      <c r="CU136" s="1">
        <v>2913.6073321227873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32554.239000000001</v>
      </c>
      <c r="DG136" s="1">
        <v>0</v>
      </c>
      <c r="DH136" s="1">
        <v>70594.814628101318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200.74164594108487</v>
      </c>
      <c r="DT136" s="1">
        <v>0</v>
      </c>
      <c r="DU136" s="1">
        <v>6959.0437259576083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77754.60000000002</v>
      </c>
      <c r="EG136" s="1">
        <v>0</v>
      </c>
      <c r="EH136" s="1">
        <v>56475.851702481035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160.59331675286788</v>
      </c>
      <c r="ET136" s="1">
        <v>0</v>
      </c>
      <c r="EU136" s="1">
        <v>5567.2349807660858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62203.679999999993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</row>
    <row r="137" spans="1:183" ht="15.75" x14ac:dyDescent="0.25">
      <c r="A137" s="302"/>
      <c r="B137" s="309"/>
      <c r="C137" s="70" t="s">
        <v>8</v>
      </c>
      <c r="D137" s="60" t="s">
        <v>95</v>
      </c>
      <c r="E137" s="13">
        <v>0</v>
      </c>
      <c r="F137" s="13">
        <v>7240.3166000000001</v>
      </c>
      <c r="G137" s="13">
        <v>180</v>
      </c>
      <c r="H137" s="13">
        <v>0</v>
      </c>
      <c r="I137" s="13">
        <v>0</v>
      </c>
      <c r="J137" s="13">
        <v>0</v>
      </c>
      <c r="K137" s="13">
        <v>0</v>
      </c>
      <c r="L137" s="13">
        <v>233</v>
      </c>
      <c r="M137" s="13">
        <v>16.875</v>
      </c>
      <c r="N137" s="13">
        <v>233</v>
      </c>
      <c r="O137" s="13">
        <v>0</v>
      </c>
      <c r="P137" s="13">
        <v>0</v>
      </c>
      <c r="Q137" s="13">
        <v>73</v>
      </c>
      <c r="R137" s="13">
        <v>0</v>
      </c>
      <c r="S137" s="13">
        <v>1115.4614999999999</v>
      </c>
      <c r="T137" s="13">
        <v>0</v>
      </c>
      <c r="U137" s="33">
        <v>0</v>
      </c>
      <c r="V137" s="13">
        <v>0</v>
      </c>
      <c r="W137" s="13">
        <v>0</v>
      </c>
      <c r="X137" s="13">
        <v>0</v>
      </c>
      <c r="Y137" s="131">
        <f t="shared" si="220"/>
        <v>9091.6530999999995</v>
      </c>
      <c r="Z137" s="307"/>
      <c r="AB137" s="140"/>
      <c r="AD137" s="302"/>
      <c r="AE137" s="309"/>
      <c r="AF137" s="70" t="str">
        <f t="shared" si="217"/>
        <v>БФ</v>
      </c>
      <c r="AG137" s="60" t="str">
        <f t="shared" si="218"/>
        <v>Биология</v>
      </c>
      <c r="AH137" s="158">
        <f t="shared" si="221"/>
        <v>0</v>
      </c>
      <c r="AI137" s="158">
        <f t="shared" si="222"/>
        <v>0.79636965031144891</v>
      </c>
      <c r="AJ137" s="158">
        <f t="shared" si="223"/>
        <v>1.9798379680808543E-2</v>
      </c>
      <c r="AK137" s="158">
        <f t="shared" si="224"/>
        <v>0</v>
      </c>
      <c r="AL137" s="158">
        <f t="shared" si="225"/>
        <v>0</v>
      </c>
      <c r="AM137" s="158">
        <f t="shared" si="226"/>
        <v>0</v>
      </c>
      <c r="AN137" s="158">
        <f t="shared" si="227"/>
        <v>0</v>
      </c>
      <c r="AO137" s="158">
        <f t="shared" si="228"/>
        <v>2.5627902586824392E-2</v>
      </c>
      <c r="AP137" s="158">
        <f t="shared" si="229"/>
        <v>1.856098095075801E-3</v>
      </c>
      <c r="AQ137" s="158">
        <f t="shared" si="230"/>
        <v>2.5627902586824392E-2</v>
      </c>
      <c r="AR137" s="158">
        <f t="shared" si="231"/>
        <v>0</v>
      </c>
      <c r="AS137" s="158">
        <f t="shared" si="232"/>
        <v>0</v>
      </c>
      <c r="AT137" s="158">
        <f t="shared" si="233"/>
        <v>8.0293428705501321E-3</v>
      </c>
      <c r="AU137" s="158">
        <f t="shared" si="234"/>
        <v>0</v>
      </c>
      <c r="AV137" s="158">
        <f t="shared" si="235"/>
        <v>0.12269072386846787</v>
      </c>
      <c r="AW137" s="158">
        <f t="shared" si="236"/>
        <v>0</v>
      </c>
      <c r="AX137" s="159">
        <f t="shared" si="237"/>
        <v>0</v>
      </c>
      <c r="AY137" s="158">
        <f t="shared" si="238"/>
        <v>0</v>
      </c>
      <c r="AZ137" s="158">
        <f t="shared" si="239"/>
        <v>0</v>
      </c>
      <c r="BA137" s="158">
        <f t="shared" si="240"/>
        <v>0</v>
      </c>
      <c r="BB137" s="211">
        <f t="shared" si="241"/>
        <v>1</v>
      </c>
      <c r="BC137" s="311"/>
      <c r="BG137" s="1">
        <v>0</v>
      </c>
      <c r="BH137" s="1">
        <v>619648.50354748976</v>
      </c>
      <c r="BI137" s="1">
        <v>15404.952131312622</v>
      </c>
      <c r="BJ137" s="1">
        <v>0</v>
      </c>
      <c r="BK137" s="1">
        <v>0</v>
      </c>
      <c r="BL137" s="1">
        <v>0</v>
      </c>
      <c r="BM137" s="1">
        <v>0</v>
      </c>
      <c r="BN137" s="1">
        <v>19940.85470331023</v>
      </c>
      <c r="BO137" s="1">
        <v>1444.2142623105585</v>
      </c>
      <c r="BP137" s="1">
        <v>19940.85470331023</v>
      </c>
      <c r="BQ137" s="1">
        <v>0</v>
      </c>
      <c r="BR137" s="1">
        <v>0</v>
      </c>
      <c r="BS137" s="1">
        <v>6247.563919921231</v>
      </c>
      <c r="BT137" s="1">
        <v>0</v>
      </c>
      <c r="BU137" s="1">
        <v>95464.616732345399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778091.55999999982</v>
      </c>
      <c r="CG137" s="1">
        <v>0</v>
      </c>
      <c r="CH137" s="1">
        <v>103680.95751334816</v>
      </c>
      <c r="CI137" s="1">
        <v>2577.5906474038256</v>
      </c>
      <c r="CJ137" s="1">
        <v>0</v>
      </c>
      <c r="CK137" s="1">
        <v>0</v>
      </c>
      <c r="CL137" s="1">
        <v>0</v>
      </c>
      <c r="CM137" s="1">
        <v>0</v>
      </c>
      <c r="CN137" s="1">
        <v>3336.5478935838414</v>
      </c>
      <c r="CO137" s="1">
        <v>241.64912319410868</v>
      </c>
      <c r="CP137" s="1">
        <v>3336.5478935838414</v>
      </c>
      <c r="CQ137" s="1">
        <v>0</v>
      </c>
      <c r="CR137" s="1">
        <v>0</v>
      </c>
      <c r="CS137" s="1">
        <v>1045.3562070026628</v>
      </c>
      <c r="CT137" s="1">
        <v>0</v>
      </c>
      <c r="CU137" s="1">
        <v>15973.350721883569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130192.00000000001</v>
      </c>
      <c r="DG137" s="1">
        <v>0</v>
      </c>
      <c r="DH137" s="1">
        <v>286648.63668563426</v>
      </c>
      <c r="DI137" s="1">
        <v>7126.3119355048866</v>
      </c>
      <c r="DJ137" s="1">
        <v>0</v>
      </c>
      <c r="DK137" s="1">
        <v>0</v>
      </c>
      <c r="DL137" s="1">
        <v>0</v>
      </c>
      <c r="DM137" s="1">
        <v>0</v>
      </c>
      <c r="DN137" s="1">
        <v>9224.6148942924374</v>
      </c>
      <c r="DO137" s="1">
        <v>668.0917439535832</v>
      </c>
      <c r="DP137" s="1">
        <v>9224.6148942924374</v>
      </c>
      <c r="DQ137" s="1">
        <v>0</v>
      </c>
      <c r="DR137" s="1">
        <v>0</v>
      </c>
      <c r="DS137" s="1">
        <v>2890.1153960658708</v>
      </c>
      <c r="DT137" s="1">
        <v>0</v>
      </c>
      <c r="DU137" s="1">
        <v>44161.81445025657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359944.20000000007</v>
      </c>
      <c r="EG137" s="1">
        <v>0</v>
      </c>
      <c r="EH137" s="1">
        <v>229318.90934850741</v>
      </c>
      <c r="EI137" s="1">
        <v>5701.0495484039102</v>
      </c>
      <c r="EJ137" s="1">
        <v>0</v>
      </c>
      <c r="EK137" s="1">
        <v>0</v>
      </c>
      <c r="EL137" s="1">
        <v>0</v>
      </c>
      <c r="EM137" s="1">
        <v>0</v>
      </c>
      <c r="EN137" s="1">
        <v>7379.6919154339503</v>
      </c>
      <c r="EO137" s="1">
        <v>534.47339516286661</v>
      </c>
      <c r="EP137" s="1">
        <v>7379.6919154339503</v>
      </c>
      <c r="EQ137" s="1">
        <v>0</v>
      </c>
      <c r="ER137" s="1">
        <v>0</v>
      </c>
      <c r="ES137" s="1">
        <v>2312.092316852697</v>
      </c>
      <c r="ET137" s="1">
        <v>0</v>
      </c>
      <c r="EU137" s="1">
        <v>35329.451560205263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287955.36000000004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</row>
    <row r="138" spans="1:183" ht="15.75" x14ac:dyDescent="0.25">
      <c r="A138" s="302"/>
      <c r="B138" s="309"/>
      <c r="C138" s="70" t="s">
        <v>8</v>
      </c>
      <c r="D138" s="60" t="s">
        <v>96</v>
      </c>
      <c r="E138" s="13">
        <v>0</v>
      </c>
      <c r="F138" s="13">
        <v>3048.7762000000002</v>
      </c>
      <c r="G138" s="13">
        <v>262.5</v>
      </c>
      <c r="H138" s="13">
        <v>0</v>
      </c>
      <c r="I138" s="13">
        <v>0</v>
      </c>
      <c r="J138" s="13">
        <v>285</v>
      </c>
      <c r="K138" s="13">
        <v>0</v>
      </c>
      <c r="L138" s="13">
        <v>90</v>
      </c>
      <c r="M138" s="13">
        <v>29.78</v>
      </c>
      <c r="N138" s="13">
        <v>210</v>
      </c>
      <c r="O138" s="13">
        <v>0</v>
      </c>
      <c r="P138" s="13">
        <v>0</v>
      </c>
      <c r="Q138" s="13">
        <v>4</v>
      </c>
      <c r="R138" s="13">
        <v>0</v>
      </c>
      <c r="S138" s="13">
        <v>399.23079999999999</v>
      </c>
      <c r="T138" s="13">
        <v>0</v>
      </c>
      <c r="U138" s="33">
        <v>0</v>
      </c>
      <c r="V138" s="13">
        <v>0</v>
      </c>
      <c r="W138" s="13">
        <v>0</v>
      </c>
      <c r="X138" s="13">
        <v>0</v>
      </c>
      <c r="Y138" s="131">
        <f t="shared" si="220"/>
        <v>4329.2870000000003</v>
      </c>
      <c r="Z138" s="307"/>
      <c r="AB138" s="140"/>
      <c r="AD138" s="302"/>
      <c r="AE138" s="309"/>
      <c r="AF138" s="70" t="str">
        <f t="shared" si="217"/>
        <v>БФ</v>
      </c>
      <c r="AG138" s="60" t="str">
        <f t="shared" si="218"/>
        <v>Биомениджмънт и устойчиво развитие</v>
      </c>
      <c r="AH138" s="158">
        <f t="shared" si="221"/>
        <v>0</v>
      </c>
      <c r="AI138" s="158">
        <f t="shared" si="222"/>
        <v>0.70422131866055548</v>
      </c>
      <c r="AJ138" s="158">
        <f t="shared" si="223"/>
        <v>6.0633540811685614E-2</v>
      </c>
      <c r="AK138" s="158">
        <f t="shared" si="224"/>
        <v>0</v>
      </c>
      <c r="AL138" s="158">
        <f t="shared" si="225"/>
        <v>0</v>
      </c>
      <c r="AM138" s="158">
        <f t="shared" si="226"/>
        <v>6.583070145268724E-2</v>
      </c>
      <c r="AN138" s="158">
        <f t="shared" si="227"/>
        <v>0</v>
      </c>
      <c r="AO138" s="158">
        <f t="shared" si="228"/>
        <v>2.0788642564006497E-2</v>
      </c>
      <c r="AP138" s="158">
        <f t="shared" si="229"/>
        <v>6.8787308395123724E-3</v>
      </c>
      <c r="AQ138" s="158">
        <f t="shared" si="230"/>
        <v>4.8506832649348491E-2</v>
      </c>
      <c r="AR138" s="158">
        <f t="shared" si="231"/>
        <v>0</v>
      </c>
      <c r="AS138" s="158">
        <f t="shared" si="232"/>
        <v>0</v>
      </c>
      <c r="AT138" s="158">
        <f t="shared" si="233"/>
        <v>9.2393966951139991E-4</v>
      </c>
      <c r="AU138" s="158">
        <f t="shared" si="234"/>
        <v>0</v>
      </c>
      <c r="AV138" s="158">
        <f t="shared" si="235"/>
        <v>9.2216293352692935E-2</v>
      </c>
      <c r="AW138" s="158">
        <f t="shared" si="236"/>
        <v>0</v>
      </c>
      <c r="AX138" s="159">
        <f t="shared" si="237"/>
        <v>0</v>
      </c>
      <c r="AY138" s="158">
        <f t="shared" si="238"/>
        <v>0</v>
      </c>
      <c r="AZ138" s="158">
        <f t="shared" si="239"/>
        <v>0</v>
      </c>
      <c r="BA138" s="158">
        <f t="shared" si="240"/>
        <v>0</v>
      </c>
      <c r="BB138" s="211">
        <f t="shared" si="241"/>
        <v>1</v>
      </c>
      <c r="BC138" s="311"/>
      <c r="BG138" s="1">
        <v>0</v>
      </c>
      <c r="BH138" s="1">
        <v>272791.02912917902</v>
      </c>
      <c r="BI138" s="1">
        <v>23487.340640618186</v>
      </c>
      <c r="BJ138" s="1">
        <v>0</v>
      </c>
      <c r="BK138" s="1">
        <v>0</v>
      </c>
      <c r="BL138" s="1">
        <v>25500.54126695689</v>
      </c>
      <c r="BM138" s="1">
        <v>0</v>
      </c>
      <c r="BN138" s="1">
        <v>8052.8025053548072</v>
      </c>
      <c r="BO138" s="1">
        <v>2664.5828734385132</v>
      </c>
      <c r="BP138" s="1">
        <v>18789.872512494549</v>
      </c>
      <c r="BQ138" s="1">
        <v>0</v>
      </c>
      <c r="BR138" s="1">
        <v>0</v>
      </c>
      <c r="BS138" s="1">
        <v>357.90233357132479</v>
      </c>
      <c r="BT138" s="1">
        <v>0</v>
      </c>
      <c r="BU138" s="1">
        <v>35721.408738386708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387365.48</v>
      </c>
      <c r="CG138" s="1">
        <v>0</v>
      </c>
      <c r="CH138" s="1">
        <v>44219.465041333598</v>
      </c>
      <c r="CI138" s="1">
        <v>3807.3012946473632</v>
      </c>
      <c r="CJ138" s="1">
        <v>0</v>
      </c>
      <c r="CK138" s="1">
        <v>0</v>
      </c>
      <c r="CL138" s="1">
        <v>4133.641405617137</v>
      </c>
      <c r="CM138" s="1">
        <v>0</v>
      </c>
      <c r="CN138" s="1">
        <v>1305.360443879096</v>
      </c>
      <c r="CO138" s="1">
        <v>431.92926687466087</v>
      </c>
      <c r="CP138" s="1">
        <v>3045.8410357178905</v>
      </c>
      <c r="CQ138" s="1">
        <v>0</v>
      </c>
      <c r="CR138" s="1">
        <v>0</v>
      </c>
      <c r="CS138" s="1">
        <v>58.016019727959822</v>
      </c>
      <c r="CT138" s="1">
        <v>0</v>
      </c>
      <c r="CU138" s="1">
        <v>5790.4454922022951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62791.999999999993</v>
      </c>
      <c r="DG138" s="1">
        <v>0</v>
      </c>
      <c r="DH138" s="1">
        <v>126984.20227102522</v>
      </c>
      <c r="DI138" s="1">
        <v>10933.355192206012</v>
      </c>
      <c r="DJ138" s="1">
        <v>0</v>
      </c>
      <c r="DK138" s="1">
        <v>0</v>
      </c>
      <c r="DL138" s="1">
        <v>11870.499922966528</v>
      </c>
      <c r="DM138" s="1">
        <v>0</v>
      </c>
      <c r="DN138" s="1">
        <v>3748.5789230420614</v>
      </c>
      <c r="DO138" s="1">
        <v>1240.3631147576955</v>
      </c>
      <c r="DP138" s="1">
        <v>8746.6841537648106</v>
      </c>
      <c r="DQ138" s="1">
        <v>0</v>
      </c>
      <c r="DR138" s="1">
        <v>0</v>
      </c>
      <c r="DS138" s="1">
        <v>166.60350769075831</v>
      </c>
      <c r="DT138" s="1">
        <v>0</v>
      </c>
      <c r="DU138" s="1">
        <v>16628.312914546896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180318.59999999998</v>
      </c>
      <c r="EG138" s="1">
        <v>0</v>
      </c>
      <c r="EH138" s="1">
        <v>101587.36181682019</v>
      </c>
      <c r="EI138" s="1">
        <v>8746.6841537648106</v>
      </c>
      <c r="EJ138" s="1">
        <v>0</v>
      </c>
      <c r="EK138" s="1">
        <v>0</v>
      </c>
      <c r="EL138" s="1">
        <v>9496.3999383732244</v>
      </c>
      <c r="EM138" s="1">
        <v>0</v>
      </c>
      <c r="EN138" s="1">
        <v>2998.8631384336495</v>
      </c>
      <c r="EO138" s="1">
        <v>992.29049180615652</v>
      </c>
      <c r="EP138" s="1">
        <v>6997.3473230118489</v>
      </c>
      <c r="EQ138" s="1">
        <v>0</v>
      </c>
      <c r="ER138" s="1">
        <v>0</v>
      </c>
      <c r="ES138" s="1">
        <v>133.28280615260667</v>
      </c>
      <c r="ET138" s="1">
        <v>0</v>
      </c>
      <c r="EU138" s="1">
        <v>13302.650331637518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144254.88000000003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</row>
    <row r="139" spans="1:183" ht="15.75" x14ac:dyDescent="0.25">
      <c r="A139" s="302"/>
      <c r="B139" s="309"/>
      <c r="C139" s="70" t="s">
        <v>8</v>
      </c>
      <c r="D139" s="60" t="s">
        <v>97</v>
      </c>
      <c r="E139" s="13">
        <v>0</v>
      </c>
      <c r="F139" s="13">
        <v>4176.8122000000003</v>
      </c>
      <c r="G139" s="13">
        <v>142.5</v>
      </c>
      <c r="H139" s="13">
        <v>0</v>
      </c>
      <c r="I139" s="13">
        <v>15</v>
      </c>
      <c r="J139" s="13">
        <v>0</v>
      </c>
      <c r="K139" s="13">
        <v>0</v>
      </c>
      <c r="L139" s="13">
        <v>128</v>
      </c>
      <c r="M139" s="13">
        <v>10.9925</v>
      </c>
      <c r="N139" s="13">
        <v>120</v>
      </c>
      <c r="O139" s="13">
        <v>0</v>
      </c>
      <c r="P139" s="13">
        <v>0</v>
      </c>
      <c r="Q139" s="13">
        <v>72.67</v>
      </c>
      <c r="R139" s="13">
        <v>0</v>
      </c>
      <c r="S139" s="13">
        <v>549</v>
      </c>
      <c r="T139" s="13">
        <v>0</v>
      </c>
      <c r="U139" s="33">
        <v>0</v>
      </c>
      <c r="V139" s="13">
        <v>0</v>
      </c>
      <c r="W139" s="13">
        <v>0</v>
      </c>
      <c r="X139" s="13">
        <v>0</v>
      </c>
      <c r="Y139" s="131">
        <f t="shared" si="220"/>
        <v>5214.9747000000007</v>
      </c>
      <c r="Z139" s="307"/>
      <c r="AB139" s="140"/>
      <c r="AD139" s="302"/>
      <c r="AE139" s="309"/>
      <c r="AF139" s="70" t="str">
        <f t="shared" si="217"/>
        <v>БФ</v>
      </c>
      <c r="AG139" s="60" t="str">
        <f t="shared" si="218"/>
        <v>Екология и опазване на околната среда</v>
      </c>
      <c r="AH139" s="158">
        <f t="shared" si="221"/>
        <v>0</v>
      </c>
      <c r="AI139" s="158">
        <f t="shared" si="222"/>
        <v>0.80092664687328197</v>
      </c>
      <c r="AJ139" s="158">
        <f t="shared" si="223"/>
        <v>2.7325156534316452E-2</v>
      </c>
      <c r="AK139" s="158">
        <f t="shared" si="224"/>
        <v>0</v>
      </c>
      <c r="AL139" s="158">
        <f t="shared" si="225"/>
        <v>2.876332266770153E-3</v>
      </c>
      <c r="AM139" s="158">
        <f t="shared" si="226"/>
        <v>0</v>
      </c>
      <c r="AN139" s="158">
        <f t="shared" si="227"/>
        <v>0</v>
      </c>
      <c r="AO139" s="158">
        <f t="shared" si="228"/>
        <v>2.4544702009771973E-2</v>
      </c>
      <c r="AP139" s="158">
        <f t="shared" si="229"/>
        <v>2.1078721628313936E-3</v>
      </c>
      <c r="AQ139" s="158">
        <f t="shared" si="230"/>
        <v>2.3010658134161224E-2</v>
      </c>
      <c r="AR139" s="158">
        <f t="shared" si="231"/>
        <v>0</v>
      </c>
      <c r="AS139" s="158">
        <f t="shared" si="232"/>
        <v>0</v>
      </c>
      <c r="AT139" s="158">
        <f t="shared" si="233"/>
        <v>1.3934871055079134E-2</v>
      </c>
      <c r="AU139" s="158">
        <f t="shared" si="234"/>
        <v>0</v>
      </c>
      <c r="AV139" s="158">
        <f t="shared" si="235"/>
        <v>0.1052737609637876</v>
      </c>
      <c r="AW139" s="158">
        <f t="shared" si="236"/>
        <v>0</v>
      </c>
      <c r="AX139" s="159">
        <f t="shared" si="237"/>
        <v>0</v>
      </c>
      <c r="AY139" s="158">
        <f t="shared" si="238"/>
        <v>0</v>
      </c>
      <c r="AZ139" s="158">
        <f t="shared" si="239"/>
        <v>0</v>
      </c>
      <c r="BA139" s="158">
        <f t="shared" si="240"/>
        <v>0</v>
      </c>
      <c r="BB139" s="211">
        <f t="shared" si="241"/>
        <v>1</v>
      </c>
      <c r="BC139" s="311"/>
      <c r="BG139" s="1">
        <v>0</v>
      </c>
      <c r="BH139" s="1">
        <v>317839.66647106147</v>
      </c>
      <c r="BI139" s="1">
        <v>10843.712933065617</v>
      </c>
      <c r="BJ139" s="1">
        <v>0</v>
      </c>
      <c r="BK139" s="1">
        <v>1141.4434666384861</v>
      </c>
      <c r="BL139" s="1">
        <v>0</v>
      </c>
      <c r="BM139" s="1">
        <v>0</v>
      </c>
      <c r="BN139" s="1">
        <v>9740.3175819817479</v>
      </c>
      <c r="BO139" s="1">
        <v>836.48782046823715</v>
      </c>
      <c r="BP139" s="1">
        <v>9131.5477331078891</v>
      </c>
      <c r="BQ139" s="1">
        <v>0</v>
      </c>
      <c r="BR139" s="1">
        <v>0</v>
      </c>
      <c r="BS139" s="1">
        <v>5529.9131147079188</v>
      </c>
      <c r="BT139" s="1">
        <v>0</v>
      </c>
      <c r="BU139" s="1">
        <v>41776.830878968591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396839.92</v>
      </c>
      <c r="CG139" s="1">
        <v>0</v>
      </c>
      <c r="CH139" s="1">
        <v>45624.786439136507</v>
      </c>
      <c r="CI139" s="1">
        <v>1556.5775419773368</v>
      </c>
      <c r="CJ139" s="1">
        <v>0</v>
      </c>
      <c r="CK139" s="1">
        <v>163.85026757656178</v>
      </c>
      <c r="CL139" s="1">
        <v>0</v>
      </c>
      <c r="CM139" s="1">
        <v>0</v>
      </c>
      <c r="CN139" s="1">
        <v>1398.1889499866604</v>
      </c>
      <c r="CO139" s="1">
        <v>120.07493775569033</v>
      </c>
      <c r="CP139" s="1">
        <v>1310.8021406124942</v>
      </c>
      <c r="CQ139" s="1">
        <v>0</v>
      </c>
      <c r="CR139" s="1">
        <v>0</v>
      </c>
      <c r="CS139" s="1">
        <v>793.79992965258282</v>
      </c>
      <c r="CT139" s="1">
        <v>0</v>
      </c>
      <c r="CU139" s="1">
        <v>5996.9197933021605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56965</v>
      </c>
      <c r="DG139" s="1">
        <v>0</v>
      </c>
      <c r="DH139" s="1">
        <v>151230.48890662499</v>
      </c>
      <c r="DI139" s="1">
        <v>5159.5196617157126</v>
      </c>
      <c r="DJ139" s="1">
        <v>0</v>
      </c>
      <c r="DK139" s="1">
        <v>543.10733281218029</v>
      </c>
      <c r="DL139" s="1">
        <v>0</v>
      </c>
      <c r="DM139" s="1">
        <v>0</v>
      </c>
      <c r="DN139" s="1">
        <v>4634.5159066639389</v>
      </c>
      <c r="DO139" s="1">
        <v>398.00715706252606</v>
      </c>
      <c r="DP139" s="1">
        <v>4344.8586624974423</v>
      </c>
      <c r="DQ139" s="1">
        <v>0</v>
      </c>
      <c r="DR139" s="1">
        <v>0</v>
      </c>
      <c r="DS139" s="1">
        <v>2631.1739916974093</v>
      </c>
      <c r="DT139" s="1">
        <v>0</v>
      </c>
      <c r="DU139" s="1">
        <v>19877.728380925797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188819.40000000002</v>
      </c>
      <c r="EG139" s="1">
        <v>0</v>
      </c>
      <c r="EH139" s="1">
        <v>120984.3911253</v>
      </c>
      <c r="EI139" s="1">
        <v>4127.6157293725701</v>
      </c>
      <c r="EJ139" s="1">
        <v>0</v>
      </c>
      <c r="EK139" s="1">
        <v>434.48586624974422</v>
      </c>
      <c r="EL139" s="1">
        <v>0</v>
      </c>
      <c r="EM139" s="1">
        <v>0</v>
      </c>
      <c r="EN139" s="1">
        <v>3707.6127253311511</v>
      </c>
      <c r="EO139" s="1">
        <v>318.40572565002088</v>
      </c>
      <c r="EP139" s="1">
        <v>3475.8869299979538</v>
      </c>
      <c r="EQ139" s="1">
        <v>0</v>
      </c>
      <c r="ER139" s="1">
        <v>0</v>
      </c>
      <c r="ES139" s="1">
        <v>2104.9391933579273</v>
      </c>
      <c r="ET139" s="1">
        <v>0</v>
      </c>
      <c r="EU139" s="1">
        <v>15902.182704740639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151055.51999999999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</row>
    <row r="140" spans="1:183" ht="16.5" thickBot="1" x14ac:dyDescent="0.3">
      <c r="A140" s="303"/>
      <c r="B140" s="305"/>
      <c r="C140" s="71" t="s">
        <v>8</v>
      </c>
      <c r="D140" s="61" t="s">
        <v>98</v>
      </c>
      <c r="E140" s="14">
        <v>0</v>
      </c>
      <c r="F140" s="14">
        <v>10844.2755</v>
      </c>
      <c r="G140" s="14">
        <v>0</v>
      </c>
      <c r="H140" s="14">
        <v>0</v>
      </c>
      <c r="I140" s="14">
        <v>30</v>
      </c>
      <c r="J140" s="14">
        <v>0</v>
      </c>
      <c r="K140" s="14">
        <v>0</v>
      </c>
      <c r="L140" s="14">
        <v>449.4</v>
      </c>
      <c r="M140" s="14">
        <v>45.852499999999999</v>
      </c>
      <c r="N140" s="14">
        <v>720</v>
      </c>
      <c r="O140" s="14">
        <v>0</v>
      </c>
      <c r="P140" s="14">
        <v>0</v>
      </c>
      <c r="Q140" s="14">
        <v>121.33</v>
      </c>
      <c r="R140" s="14">
        <v>0</v>
      </c>
      <c r="S140" s="14">
        <v>1763.85</v>
      </c>
      <c r="T140" s="14">
        <v>0</v>
      </c>
      <c r="U140" s="34">
        <v>0</v>
      </c>
      <c r="V140" s="14">
        <v>0</v>
      </c>
      <c r="W140" s="14">
        <v>0</v>
      </c>
      <c r="X140" s="14">
        <v>0</v>
      </c>
      <c r="Y140" s="132">
        <f t="shared" si="220"/>
        <v>13974.708000000001</v>
      </c>
      <c r="Z140" s="308"/>
      <c r="AB140" s="140"/>
      <c r="AD140" s="303"/>
      <c r="AE140" s="305"/>
      <c r="AF140" s="71" t="str">
        <f t="shared" si="217"/>
        <v>БФ</v>
      </c>
      <c r="AG140" s="61" t="str">
        <f t="shared" si="218"/>
        <v>Молекулярна биология</v>
      </c>
      <c r="AH140" s="160">
        <f t="shared" si="221"/>
        <v>0</v>
      </c>
      <c r="AI140" s="160">
        <f t="shared" si="222"/>
        <v>0.77599299391443455</v>
      </c>
      <c r="AJ140" s="160">
        <f t="shared" si="223"/>
        <v>0</v>
      </c>
      <c r="AK140" s="160">
        <f t="shared" si="224"/>
        <v>0</v>
      </c>
      <c r="AL140" s="160">
        <f t="shared" si="225"/>
        <v>2.1467353736478786E-3</v>
      </c>
      <c r="AM140" s="160">
        <f t="shared" si="226"/>
        <v>0</v>
      </c>
      <c r="AN140" s="160">
        <f t="shared" si="227"/>
        <v>0</v>
      </c>
      <c r="AO140" s="160">
        <f t="shared" si="228"/>
        <v>3.215809589724522E-2</v>
      </c>
      <c r="AP140" s="160">
        <f t="shared" si="229"/>
        <v>3.2811061240063119E-3</v>
      </c>
      <c r="AQ140" s="160">
        <f t="shared" si="230"/>
        <v>5.1521648967549086E-2</v>
      </c>
      <c r="AR140" s="160">
        <f t="shared" si="231"/>
        <v>0</v>
      </c>
      <c r="AS140" s="160">
        <f t="shared" si="232"/>
        <v>0</v>
      </c>
      <c r="AT140" s="160">
        <f t="shared" si="233"/>
        <v>8.6821134294899037E-3</v>
      </c>
      <c r="AU140" s="160">
        <f t="shared" si="234"/>
        <v>0</v>
      </c>
      <c r="AV140" s="160">
        <f t="shared" si="235"/>
        <v>0.12621730629362701</v>
      </c>
      <c r="AW140" s="160">
        <f t="shared" si="236"/>
        <v>0</v>
      </c>
      <c r="AX140" s="161">
        <f t="shared" si="237"/>
        <v>0</v>
      </c>
      <c r="AY140" s="160">
        <f t="shared" si="238"/>
        <v>0</v>
      </c>
      <c r="AZ140" s="160">
        <f t="shared" si="239"/>
        <v>0</v>
      </c>
      <c r="BA140" s="160">
        <f t="shared" si="240"/>
        <v>0</v>
      </c>
      <c r="BB140" s="212">
        <f t="shared" si="241"/>
        <v>1</v>
      </c>
      <c r="BC140" s="312"/>
      <c r="BG140" s="1">
        <v>0</v>
      </c>
      <c r="BH140" s="1">
        <v>1229118.5991467426</v>
      </c>
      <c r="BI140" s="1">
        <v>0</v>
      </c>
      <c r="BJ140" s="1">
        <v>0</v>
      </c>
      <c r="BK140" s="1">
        <v>3400.2786054635258</v>
      </c>
      <c r="BL140" s="1">
        <v>0</v>
      </c>
      <c r="BM140" s="1">
        <v>0</v>
      </c>
      <c r="BN140" s="1">
        <v>50936.173509843611</v>
      </c>
      <c r="BO140" s="1">
        <v>5197.0424919005436</v>
      </c>
      <c r="BP140" s="1">
        <v>81606.686531124607</v>
      </c>
      <c r="BQ140" s="1">
        <v>0</v>
      </c>
      <c r="BR140" s="1">
        <v>0</v>
      </c>
      <c r="BS140" s="1">
        <v>13751.860106696318</v>
      </c>
      <c r="BT140" s="1">
        <v>0</v>
      </c>
      <c r="BU140" s="1">
        <v>199919.38060822798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1583930.0209999993</v>
      </c>
      <c r="CG140" s="1">
        <v>0</v>
      </c>
      <c r="CH140" s="1">
        <v>205776.84515105039</v>
      </c>
      <c r="CI140" s="1">
        <v>0</v>
      </c>
      <c r="CJ140" s="1">
        <v>0</v>
      </c>
      <c r="CK140" s="1">
        <v>569.26858364410896</v>
      </c>
      <c r="CL140" s="1">
        <v>0</v>
      </c>
      <c r="CM140" s="1">
        <v>0</v>
      </c>
      <c r="CN140" s="1">
        <v>8527.6433829887519</v>
      </c>
      <c r="CO140" s="1">
        <v>870.07959105138366</v>
      </c>
      <c r="CP140" s="1">
        <v>13662.446007458615</v>
      </c>
      <c r="CQ140" s="1">
        <v>0</v>
      </c>
      <c r="CR140" s="1">
        <v>0</v>
      </c>
      <c r="CS140" s="1">
        <v>2302.3119084513246</v>
      </c>
      <c r="CT140" s="1">
        <v>0</v>
      </c>
      <c r="CU140" s="1">
        <v>33470.146375355383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265178.74099999998</v>
      </c>
      <c r="DG140" s="1">
        <v>0</v>
      </c>
      <c r="DH140" s="1">
        <v>568523.19666427374</v>
      </c>
      <c r="DI140" s="1">
        <v>0</v>
      </c>
      <c r="DJ140" s="1">
        <v>0</v>
      </c>
      <c r="DK140" s="1">
        <v>1572.7833454552322</v>
      </c>
      <c r="DL140" s="1">
        <v>0</v>
      </c>
      <c r="DM140" s="1">
        <v>0</v>
      </c>
      <c r="DN140" s="1">
        <v>23560.29451491938</v>
      </c>
      <c r="DO140" s="1">
        <v>2403.8682782495348</v>
      </c>
      <c r="DP140" s="1">
        <v>37746.800290925574</v>
      </c>
      <c r="DQ140" s="1">
        <v>0</v>
      </c>
      <c r="DR140" s="1">
        <v>0</v>
      </c>
      <c r="DS140" s="1">
        <v>6360.860110136111</v>
      </c>
      <c r="DT140" s="1">
        <v>0</v>
      </c>
      <c r="DU140" s="1">
        <v>92471.796796040377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732639.59999999986</v>
      </c>
      <c r="EG140" s="1">
        <v>0</v>
      </c>
      <c r="EH140" s="1">
        <v>454818.5573314192</v>
      </c>
      <c r="EI140" s="1">
        <v>0</v>
      </c>
      <c r="EJ140" s="1">
        <v>0</v>
      </c>
      <c r="EK140" s="1">
        <v>1258.2266763641865</v>
      </c>
      <c r="EL140" s="1">
        <v>0</v>
      </c>
      <c r="EM140" s="1">
        <v>0</v>
      </c>
      <c r="EN140" s="1">
        <v>18848.235611935514</v>
      </c>
      <c r="EO140" s="1">
        <v>1923.0946225996288</v>
      </c>
      <c r="EP140" s="1">
        <v>30197.440232740475</v>
      </c>
      <c r="EQ140" s="1">
        <v>0</v>
      </c>
      <c r="ER140" s="1">
        <v>0</v>
      </c>
      <c r="ES140" s="1">
        <v>5088.6880881088919</v>
      </c>
      <c r="ET140" s="1">
        <v>0</v>
      </c>
      <c r="EU140" s="1">
        <v>73977.437436832333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586111.68000000017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</row>
    <row r="141" spans="1:183" ht="16.5" thickBot="1" x14ac:dyDescent="0.3">
      <c r="A141" s="43">
        <f>MAX($A$36:A140)+1</f>
        <v>19</v>
      </c>
      <c r="B141" s="55" t="s">
        <v>99</v>
      </c>
      <c r="C141" s="72" t="s">
        <v>8</v>
      </c>
      <c r="D141" s="62" t="s">
        <v>99</v>
      </c>
      <c r="E141" s="49">
        <v>0</v>
      </c>
      <c r="F141" s="49">
        <v>6374.4960000000001</v>
      </c>
      <c r="G141" s="49">
        <v>0</v>
      </c>
      <c r="H141" s="49">
        <v>0</v>
      </c>
      <c r="I141" s="49">
        <v>0</v>
      </c>
      <c r="J141" s="49">
        <v>0</v>
      </c>
      <c r="K141" s="49">
        <v>0</v>
      </c>
      <c r="L141" s="49">
        <v>316</v>
      </c>
      <c r="M141" s="49">
        <v>22.5</v>
      </c>
      <c r="N141" s="49">
        <v>789</v>
      </c>
      <c r="O141" s="49">
        <v>0</v>
      </c>
      <c r="P141" s="49">
        <v>0</v>
      </c>
      <c r="Q141" s="49">
        <v>53</v>
      </c>
      <c r="R141" s="49">
        <v>0</v>
      </c>
      <c r="S141" s="49">
        <v>1357.15</v>
      </c>
      <c r="T141" s="49">
        <v>0</v>
      </c>
      <c r="U141" s="50">
        <v>0</v>
      </c>
      <c r="V141" s="49">
        <v>0</v>
      </c>
      <c r="W141" s="49">
        <v>0</v>
      </c>
      <c r="X141" s="49">
        <v>0</v>
      </c>
      <c r="Y141" s="134">
        <f t="shared" si="220"/>
        <v>8912.1460000000006</v>
      </c>
      <c r="Z141" s="282">
        <f>Y141</f>
        <v>8912.1460000000006</v>
      </c>
      <c r="AB141" s="140"/>
      <c r="AD141" s="43">
        <f>A141</f>
        <v>19</v>
      </c>
      <c r="AE141" s="55" t="str">
        <f>B141</f>
        <v>Биотехнологии</v>
      </c>
      <c r="AF141" s="72" t="str">
        <f t="shared" si="217"/>
        <v>БФ</v>
      </c>
      <c r="AG141" s="62" t="str">
        <f t="shared" si="218"/>
        <v>Биотехнологии</v>
      </c>
      <c r="AH141" s="160">
        <f t="shared" si="221"/>
        <v>0</v>
      </c>
      <c r="AI141" s="160">
        <f t="shared" si="222"/>
        <v>0.71525937748326829</v>
      </c>
      <c r="AJ141" s="160">
        <f t="shared" si="223"/>
        <v>0</v>
      </c>
      <c r="AK141" s="160">
        <f t="shared" si="224"/>
        <v>0</v>
      </c>
      <c r="AL141" s="160">
        <f t="shared" si="225"/>
        <v>0</v>
      </c>
      <c r="AM141" s="160">
        <f t="shared" si="226"/>
        <v>0</v>
      </c>
      <c r="AN141" s="160">
        <f t="shared" si="227"/>
        <v>0</v>
      </c>
      <c r="AO141" s="160">
        <f t="shared" si="228"/>
        <v>3.545722882008441E-2</v>
      </c>
      <c r="AP141" s="160">
        <f t="shared" si="229"/>
        <v>2.5246444571262634E-3</v>
      </c>
      <c r="AQ141" s="160">
        <f t="shared" si="230"/>
        <v>8.8530865629894304E-2</v>
      </c>
      <c r="AR141" s="160">
        <f t="shared" si="231"/>
        <v>0</v>
      </c>
      <c r="AS141" s="160">
        <f t="shared" si="232"/>
        <v>0</v>
      </c>
      <c r="AT141" s="160">
        <f t="shared" si="233"/>
        <v>5.9469402767863087E-3</v>
      </c>
      <c r="AU141" s="160">
        <f t="shared" si="234"/>
        <v>0</v>
      </c>
      <c r="AV141" s="160">
        <f t="shared" si="235"/>
        <v>0.15228094333284037</v>
      </c>
      <c r="AW141" s="160">
        <f t="shared" si="236"/>
        <v>0</v>
      </c>
      <c r="AX141" s="161">
        <f t="shared" si="237"/>
        <v>0</v>
      </c>
      <c r="AY141" s="160">
        <f t="shared" si="238"/>
        <v>0</v>
      </c>
      <c r="AZ141" s="160">
        <f t="shared" si="239"/>
        <v>0</v>
      </c>
      <c r="BA141" s="160">
        <f t="shared" si="240"/>
        <v>0</v>
      </c>
      <c r="BB141" s="214">
        <f t="shared" si="241"/>
        <v>1</v>
      </c>
      <c r="BC141" s="48"/>
      <c r="BG141" s="1">
        <v>0</v>
      </c>
      <c r="BH141" s="1">
        <v>626808.21703102964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31072.47954690149</v>
      </c>
      <c r="BO141" s="1">
        <v>2212.4392082445684</v>
      </c>
      <c r="BP141" s="1">
        <v>77582.868235776186</v>
      </c>
      <c r="BQ141" s="1">
        <v>0</v>
      </c>
      <c r="BR141" s="1">
        <v>0</v>
      </c>
      <c r="BS141" s="1">
        <v>5211.5234683094268</v>
      </c>
      <c r="BT141" s="1">
        <v>0</v>
      </c>
      <c r="BU141" s="1">
        <v>133449.41650973848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876336.9439999999</v>
      </c>
      <c r="CG141" s="1">
        <v>0</v>
      </c>
      <c r="CH141" s="1">
        <v>108923.27430003951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5399.6040908665545</v>
      </c>
      <c r="CO141" s="1">
        <v>384.46548115347304</v>
      </c>
      <c r="CP141" s="1">
        <v>13481.922872448455</v>
      </c>
      <c r="CQ141" s="1">
        <v>0</v>
      </c>
      <c r="CR141" s="1">
        <v>0</v>
      </c>
      <c r="CS141" s="1">
        <v>905.62980005040299</v>
      </c>
      <c r="CT141" s="1">
        <v>0</v>
      </c>
      <c r="CU141" s="1">
        <v>23190.103455441596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152285</v>
      </c>
      <c r="DG141" s="1">
        <v>0</v>
      </c>
      <c r="DH141" s="1">
        <v>282997.23646502191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14028.893691822372</v>
      </c>
      <c r="DO141" s="1">
        <v>998.89274704431443</v>
      </c>
      <c r="DP141" s="1">
        <v>35027.838996353959</v>
      </c>
      <c r="DQ141" s="1">
        <v>0</v>
      </c>
      <c r="DR141" s="1">
        <v>0</v>
      </c>
      <c r="DS141" s="1">
        <v>2352.9473597043848</v>
      </c>
      <c r="DT141" s="1">
        <v>0</v>
      </c>
      <c r="DU141" s="1">
        <v>60250.990740052941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395656.79999999993</v>
      </c>
      <c r="EG141" s="1">
        <v>0</v>
      </c>
      <c r="EH141" s="1">
        <v>234887.70626596836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11643.981764212574</v>
      </c>
      <c r="EO141" s="1">
        <v>829.08098004678152</v>
      </c>
      <c r="EP141" s="1">
        <v>29073.106366973803</v>
      </c>
      <c r="EQ141" s="1">
        <v>0</v>
      </c>
      <c r="ER141" s="1">
        <v>0</v>
      </c>
      <c r="ES141" s="1">
        <v>1952.9463085546406</v>
      </c>
      <c r="ET141" s="1">
        <v>0</v>
      </c>
      <c r="EU141" s="1">
        <v>50008.322314243975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328395.14400000009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</row>
    <row r="142" spans="1:183" ht="15.75" x14ac:dyDescent="0.25">
      <c r="A142" s="301">
        <f>MAX($A$36:A141)+1</f>
        <v>20</v>
      </c>
      <c r="B142" s="304" t="s">
        <v>100</v>
      </c>
      <c r="C142" s="69" t="s">
        <v>9</v>
      </c>
      <c r="D142" s="59" t="s">
        <v>101</v>
      </c>
      <c r="E142" s="12">
        <v>0</v>
      </c>
      <c r="F142" s="12">
        <v>0</v>
      </c>
      <c r="G142" s="12">
        <v>7383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90</v>
      </c>
      <c r="Q142" s="12">
        <v>0</v>
      </c>
      <c r="R142" s="12">
        <v>186</v>
      </c>
      <c r="S142" s="12">
        <v>0</v>
      </c>
      <c r="T142" s="12">
        <v>0</v>
      </c>
      <c r="U142" s="32">
        <v>6</v>
      </c>
      <c r="V142" s="12">
        <v>0</v>
      </c>
      <c r="W142" s="12">
        <v>0</v>
      </c>
      <c r="X142" s="12">
        <v>0</v>
      </c>
      <c r="Y142" s="133">
        <f t="shared" si="220"/>
        <v>7659</v>
      </c>
      <c r="Z142" s="306">
        <f>SUM(Y142:Y144)</f>
        <v>12868.5</v>
      </c>
      <c r="AB142" s="140"/>
      <c r="AD142" s="301">
        <f>A142</f>
        <v>20</v>
      </c>
      <c r="AE142" s="304" t="str">
        <f>B142</f>
        <v>Науки за земята</v>
      </c>
      <c r="AF142" s="69" t="str">
        <f t="shared" si="217"/>
        <v>ГГФ</v>
      </c>
      <c r="AG142" s="59" t="str">
        <f t="shared" si="218"/>
        <v>География</v>
      </c>
      <c r="AH142" s="162">
        <f t="shared" si="221"/>
        <v>0</v>
      </c>
      <c r="AI142" s="162">
        <f t="shared" si="222"/>
        <v>0</v>
      </c>
      <c r="AJ142" s="162">
        <f t="shared" si="223"/>
        <v>0.963963963963964</v>
      </c>
      <c r="AK142" s="162">
        <f t="shared" si="224"/>
        <v>0</v>
      </c>
      <c r="AL142" s="162">
        <f t="shared" si="225"/>
        <v>0</v>
      </c>
      <c r="AM142" s="162">
        <f t="shared" si="226"/>
        <v>0</v>
      </c>
      <c r="AN142" s="162">
        <f t="shared" si="227"/>
        <v>0</v>
      </c>
      <c r="AO142" s="162">
        <f t="shared" si="228"/>
        <v>0</v>
      </c>
      <c r="AP142" s="162">
        <f t="shared" si="229"/>
        <v>0</v>
      </c>
      <c r="AQ142" s="162">
        <f t="shared" si="230"/>
        <v>0</v>
      </c>
      <c r="AR142" s="162">
        <f t="shared" si="231"/>
        <v>0</v>
      </c>
      <c r="AS142" s="162">
        <f t="shared" si="232"/>
        <v>1.1750881316098707E-2</v>
      </c>
      <c r="AT142" s="162">
        <f t="shared" si="233"/>
        <v>0</v>
      </c>
      <c r="AU142" s="162">
        <f t="shared" si="234"/>
        <v>2.4285154719937328E-2</v>
      </c>
      <c r="AV142" s="162">
        <f t="shared" si="235"/>
        <v>0</v>
      </c>
      <c r="AW142" s="162">
        <f t="shared" si="236"/>
        <v>0</v>
      </c>
      <c r="AX142" s="163">
        <f t="shared" si="237"/>
        <v>7.833920877399138E-4</v>
      </c>
      <c r="AY142" s="162">
        <f t="shared" si="238"/>
        <v>0</v>
      </c>
      <c r="AZ142" s="162">
        <f t="shared" si="239"/>
        <v>0</v>
      </c>
      <c r="BA142" s="162">
        <f t="shared" si="240"/>
        <v>0</v>
      </c>
      <c r="BB142" s="213">
        <f t="shared" si="241"/>
        <v>1</v>
      </c>
      <c r="BC142" s="310"/>
      <c r="BG142" s="1">
        <v>0</v>
      </c>
      <c r="BH142" s="1">
        <v>0</v>
      </c>
      <c r="BI142" s="1">
        <v>875703.53909909923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10674.972032902469</v>
      </c>
      <c r="BS142" s="1">
        <v>0</v>
      </c>
      <c r="BT142" s="1">
        <v>22061.608867998435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908440.12000000011</v>
      </c>
      <c r="CG142" s="1">
        <v>0</v>
      </c>
      <c r="CH142" s="1">
        <v>0</v>
      </c>
      <c r="CI142" s="1">
        <v>157681.36936936938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1922.1621621621621</v>
      </c>
      <c r="CS142" s="1">
        <v>0</v>
      </c>
      <c r="CT142" s="1">
        <v>3972.4684684684685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163576</v>
      </c>
      <c r="DG142" s="1">
        <v>0</v>
      </c>
      <c r="DH142" s="1">
        <v>0</v>
      </c>
      <c r="DI142" s="1">
        <v>398901.20540540543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4862.6721504112811</v>
      </c>
      <c r="DS142" s="1">
        <v>0</v>
      </c>
      <c r="DT142" s="1">
        <v>10049.522444183314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413813.4</v>
      </c>
      <c r="EG142" s="1">
        <v>0</v>
      </c>
      <c r="EH142" s="1">
        <v>0</v>
      </c>
      <c r="EI142" s="1">
        <v>319120.96432432433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3890.1377203290244</v>
      </c>
      <c r="ES142" s="1">
        <v>0</v>
      </c>
      <c r="ET142" s="1">
        <v>8039.61795534665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331050.72000000003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</row>
    <row r="143" spans="1:183" ht="15.75" x14ac:dyDescent="0.25">
      <c r="A143" s="302"/>
      <c r="B143" s="309"/>
      <c r="C143" s="70" t="s">
        <v>9</v>
      </c>
      <c r="D143" s="60" t="s">
        <v>102</v>
      </c>
      <c r="E143" s="13">
        <v>0</v>
      </c>
      <c r="F143" s="13">
        <v>0</v>
      </c>
      <c r="G143" s="13">
        <v>3364.5</v>
      </c>
      <c r="H143" s="13">
        <v>0</v>
      </c>
      <c r="I143" s="13">
        <v>60</v>
      </c>
      <c r="J143" s="13">
        <v>0</v>
      </c>
      <c r="K143" s="13">
        <v>0</v>
      </c>
      <c r="L143" s="13">
        <v>195</v>
      </c>
      <c r="M143" s="13">
        <v>180</v>
      </c>
      <c r="N143" s="13">
        <v>60</v>
      </c>
      <c r="O143" s="13">
        <v>0</v>
      </c>
      <c r="P143" s="13">
        <v>0</v>
      </c>
      <c r="Q143" s="13">
        <v>0</v>
      </c>
      <c r="R143" s="13">
        <v>60</v>
      </c>
      <c r="S143" s="13">
        <v>0</v>
      </c>
      <c r="T143" s="13">
        <v>0</v>
      </c>
      <c r="U143" s="33">
        <v>75</v>
      </c>
      <c r="V143" s="13">
        <v>0</v>
      </c>
      <c r="W143" s="13">
        <v>0</v>
      </c>
      <c r="X143" s="13">
        <v>0</v>
      </c>
      <c r="Y143" s="131">
        <f t="shared" si="220"/>
        <v>3919.5</v>
      </c>
      <c r="Z143" s="307"/>
      <c r="AB143" s="140"/>
      <c r="AD143" s="302"/>
      <c r="AE143" s="309"/>
      <c r="AF143" s="70" t="str">
        <f t="shared" si="217"/>
        <v>ГГФ</v>
      </c>
      <c r="AG143" s="60" t="str">
        <f t="shared" si="218"/>
        <v>Геология</v>
      </c>
      <c r="AH143" s="158">
        <f t="shared" si="221"/>
        <v>0</v>
      </c>
      <c r="AI143" s="158">
        <f t="shared" si="222"/>
        <v>0</v>
      </c>
      <c r="AJ143" s="158">
        <f t="shared" si="223"/>
        <v>0.8584003061615002</v>
      </c>
      <c r="AK143" s="158">
        <f t="shared" si="224"/>
        <v>0</v>
      </c>
      <c r="AL143" s="158">
        <f t="shared" si="225"/>
        <v>1.5308075009567547E-2</v>
      </c>
      <c r="AM143" s="158">
        <f t="shared" si="226"/>
        <v>0</v>
      </c>
      <c r="AN143" s="158">
        <f t="shared" si="227"/>
        <v>0</v>
      </c>
      <c r="AO143" s="158">
        <f t="shared" si="228"/>
        <v>4.975124378109453E-2</v>
      </c>
      <c r="AP143" s="158">
        <f t="shared" si="229"/>
        <v>4.5924225028702644E-2</v>
      </c>
      <c r="AQ143" s="158">
        <f t="shared" si="230"/>
        <v>1.5308075009567547E-2</v>
      </c>
      <c r="AR143" s="158">
        <f t="shared" si="231"/>
        <v>0</v>
      </c>
      <c r="AS143" s="158">
        <f t="shared" si="232"/>
        <v>0</v>
      </c>
      <c r="AT143" s="158">
        <f t="shared" si="233"/>
        <v>0</v>
      </c>
      <c r="AU143" s="158">
        <f t="shared" si="234"/>
        <v>1.5308075009567547E-2</v>
      </c>
      <c r="AV143" s="158">
        <f t="shared" si="235"/>
        <v>0</v>
      </c>
      <c r="AW143" s="158">
        <f t="shared" si="236"/>
        <v>0</v>
      </c>
      <c r="AX143" s="159">
        <f t="shared" si="237"/>
        <v>1.9135093761959432E-2</v>
      </c>
      <c r="AY143" s="158">
        <f t="shared" si="238"/>
        <v>0</v>
      </c>
      <c r="AZ143" s="158">
        <f t="shared" si="239"/>
        <v>0</v>
      </c>
      <c r="BA143" s="158">
        <f t="shared" si="240"/>
        <v>0</v>
      </c>
      <c r="BB143" s="211">
        <f t="shared" si="241"/>
        <v>1</v>
      </c>
      <c r="BC143" s="311"/>
      <c r="BG143" s="1">
        <v>0</v>
      </c>
      <c r="BH143" s="1">
        <v>0</v>
      </c>
      <c r="BI143" s="1">
        <v>200308.70718714123</v>
      </c>
      <c r="BJ143" s="1">
        <v>0</v>
      </c>
      <c r="BK143" s="1">
        <v>3572.1570608495981</v>
      </c>
      <c r="BL143" s="1">
        <v>0</v>
      </c>
      <c r="BM143" s="1">
        <v>0</v>
      </c>
      <c r="BN143" s="1">
        <v>11609.510447761195</v>
      </c>
      <c r="BO143" s="1">
        <v>10716.471182548796</v>
      </c>
      <c r="BP143" s="1">
        <v>3572.1570608495981</v>
      </c>
      <c r="BQ143" s="1">
        <v>0</v>
      </c>
      <c r="BR143" s="1">
        <v>0</v>
      </c>
      <c r="BS143" s="1">
        <v>0</v>
      </c>
      <c r="BT143" s="1">
        <v>3572.1570608495981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233351.16</v>
      </c>
      <c r="CG143" s="1">
        <v>0</v>
      </c>
      <c r="CH143" s="1">
        <v>0</v>
      </c>
      <c r="CI143" s="1">
        <v>36052.812858783007</v>
      </c>
      <c r="CJ143" s="1">
        <v>0</v>
      </c>
      <c r="CK143" s="1">
        <v>642.93915040183697</v>
      </c>
      <c r="CL143" s="1">
        <v>0</v>
      </c>
      <c r="CM143" s="1">
        <v>0</v>
      </c>
      <c r="CN143" s="1">
        <v>2089.5522388059703</v>
      </c>
      <c r="CO143" s="1">
        <v>1928.8174512055111</v>
      </c>
      <c r="CP143" s="1">
        <v>642.93915040183697</v>
      </c>
      <c r="CQ143" s="1">
        <v>0</v>
      </c>
      <c r="CR143" s="1">
        <v>0</v>
      </c>
      <c r="CS143" s="1">
        <v>0</v>
      </c>
      <c r="CT143" s="1">
        <v>642.93915040183697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41999.999999999993</v>
      </c>
      <c r="DG143" s="1">
        <v>0</v>
      </c>
      <c r="DH143" s="1">
        <v>0</v>
      </c>
      <c r="DI143" s="1">
        <v>91253.274626865677</v>
      </c>
      <c r="DJ143" s="1">
        <v>0</v>
      </c>
      <c r="DK143" s="1">
        <v>1627.3432835820895</v>
      </c>
      <c r="DL143" s="1">
        <v>0</v>
      </c>
      <c r="DM143" s="1">
        <v>0</v>
      </c>
      <c r="DN143" s="1">
        <v>5288.8656716417909</v>
      </c>
      <c r="DO143" s="1">
        <v>4882.0298507462685</v>
      </c>
      <c r="DP143" s="1">
        <v>1627.3432835820895</v>
      </c>
      <c r="DQ143" s="1">
        <v>0</v>
      </c>
      <c r="DR143" s="1">
        <v>0</v>
      </c>
      <c r="DS143" s="1">
        <v>0</v>
      </c>
      <c r="DT143" s="1">
        <v>1627.3432835820895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106306.2</v>
      </c>
      <c r="EG143" s="1">
        <v>0</v>
      </c>
      <c r="EH143" s="1">
        <v>0</v>
      </c>
      <c r="EI143" s="1">
        <v>73002.619701492527</v>
      </c>
      <c r="EJ143" s="1">
        <v>0</v>
      </c>
      <c r="EK143" s="1">
        <v>1301.8746268656716</v>
      </c>
      <c r="EL143" s="1">
        <v>0</v>
      </c>
      <c r="EM143" s="1">
        <v>0</v>
      </c>
      <c r="EN143" s="1">
        <v>4231.0925373134323</v>
      </c>
      <c r="EO143" s="1">
        <v>3905.6238805970147</v>
      </c>
      <c r="EP143" s="1">
        <v>1301.8746268656716</v>
      </c>
      <c r="EQ143" s="1">
        <v>0</v>
      </c>
      <c r="ER143" s="1">
        <v>0</v>
      </c>
      <c r="ES143" s="1">
        <v>0</v>
      </c>
      <c r="ET143" s="1">
        <v>1301.8746268656716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85044.959999999992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</row>
    <row r="144" spans="1:183" ht="16.5" thickBot="1" x14ac:dyDescent="0.3">
      <c r="A144" s="303"/>
      <c r="B144" s="305"/>
      <c r="C144" s="71" t="s">
        <v>9</v>
      </c>
      <c r="D144" s="61" t="s">
        <v>143</v>
      </c>
      <c r="E144" s="14">
        <v>0</v>
      </c>
      <c r="F144" s="14">
        <v>0</v>
      </c>
      <c r="G144" s="14">
        <v>813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72</v>
      </c>
      <c r="N144" s="14">
        <v>360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45</v>
      </c>
      <c r="U144" s="34">
        <v>30</v>
      </c>
      <c r="V144" s="14">
        <v>0</v>
      </c>
      <c r="W144" s="14">
        <v>0</v>
      </c>
      <c r="X144" s="14">
        <v>0</v>
      </c>
      <c r="Y144" s="132">
        <f t="shared" si="220"/>
        <v>1290</v>
      </c>
      <c r="Z144" s="308"/>
      <c r="AB144" s="140"/>
      <c r="AD144" s="303"/>
      <c r="AE144" s="305"/>
      <c r="AF144" s="71" t="str">
        <f t="shared" si="217"/>
        <v>ГГФ</v>
      </c>
      <c r="AG144" s="61" t="str">
        <f t="shared" si="218"/>
        <v>Геопространствени системи и технологии</v>
      </c>
      <c r="AH144" s="160">
        <f t="shared" si="221"/>
        <v>0</v>
      </c>
      <c r="AI144" s="160">
        <f t="shared" si="222"/>
        <v>0</v>
      </c>
      <c r="AJ144" s="160">
        <f t="shared" si="223"/>
        <v>0.63023255813953494</v>
      </c>
      <c r="AK144" s="160">
        <f t="shared" si="224"/>
        <v>0</v>
      </c>
      <c r="AL144" s="160">
        <f t="shared" si="225"/>
        <v>0</v>
      </c>
      <c r="AM144" s="160">
        <f t="shared" si="226"/>
        <v>0</v>
      </c>
      <c r="AN144" s="160">
        <f t="shared" si="227"/>
        <v>0</v>
      </c>
      <c r="AO144" s="160">
        <f t="shared" si="228"/>
        <v>0</v>
      </c>
      <c r="AP144" s="160">
        <f t="shared" si="229"/>
        <v>5.5813953488372092E-2</v>
      </c>
      <c r="AQ144" s="160">
        <f t="shared" si="230"/>
        <v>0.27906976744186046</v>
      </c>
      <c r="AR144" s="160">
        <f t="shared" si="231"/>
        <v>0</v>
      </c>
      <c r="AS144" s="160">
        <f t="shared" si="232"/>
        <v>0</v>
      </c>
      <c r="AT144" s="160">
        <f t="shared" si="233"/>
        <v>0</v>
      </c>
      <c r="AU144" s="160">
        <f t="shared" si="234"/>
        <v>0</v>
      </c>
      <c r="AV144" s="160">
        <f t="shared" si="235"/>
        <v>0</v>
      </c>
      <c r="AW144" s="160">
        <f t="shared" si="236"/>
        <v>3.4883720930232558E-2</v>
      </c>
      <c r="AX144" s="161">
        <f t="shared" si="237"/>
        <v>2.3255813953488372E-2</v>
      </c>
      <c r="AY144" s="160">
        <f t="shared" si="238"/>
        <v>0</v>
      </c>
      <c r="AZ144" s="160">
        <f t="shared" si="239"/>
        <v>0</v>
      </c>
      <c r="BA144" s="160">
        <f t="shared" si="240"/>
        <v>0</v>
      </c>
      <c r="BB144" s="212">
        <f t="shared" si="241"/>
        <v>1.0000000000000002</v>
      </c>
      <c r="BC144" s="312"/>
      <c r="BG144" s="1">
        <v>0</v>
      </c>
      <c r="BH144" s="1">
        <v>0</v>
      </c>
      <c r="BI144" s="1">
        <v>115639.98558139538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10241.179534883722</v>
      </c>
      <c r="BP144" s="1">
        <v>51205.897674418607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6400.7372093023259</v>
      </c>
      <c r="BW144" s="1">
        <v>0</v>
      </c>
      <c r="BX144" s="1">
        <v>0</v>
      </c>
      <c r="BY144" s="1">
        <v>0</v>
      </c>
      <c r="BZ144" s="1">
        <v>0</v>
      </c>
      <c r="CA144" s="1">
        <v>183487.80000000002</v>
      </c>
      <c r="CG144" s="1">
        <v>0</v>
      </c>
      <c r="CH144" s="1">
        <v>0</v>
      </c>
      <c r="CI144" s="1">
        <v>23660.190697674421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2095.3674418604651</v>
      </c>
      <c r="CP144" s="1">
        <v>10476.837209302326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1309.6046511627908</v>
      </c>
      <c r="CW144" s="1">
        <v>0</v>
      </c>
      <c r="CX144" s="1">
        <v>0</v>
      </c>
      <c r="CY144" s="1">
        <v>0</v>
      </c>
      <c r="CZ144" s="1">
        <v>0</v>
      </c>
      <c r="DA144" s="1">
        <v>37542.000000000007</v>
      </c>
      <c r="DG144" s="1">
        <v>0</v>
      </c>
      <c r="DH144" s="1">
        <v>0</v>
      </c>
      <c r="DI144" s="1">
        <v>51099.88604651163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4525.4511627906977</v>
      </c>
      <c r="DP144" s="1">
        <v>22627.255813953489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2828.4069767441861</v>
      </c>
      <c r="DW144" s="1">
        <v>0</v>
      </c>
      <c r="DX144" s="1">
        <v>0</v>
      </c>
      <c r="DY144" s="1">
        <v>0</v>
      </c>
      <c r="DZ144" s="1">
        <v>0</v>
      </c>
      <c r="EA144" s="1">
        <v>81081</v>
      </c>
      <c r="EG144" s="1">
        <v>0</v>
      </c>
      <c r="EH144" s="1">
        <v>0</v>
      </c>
      <c r="EI144" s="1">
        <v>40879.90883720931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3620.3609302325581</v>
      </c>
      <c r="EP144" s="1">
        <v>18101.804651162791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2262.7255813953489</v>
      </c>
      <c r="EW144" s="1">
        <v>0</v>
      </c>
      <c r="EX144" s="1">
        <v>0</v>
      </c>
      <c r="EY144" s="1">
        <v>0</v>
      </c>
      <c r="EZ144" s="1">
        <v>0</v>
      </c>
      <c r="FA144" s="1">
        <v>64864.800000000003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</row>
    <row r="145" spans="1:183" ht="15.75" x14ac:dyDescent="0.25">
      <c r="A145" s="301">
        <f>MAX($A$36:A144)+1</f>
        <v>21</v>
      </c>
      <c r="B145" s="304" t="s">
        <v>103</v>
      </c>
      <c r="C145" s="69" t="s">
        <v>13</v>
      </c>
      <c r="D145" s="68" t="s">
        <v>104</v>
      </c>
      <c r="E145" s="12">
        <v>0</v>
      </c>
      <c r="F145" s="12">
        <v>0</v>
      </c>
      <c r="G145" s="12">
        <v>15</v>
      </c>
      <c r="H145" s="12">
        <v>0</v>
      </c>
      <c r="I145" s="12">
        <v>0</v>
      </c>
      <c r="J145" s="12">
        <v>0</v>
      </c>
      <c r="K145" s="12">
        <v>0</v>
      </c>
      <c r="L145" s="12">
        <v>3213.1698999999999</v>
      </c>
      <c r="M145" s="12">
        <v>0</v>
      </c>
      <c r="N145" s="12">
        <v>173.91589999999999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32">
        <v>150</v>
      </c>
      <c r="V145" s="12">
        <v>0</v>
      </c>
      <c r="W145" s="12">
        <v>0</v>
      </c>
      <c r="X145" s="12">
        <v>0</v>
      </c>
      <c r="Y145" s="133">
        <f t="shared" si="220"/>
        <v>3402.0857999999998</v>
      </c>
      <c r="Z145" s="306">
        <f>SUM(Y145:Y153)</f>
        <v>26308.011200000001</v>
      </c>
      <c r="AB145" s="140"/>
      <c r="AD145" s="301">
        <f>A145</f>
        <v>21</v>
      </c>
      <c r="AE145" s="304" t="str">
        <f>B145</f>
        <v>Физически науки</v>
      </c>
      <c r="AF145" s="69" t="str">
        <f t="shared" si="217"/>
        <v>ФзФ</v>
      </c>
      <c r="AG145" s="68" t="str">
        <f t="shared" si="218"/>
        <v>Астрофизика, метеорология и геофизика</v>
      </c>
      <c r="AH145" s="162">
        <f t="shared" si="221"/>
        <v>0</v>
      </c>
      <c r="AI145" s="162">
        <f t="shared" si="222"/>
        <v>0</v>
      </c>
      <c r="AJ145" s="162">
        <f t="shared" si="223"/>
        <v>4.4090598773258455E-3</v>
      </c>
      <c r="AK145" s="162">
        <f t="shared" si="224"/>
        <v>0</v>
      </c>
      <c r="AL145" s="162">
        <f t="shared" si="225"/>
        <v>0</v>
      </c>
      <c r="AM145" s="162">
        <f t="shared" si="226"/>
        <v>0</v>
      </c>
      <c r="AN145" s="162">
        <f t="shared" si="227"/>
        <v>0</v>
      </c>
      <c r="AO145" s="162">
        <f t="shared" si="228"/>
        <v>0.94447056567473986</v>
      </c>
      <c r="AP145" s="162">
        <f t="shared" si="229"/>
        <v>0</v>
      </c>
      <c r="AQ145" s="162">
        <f t="shared" si="230"/>
        <v>5.1120374447934262E-2</v>
      </c>
      <c r="AR145" s="162">
        <f t="shared" si="231"/>
        <v>0</v>
      </c>
      <c r="AS145" s="162">
        <f t="shared" si="232"/>
        <v>0</v>
      </c>
      <c r="AT145" s="162">
        <f t="shared" si="233"/>
        <v>0</v>
      </c>
      <c r="AU145" s="162">
        <f t="shared" si="234"/>
        <v>0</v>
      </c>
      <c r="AV145" s="162">
        <f t="shared" si="235"/>
        <v>0</v>
      </c>
      <c r="AW145" s="162">
        <f t="shared" si="236"/>
        <v>0</v>
      </c>
      <c r="AX145" s="163">
        <f t="shared" si="237"/>
        <v>4.4090598773258452E-2</v>
      </c>
      <c r="AY145" s="162">
        <f t="shared" si="238"/>
        <v>0</v>
      </c>
      <c r="AZ145" s="162">
        <f t="shared" si="239"/>
        <v>0</v>
      </c>
      <c r="BA145" s="162">
        <f t="shared" si="240"/>
        <v>0</v>
      </c>
      <c r="BB145" s="213">
        <f t="shared" si="241"/>
        <v>1</v>
      </c>
      <c r="BC145" s="310"/>
      <c r="BG145" s="1">
        <v>0</v>
      </c>
      <c r="BH145" s="1">
        <v>0</v>
      </c>
      <c r="BI145" s="1">
        <v>869.02693635768992</v>
      </c>
      <c r="BJ145" s="1">
        <v>0</v>
      </c>
      <c r="BK145" s="1">
        <v>0</v>
      </c>
      <c r="BL145" s="1">
        <v>0</v>
      </c>
      <c r="BM145" s="1">
        <v>0</v>
      </c>
      <c r="BN145" s="1">
        <v>186155.41294624965</v>
      </c>
      <c r="BO145" s="1">
        <v>0</v>
      </c>
      <c r="BP145" s="1">
        <v>10075.84011739269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197100.28000000003</v>
      </c>
      <c r="CG145" s="1">
        <v>0</v>
      </c>
      <c r="CH145" s="1">
        <v>0</v>
      </c>
      <c r="CI145" s="1">
        <v>54.398980766446286</v>
      </c>
      <c r="CJ145" s="1">
        <v>0</v>
      </c>
      <c r="CK145" s="1">
        <v>0</v>
      </c>
      <c r="CL145" s="1">
        <v>0</v>
      </c>
      <c r="CM145" s="1">
        <v>0</v>
      </c>
      <c r="CN145" s="1">
        <v>11652.877839294941</v>
      </c>
      <c r="CO145" s="1">
        <v>0</v>
      </c>
      <c r="CP145" s="1">
        <v>630.72317993861293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12338</v>
      </c>
      <c r="DG145" s="1">
        <v>0</v>
      </c>
      <c r="DH145" s="1">
        <v>0</v>
      </c>
      <c r="DI145" s="1">
        <v>309.41812225899776</v>
      </c>
      <c r="DJ145" s="1">
        <v>0</v>
      </c>
      <c r="DK145" s="1">
        <v>0</v>
      </c>
      <c r="DL145" s="1">
        <v>0</v>
      </c>
      <c r="DM145" s="1">
        <v>0</v>
      </c>
      <c r="DN145" s="1">
        <v>66280.866463808765</v>
      </c>
      <c r="DO145" s="1">
        <v>0</v>
      </c>
      <c r="DP145" s="1">
        <v>3587.5154139322412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70177.8</v>
      </c>
      <c r="EG145" s="1">
        <v>0</v>
      </c>
      <c r="EH145" s="1">
        <v>0</v>
      </c>
      <c r="EI145" s="1">
        <v>495.06899561439644</v>
      </c>
      <c r="EJ145" s="1">
        <v>0</v>
      </c>
      <c r="EK145" s="1">
        <v>0</v>
      </c>
      <c r="EL145" s="1">
        <v>0</v>
      </c>
      <c r="EM145" s="1">
        <v>0</v>
      </c>
      <c r="EN145" s="1">
        <v>106049.38634209403</v>
      </c>
      <c r="EO145" s="1">
        <v>0</v>
      </c>
      <c r="EP145" s="1">
        <v>5740.0246622915874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112284.48000000001</v>
      </c>
      <c r="FG145" s="1">
        <v>0</v>
      </c>
      <c r="FH145" s="1">
        <v>0</v>
      </c>
      <c r="FI145" s="1">
        <v>10.140837717849445</v>
      </c>
      <c r="FJ145" s="1">
        <v>0</v>
      </c>
      <c r="FK145" s="1">
        <v>0</v>
      </c>
      <c r="FL145" s="1">
        <v>0</v>
      </c>
      <c r="FM145" s="1">
        <v>0</v>
      </c>
      <c r="FN145" s="1">
        <v>2172.2823010519019</v>
      </c>
      <c r="FO145" s="1">
        <v>0</v>
      </c>
      <c r="FP145" s="1">
        <v>117.57686123024881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2300</v>
      </c>
    </row>
    <row r="146" spans="1:183" ht="15.75" x14ac:dyDescent="0.25">
      <c r="A146" s="302"/>
      <c r="B146" s="309"/>
      <c r="C146" s="70" t="s">
        <v>13</v>
      </c>
      <c r="D146" s="66" t="s">
        <v>105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2531.9416000000001</v>
      </c>
      <c r="M146" s="13">
        <v>0</v>
      </c>
      <c r="N146" s="13">
        <v>201.0753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33">
        <v>90</v>
      </c>
      <c r="V146" s="13">
        <v>0</v>
      </c>
      <c r="W146" s="13">
        <v>0</v>
      </c>
      <c r="X146" s="13">
        <v>0</v>
      </c>
      <c r="Y146" s="131">
        <f t="shared" si="220"/>
        <v>2733.0169000000001</v>
      </c>
      <c r="Z146" s="307"/>
      <c r="AB146" s="140"/>
      <c r="AD146" s="302"/>
      <c r="AE146" s="309"/>
      <c r="AF146" s="70" t="str">
        <f t="shared" si="217"/>
        <v>ФзФ</v>
      </c>
      <c r="AG146" s="66" t="str">
        <f t="shared" si="218"/>
        <v>Инженерна физика</v>
      </c>
      <c r="AH146" s="158">
        <f t="shared" si="221"/>
        <v>0</v>
      </c>
      <c r="AI146" s="158">
        <f t="shared" si="222"/>
        <v>0</v>
      </c>
      <c r="AJ146" s="158">
        <f t="shared" si="223"/>
        <v>0</v>
      </c>
      <c r="AK146" s="158">
        <f t="shared" si="224"/>
        <v>0</v>
      </c>
      <c r="AL146" s="158">
        <f t="shared" si="225"/>
        <v>0</v>
      </c>
      <c r="AM146" s="158">
        <f t="shared" si="226"/>
        <v>0</v>
      </c>
      <c r="AN146" s="158">
        <f t="shared" si="227"/>
        <v>0</v>
      </c>
      <c r="AO146" s="158">
        <f t="shared" si="228"/>
        <v>0.92642734847340313</v>
      </c>
      <c r="AP146" s="158">
        <f t="shared" si="229"/>
        <v>0</v>
      </c>
      <c r="AQ146" s="158">
        <f t="shared" si="230"/>
        <v>7.3572651526596852E-2</v>
      </c>
      <c r="AR146" s="158">
        <f t="shared" si="231"/>
        <v>0</v>
      </c>
      <c r="AS146" s="158">
        <f t="shared" si="232"/>
        <v>0</v>
      </c>
      <c r="AT146" s="158">
        <f t="shared" si="233"/>
        <v>0</v>
      </c>
      <c r="AU146" s="158">
        <f t="shared" si="234"/>
        <v>0</v>
      </c>
      <c r="AV146" s="158">
        <f t="shared" si="235"/>
        <v>0</v>
      </c>
      <c r="AW146" s="158">
        <f t="shared" si="236"/>
        <v>0</v>
      </c>
      <c r="AX146" s="159">
        <f t="shared" si="237"/>
        <v>3.293064159244679E-2</v>
      </c>
      <c r="AY146" s="158">
        <f t="shared" si="238"/>
        <v>0</v>
      </c>
      <c r="AZ146" s="158">
        <f t="shared" si="239"/>
        <v>0</v>
      </c>
      <c r="BA146" s="158">
        <f t="shared" si="240"/>
        <v>0</v>
      </c>
      <c r="BB146" s="211">
        <f t="shared" si="241"/>
        <v>1</v>
      </c>
      <c r="BC146" s="311"/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213211.13983065382</v>
      </c>
      <c r="BO146" s="1">
        <v>0</v>
      </c>
      <c r="BP146" s="1">
        <v>16932.260169346191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230143.40000000002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8268.3640851251221</v>
      </c>
      <c r="CO146" s="1">
        <v>0</v>
      </c>
      <c r="CP146" s="1">
        <v>656.6359148748769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8924.9999999999982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77897.717169037627</v>
      </c>
      <c r="DO146" s="1">
        <v>0</v>
      </c>
      <c r="DP146" s="1">
        <v>6186.2828309623701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84084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124636.3474704602</v>
      </c>
      <c r="EO146" s="1">
        <v>0</v>
      </c>
      <c r="EP146" s="1">
        <v>9898.0525295397911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134534.39999999999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2408.711106030848</v>
      </c>
      <c r="FO146" s="1">
        <v>0</v>
      </c>
      <c r="FP146" s="1">
        <v>191.28889396915181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2600</v>
      </c>
    </row>
    <row r="147" spans="1:183" ht="15.75" x14ac:dyDescent="0.25">
      <c r="A147" s="302"/>
      <c r="B147" s="309"/>
      <c r="C147" s="70" t="s">
        <v>13</v>
      </c>
      <c r="D147" s="66" t="s">
        <v>106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2521.4899</v>
      </c>
      <c r="M147" s="13">
        <v>0</v>
      </c>
      <c r="N147" s="13">
        <v>343.92859999999996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33">
        <v>120</v>
      </c>
      <c r="V147" s="13">
        <v>0</v>
      </c>
      <c r="W147" s="13">
        <v>0</v>
      </c>
      <c r="X147" s="13">
        <v>0</v>
      </c>
      <c r="Y147" s="131">
        <f t="shared" si="220"/>
        <v>2865.4184999999998</v>
      </c>
      <c r="Z147" s="307"/>
      <c r="AB147" s="140"/>
      <c r="AD147" s="302"/>
      <c r="AE147" s="309"/>
      <c r="AF147" s="70" t="str">
        <f t="shared" si="217"/>
        <v>ФзФ</v>
      </c>
      <c r="AG147" s="66" t="str">
        <f t="shared" si="218"/>
        <v>Квантова и космическа теоретична физика</v>
      </c>
      <c r="AH147" s="158">
        <f t="shared" si="221"/>
        <v>0</v>
      </c>
      <c r="AI147" s="158">
        <f t="shared" si="222"/>
        <v>0</v>
      </c>
      <c r="AJ147" s="158">
        <f t="shared" si="223"/>
        <v>0</v>
      </c>
      <c r="AK147" s="158">
        <f t="shared" si="224"/>
        <v>0</v>
      </c>
      <c r="AL147" s="158">
        <f t="shared" si="225"/>
        <v>0</v>
      </c>
      <c r="AM147" s="158">
        <f t="shared" si="226"/>
        <v>0</v>
      </c>
      <c r="AN147" s="158">
        <f t="shared" si="227"/>
        <v>0</v>
      </c>
      <c r="AO147" s="158">
        <f t="shared" si="228"/>
        <v>0.87997264622951243</v>
      </c>
      <c r="AP147" s="158">
        <f t="shared" si="229"/>
        <v>0</v>
      </c>
      <c r="AQ147" s="158">
        <f t="shared" si="230"/>
        <v>0.12002735377048762</v>
      </c>
      <c r="AR147" s="158">
        <f t="shared" si="231"/>
        <v>0</v>
      </c>
      <c r="AS147" s="158">
        <f t="shared" si="232"/>
        <v>0</v>
      </c>
      <c r="AT147" s="158">
        <f t="shared" si="233"/>
        <v>0</v>
      </c>
      <c r="AU147" s="158">
        <f t="shared" si="234"/>
        <v>0</v>
      </c>
      <c r="AV147" s="158">
        <f t="shared" si="235"/>
        <v>0</v>
      </c>
      <c r="AW147" s="158">
        <f t="shared" si="236"/>
        <v>0</v>
      </c>
      <c r="AX147" s="159">
        <f t="shared" si="237"/>
        <v>4.187869939417227E-2</v>
      </c>
      <c r="AY147" s="158">
        <f t="shared" si="238"/>
        <v>0</v>
      </c>
      <c r="AZ147" s="158">
        <f t="shared" si="239"/>
        <v>0</v>
      </c>
      <c r="BA147" s="158">
        <f t="shared" si="240"/>
        <v>0</v>
      </c>
      <c r="BB147" s="211">
        <f t="shared" si="241"/>
        <v>1</v>
      </c>
      <c r="BC147" s="311"/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213811.98729792106</v>
      </c>
      <c r="BO147" s="1">
        <v>0</v>
      </c>
      <c r="BP147" s="1">
        <v>29163.732702078945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242975.72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11994.027168108254</v>
      </c>
      <c r="CO147" s="1">
        <v>0</v>
      </c>
      <c r="CP147" s="1">
        <v>1635.9728318917462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13630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76471.558897166338</v>
      </c>
      <c r="DO147" s="1">
        <v>0</v>
      </c>
      <c r="DP147" s="1">
        <v>10430.64110283367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86902.200000000012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122354.49423546615</v>
      </c>
      <c r="EO147" s="1">
        <v>0</v>
      </c>
      <c r="EP147" s="1">
        <v>16689.025764533872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139043.52000000002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2991.9069971803424</v>
      </c>
      <c r="FO147" s="1">
        <v>0</v>
      </c>
      <c r="FP147" s="1">
        <v>408.0930028196579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3400.0000000000005</v>
      </c>
    </row>
    <row r="148" spans="1:183" ht="15.75" x14ac:dyDescent="0.25">
      <c r="A148" s="302"/>
      <c r="B148" s="309"/>
      <c r="C148" s="70" t="s">
        <v>13</v>
      </c>
      <c r="D148" s="66" t="s">
        <v>107</v>
      </c>
      <c r="E148" s="13">
        <v>0</v>
      </c>
      <c r="F148" s="13">
        <v>120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2849.4872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45</v>
      </c>
      <c r="T148" s="13">
        <v>0</v>
      </c>
      <c r="U148" s="33">
        <v>180</v>
      </c>
      <c r="V148" s="13">
        <v>0</v>
      </c>
      <c r="W148" s="13">
        <v>0</v>
      </c>
      <c r="X148" s="13">
        <v>0</v>
      </c>
      <c r="Y148" s="131">
        <f t="shared" si="220"/>
        <v>3014.4872</v>
      </c>
      <c r="Z148" s="307"/>
      <c r="AB148" s="140"/>
      <c r="AD148" s="302"/>
      <c r="AE148" s="309"/>
      <c r="AF148" s="70" t="str">
        <f t="shared" si="217"/>
        <v>ФзФ</v>
      </c>
      <c r="AG148" s="66" t="str">
        <f t="shared" si="218"/>
        <v>Медицинска физика</v>
      </c>
      <c r="AH148" s="158">
        <f t="shared" si="221"/>
        <v>0</v>
      </c>
      <c r="AI148" s="158">
        <f t="shared" si="222"/>
        <v>3.9807765645845171E-2</v>
      </c>
      <c r="AJ148" s="158">
        <f t="shared" si="223"/>
        <v>0</v>
      </c>
      <c r="AK148" s="158">
        <f t="shared" si="224"/>
        <v>0</v>
      </c>
      <c r="AL148" s="158">
        <f t="shared" si="225"/>
        <v>0</v>
      </c>
      <c r="AM148" s="158">
        <f t="shared" si="226"/>
        <v>0</v>
      </c>
      <c r="AN148" s="158">
        <f t="shared" si="227"/>
        <v>0</v>
      </c>
      <c r="AO148" s="158">
        <f t="shared" si="228"/>
        <v>0.94526432223696288</v>
      </c>
      <c r="AP148" s="158">
        <f t="shared" si="229"/>
        <v>0</v>
      </c>
      <c r="AQ148" s="158">
        <f t="shared" si="230"/>
        <v>0</v>
      </c>
      <c r="AR148" s="158">
        <f t="shared" si="231"/>
        <v>0</v>
      </c>
      <c r="AS148" s="158">
        <f t="shared" si="232"/>
        <v>0</v>
      </c>
      <c r="AT148" s="158">
        <f t="shared" si="233"/>
        <v>0</v>
      </c>
      <c r="AU148" s="158">
        <f t="shared" si="234"/>
        <v>0</v>
      </c>
      <c r="AV148" s="158">
        <f t="shared" si="235"/>
        <v>1.4927912117191938E-2</v>
      </c>
      <c r="AW148" s="158">
        <f t="shared" si="236"/>
        <v>0</v>
      </c>
      <c r="AX148" s="159">
        <f t="shared" si="237"/>
        <v>5.9711648468767753E-2</v>
      </c>
      <c r="AY148" s="158">
        <f t="shared" si="238"/>
        <v>0</v>
      </c>
      <c r="AZ148" s="158">
        <f t="shared" si="239"/>
        <v>0</v>
      </c>
      <c r="BA148" s="158">
        <f t="shared" si="240"/>
        <v>0</v>
      </c>
      <c r="BB148" s="211">
        <f t="shared" si="241"/>
        <v>1</v>
      </c>
      <c r="BC148" s="311"/>
      <c r="BG148" s="1">
        <v>0</v>
      </c>
      <c r="BH148" s="1">
        <v>8695.800997264143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206488.11362876176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3260.9253739740539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218444.83999999994</v>
      </c>
      <c r="CG148" s="1">
        <v>0</v>
      </c>
      <c r="CH148" s="1">
        <v>469.73163462097301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11154.119002396163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176.14936298286486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11800.000000000002</v>
      </c>
      <c r="DG148" s="1">
        <v>0</v>
      </c>
      <c r="DH148" s="1">
        <v>3139.3757452345462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74546.758350302509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1177.2659044629547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78863.400000000009</v>
      </c>
      <c r="EG148" s="1">
        <v>0</v>
      </c>
      <c r="EH148" s="1">
        <v>5023.0011923752736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119274.81336048398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1883.6254471407274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126181.43999999999</v>
      </c>
      <c r="FG148" s="1">
        <v>0</v>
      </c>
      <c r="FH148" s="1">
        <v>63.692425033352272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1512.4229155791406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23.884659387507099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1600</v>
      </c>
    </row>
    <row r="149" spans="1:183" ht="15.75" x14ac:dyDescent="0.25">
      <c r="A149" s="302"/>
      <c r="B149" s="309"/>
      <c r="C149" s="70" t="s">
        <v>13</v>
      </c>
      <c r="D149" s="66" t="s">
        <v>108</v>
      </c>
      <c r="E149" s="13">
        <v>0</v>
      </c>
      <c r="F149" s="13">
        <v>418</v>
      </c>
      <c r="G149" s="13">
        <v>0</v>
      </c>
      <c r="H149" s="13">
        <v>0</v>
      </c>
      <c r="I149" s="13">
        <v>115</v>
      </c>
      <c r="J149" s="13">
        <v>0</v>
      </c>
      <c r="K149" s="13">
        <v>0</v>
      </c>
      <c r="L149" s="13">
        <v>4977.7541999999994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60</v>
      </c>
      <c r="S149" s="13">
        <v>298</v>
      </c>
      <c r="T149" s="13">
        <v>0</v>
      </c>
      <c r="U149" s="33">
        <v>150</v>
      </c>
      <c r="V149" s="13">
        <v>0</v>
      </c>
      <c r="W149" s="13">
        <v>0</v>
      </c>
      <c r="X149" s="13">
        <v>0</v>
      </c>
      <c r="Y149" s="131">
        <f t="shared" si="220"/>
        <v>5868.7541999999994</v>
      </c>
      <c r="Z149" s="307"/>
      <c r="AB149" s="140"/>
      <c r="AD149" s="302"/>
      <c r="AE149" s="309"/>
      <c r="AF149" s="70" t="str">
        <f t="shared" si="217"/>
        <v>ФзФ</v>
      </c>
      <c r="AG149" s="66" t="str">
        <f t="shared" si="218"/>
        <v>Оптометрия</v>
      </c>
      <c r="AH149" s="158">
        <f t="shared" si="221"/>
        <v>0</v>
      </c>
      <c r="AI149" s="158">
        <f t="shared" si="222"/>
        <v>7.1224656162972383E-2</v>
      </c>
      <c r="AJ149" s="158">
        <f t="shared" si="223"/>
        <v>0</v>
      </c>
      <c r="AK149" s="158">
        <f t="shared" si="224"/>
        <v>0</v>
      </c>
      <c r="AL149" s="158">
        <f t="shared" si="225"/>
        <v>1.959530014053068E-2</v>
      </c>
      <c r="AM149" s="158">
        <f t="shared" si="226"/>
        <v>0</v>
      </c>
      <c r="AN149" s="158">
        <f t="shared" si="227"/>
        <v>0</v>
      </c>
      <c r="AO149" s="158">
        <f t="shared" si="228"/>
        <v>0.84817902238945364</v>
      </c>
      <c r="AP149" s="158">
        <f t="shared" si="229"/>
        <v>0</v>
      </c>
      <c r="AQ149" s="158">
        <f t="shared" si="230"/>
        <v>0</v>
      </c>
      <c r="AR149" s="158">
        <f t="shared" si="231"/>
        <v>0</v>
      </c>
      <c r="AS149" s="158">
        <f t="shared" si="232"/>
        <v>0</v>
      </c>
      <c r="AT149" s="158">
        <f t="shared" si="233"/>
        <v>0</v>
      </c>
      <c r="AU149" s="158">
        <f t="shared" si="234"/>
        <v>1.022363485592905E-2</v>
      </c>
      <c r="AV149" s="158">
        <f t="shared" si="235"/>
        <v>5.0777386451114279E-2</v>
      </c>
      <c r="AW149" s="158">
        <f t="shared" si="236"/>
        <v>0</v>
      </c>
      <c r="AX149" s="159">
        <f t="shared" si="237"/>
        <v>2.5559087139822623E-2</v>
      </c>
      <c r="AY149" s="158">
        <f t="shared" si="238"/>
        <v>0</v>
      </c>
      <c r="AZ149" s="158">
        <f t="shared" si="239"/>
        <v>0</v>
      </c>
      <c r="BA149" s="158">
        <f t="shared" si="240"/>
        <v>0</v>
      </c>
      <c r="BB149" s="211">
        <f t="shared" si="241"/>
        <v>1</v>
      </c>
      <c r="BC149" s="311"/>
      <c r="BG149" s="1">
        <v>0</v>
      </c>
      <c r="BH149" s="1">
        <v>34492.055407602529</v>
      </c>
      <c r="BI149" s="1">
        <v>0</v>
      </c>
      <c r="BJ149" s="1">
        <v>0</v>
      </c>
      <c r="BK149" s="1">
        <v>9489.4410810389727</v>
      </c>
      <c r="BL149" s="1">
        <v>0</v>
      </c>
      <c r="BM149" s="1">
        <v>0</v>
      </c>
      <c r="BN149" s="1">
        <v>410748.7408416894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4951.0127379333771</v>
      </c>
      <c r="BU149" s="1">
        <v>24590.029931735771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484271.28</v>
      </c>
      <c r="CG149" s="1">
        <v>0</v>
      </c>
      <c r="CH149" s="1">
        <v>2795.6389790528292</v>
      </c>
      <c r="CI149" s="1">
        <v>0</v>
      </c>
      <c r="CJ149" s="1">
        <v>0</v>
      </c>
      <c r="CK149" s="1">
        <v>769.13512581596979</v>
      </c>
      <c r="CL149" s="1">
        <v>0</v>
      </c>
      <c r="CM149" s="1">
        <v>0</v>
      </c>
      <c r="CN149" s="1">
        <v>33291.874807808446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401.28789173007118</v>
      </c>
      <c r="CU149" s="1">
        <v>1993.0631955926865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39251</v>
      </c>
      <c r="DG149" s="1">
        <v>0</v>
      </c>
      <c r="DH149" s="1">
        <v>12073.13477194189</v>
      </c>
      <c r="DI149" s="1">
        <v>0</v>
      </c>
      <c r="DJ149" s="1">
        <v>0</v>
      </c>
      <c r="DK149" s="1">
        <v>3321.5562171610463</v>
      </c>
      <c r="DL149" s="1">
        <v>0</v>
      </c>
      <c r="DM149" s="1">
        <v>0</v>
      </c>
      <c r="DN149" s="1">
        <v>143772.96009138701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1732.9858524318502</v>
      </c>
      <c r="DU149" s="1">
        <v>8607.1630670781888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169507.8</v>
      </c>
      <c r="EG149" s="1">
        <v>0</v>
      </c>
      <c r="EH149" s="1">
        <v>19317.015635107022</v>
      </c>
      <c r="EI149" s="1">
        <v>0</v>
      </c>
      <c r="EJ149" s="1">
        <v>0</v>
      </c>
      <c r="EK149" s="1">
        <v>5314.4899474576741</v>
      </c>
      <c r="EL149" s="1">
        <v>0</v>
      </c>
      <c r="EM149" s="1">
        <v>0</v>
      </c>
      <c r="EN149" s="1">
        <v>230036.73614621922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2772.7773638909603</v>
      </c>
      <c r="EU149" s="1">
        <v>13771.460907325101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271212.48</v>
      </c>
      <c r="FG149" s="1">
        <v>0</v>
      </c>
      <c r="FH149" s="1">
        <v>306.26602150078122</v>
      </c>
      <c r="FI149" s="1">
        <v>0</v>
      </c>
      <c r="FJ149" s="1">
        <v>0</v>
      </c>
      <c r="FK149" s="1">
        <v>84.259790604281932</v>
      </c>
      <c r="FL149" s="1">
        <v>0</v>
      </c>
      <c r="FM149" s="1">
        <v>0</v>
      </c>
      <c r="FN149" s="1">
        <v>3647.1697962746507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43.961629880494918</v>
      </c>
      <c r="FU149" s="1">
        <v>218.3427617397914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4300</v>
      </c>
    </row>
    <row r="150" spans="1:183" ht="15.75" x14ac:dyDescent="0.25">
      <c r="A150" s="302"/>
      <c r="B150" s="309"/>
      <c r="C150" s="70" t="s">
        <v>13</v>
      </c>
      <c r="D150" s="66" t="s">
        <v>110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1910.4068</v>
      </c>
      <c r="M150" s="13">
        <v>0</v>
      </c>
      <c r="N150" s="13">
        <v>30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33">
        <v>30</v>
      </c>
      <c r="V150" s="13">
        <v>0</v>
      </c>
      <c r="W150" s="13">
        <v>0</v>
      </c>
      <c r="X150" s="13">
        <v>0</v>
      </c>
      <c r="Y150" s="131">
        <f t="shared" si="220"/>
        <v>1940.4068</v>
      </c>
      <c r="Z150" s="307"/>
      <c r="AB150" s="140"/>
      <c r="AD150" s="302"/>
      <c r="AE150" s="309"/>
      <c r="AF150" s="70" t="str">
        <f t="shared" si="217"/>
        <v>ФзФ</v>
      </c>
      <c r="AG150" s="66" t="str">
        <f t="shared" si="218"/>
        <v>Фотоника и лазерна физика</v>
      </c>
      <c r="AH150" s="158">
        <f t="shared" si="221"/>
        <v>0</v>
      </c>
      <c r="AI150" s="158">
        <f t="shared" si="222"/>
        <v>0</v>
      </c>
      <c r="AJ150" s="158">
        <f t="shared" si="223"/>
        <v>0</v>
      </c>
      <c r="AK150" s="158">
        <f t="shared" si="224"/>
        <v>0</v>
      </c>
      <c r="AL150" s="158">
        <f t="shared" si="225"/>
        <v>0</v>
      </c>
      <c r="AM150" s="158">
        <f t="shared" si="226"/>
        <v>0</v>
      </c>
      <c r="AN150" s="158">
        <f t="shared" si="227"/>
        <v>0</v>
      </c>
      <c r="AO150" s="158">
        <f t="shared" si="228"/>
        <v>0.98453932443444336</v>
      </c>
      <c r="AP150" s="158">
        <f t="shared" si="229"/>
        <v>0</v>
      </c>
      <c r="AQ150" s="158">
        <f t="shared" si="230"/>
        <v>1.5460675565556666E-2</v>
      </c>
      <c r="AR150" s="158">
        <f t="shared" si="231"/>
        <v>0</v>
      </c>
      <c r="AS150" s="158">
        <f t="shared" si="232"/>
        <v>0</v>
      </c>
      <c r="AT150" s="158">
        <f t="shared" si="233"/>
        <v>0</v>
      </c>
      <c r="AU150" s="158">
        <f t="shared" si="234"/>
        <v>0</v>
      </c>
      <c r="AV150" s="158">
        <f t="shared" si="235"/>
        <v>0</v>
      </c>
      <c r="AW150" s="158">
        <f t="shared" si="236"/>
        <v>0</v>
      </c>
      <c r="AX150" s="159">
        <f t="shared" si="237"/>
        <v>1.5460675565556666E-2</v>
      </c>
      <c r="AY150" s="158">
        <f t="shared" si="238"/>
        <v>0</v>
      </c>
      <c r="AZ150" s="158">
        <f t="shared" si="239"/>
        <v>0</v>
      </c>
      <c r="BA150" s="158">
        <f t="shared" si="240"/>
        <v>0</v>
      </c>
      <c r="BB150" s="211">
        <f t="shared" si="241"/>
        <v>1</v>
      </c>
      <c r="BC150" s="311"/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59098.469448950615</v>
      </c>
      <c r="BO150" s="1">
        <v>0</v>
      </c>
      <c r="BP150" s="1">
        <v>928.05055104939868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60026.520000000011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2609.0292097512747</v>
      </c>
      <c r="CO150" s="1">
        <v>0</v>
      </c>
      <c r="CP150" s="1">
        <v>40.970790248725166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2650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21423.772607558371</v>
      </c>
      <c r="DO150" s="1">
        <v>0</v>
      </c>
      <c r="DP150" s="1">
        <v>336.42739244162613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21760.199999999997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34278.036172093409</v>
      </c>
      <c r="EO150" s="1">
        <v>0</v>
      </c>
      <c r="EP150" s="1">
        <v>538.28382790660191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34816.320000000014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787.63145954755464</v>
      </c>
      <c r="FO150" s="1">
        <v>0</v>
      </c>
      <c r="FP150" s="1">
        <v>12.368540452445332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800</v>
      </c>
    </row>
    <row r="151" spans="1:183" ht="15.75" x14ac:dyDescent="0.25">
      <c r="A151" s="302"/>
      <c r="B151" s="309"/>
      <c r="C151" s="70" t="s">
        <v>13</v>
      </c>
      <c r="D151" s="66" t="s">
        <v>111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1616.0315000000001</v>
      </c>
      <c r="M151" s="13">
        <v>0</v>
      </c>
      <c r="N151" s="13">
        <v>183.75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33">
        <v>90</v>
      </c>
      <c r="V151" s="13">
        <v>0</v>
      </c>
      <c r="W151" s="13">
        <v>0</v>
      </c>
      <c r="X151" s="13">
        <v>0</v>
      </c>
      <c r="Y151" s="131">
        <f t="shared" si="220"/>
        <v>1799.7815000000001</v>
      </c>
      <c r="Z151" s="307"/>
      <c r="AB151" s="140"/>
      <c r="AD151" s="302"/>
      <c r="AE151" s="309"/>
      <c r="AF151" s="70" t="str">
        <f t="shared" si="217"/>
        <v>ФзФ</v>
      </c>
      <c r="AG151" s="66" t="str">
        <f t="shared" si="218"/>
        <v>Ядрена техника и ядрена енергетика</v>
      </c>
      <c r="AH151" s="158">
        <f t="shared" si="221"/>
        <v>0</v>
      </c>
      <c r="AI151" s="158">
        <f t="shared" si="222"/>
        <v>0</v>
      </c>
      <c r="AJ151" s="158">
        <f t="shared" si="223"/>
        <v>0</v>
      </c>
      <c r="AK151" s="158">
        <f t="shared" si="224"/>
        <v>0</v>
      </c>
      <c r="AL151" s="158">
        <f t="shared" si="225"/>
        <v>0</v>
      </c>
      <c r="AM151" s="158">
        <f t="shared" si="226"/>
        <v>0</v>
      </c>
      <c r="AN151" s="158">
        <f t="shared" si="227"/>
        <v>0</v>
      </c>
      <c r="AO151" s="158">
        <f t="shared" si="228"/>
        <v>0.8979042733798519</v>
      </c>
      <c r="AP151" s="158">
        <f t="shared" si="229"/>
        <v>0</v>
      </c>
      <c r="AQ151" s="158">
        <f t="shared" si="230"/>
        <v>0.10209572662014806</v>
      </c>
      <c r="AR151" s="158">
        <f t="shared" si="231"/>
        <v>0</v>
      </c>
      <c r="AS151" s="158">
        <f t="shared" si="232"/>
        <v>0</v>
      </c>
      <c r="AT151" s="158">
        <f t="shared" si="233"/>
        <v>0</v>
      </c>
      <c r="AU151" s="158">
        <f t="shared" si="234"/>
        <v>0</v>
      </c>
      <c r="AV151" s="158">
        <f t="shared" si="235"/>
        <v>0</v>
      </c>
      <c r="AW151" s="158">
        <f t="shared" si="236"/>
        <v>0</v>
      </c>
      <c r="AX151" s="159">
        <f t="shared" si="237"/>
        <v>5.0006070181297005E-2</v>
      </c>
      <c r="AY151" s="158">
        <f t="shared" si="238"/>
        <v>0</v>
      </c>
      <c r="AZ151" s="158">
        <f t="shared" si="239"/>
        <v>0</v>
      </c>
      <c r="BA151" s="158">
        <f t="shared" si="240"/>
        <v>0</v>
      </c>
      <c r="BB151" s="211">
        <f t="shared" si="241"/>
        <v>1</v>
      </c>
      <c r="BC151" s="311"/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67703.131530310755</v>
      </c>
      <c r="BO151" s="1">
        <v>0</v>
      </c>
      <c r="BP151" s="1">
        <v>7698.1484696892367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75401.279999999999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2738.6080338085485</v>
      </c>
      <c r="CO151" s="1">
        <v>0</v>
      </c>
      <c r="CP151" s="1">
        <v>311.39196619145156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3050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24641.0073935086</v>
      </c>
      <c r="DO151" s="1">
        <v>0</v>
      </c>
      <c r="DP151" s="1">
        <v>2801.7926064913991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27442.799999999999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39425.611829613765</v>
      </c>
      <c r="EO151" s="1">
        <v>0</v>
      </c>
      <c r="EP151" s="1">
        <v>4482.8681703862385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43908.480000000003</v>
      </c>
      <c r="FG151" s="1">
        <v>0</v>
      </c>
      <c r="FH151" s="1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897.90427337985193</v>
      </c>
      <c r="FO151" s="1">
        <v>0</v>
      </c>
      <c r="FP151" s="1">
        <v>102.09572662014806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1000</v>
      </c>
    </row>
    <row r="152" spans="1:183" ht="15.75" x14ac:dyDescent="0.25">
      <c r="A152" s="302"/>
      <c r="B152" s="309"/>
      <c r="C152" s="70" t="s">
        <v>13</v>
      </c>
      <c r="D152" s="66" t="s">
        <v>109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2359.5744999999997</v>
      </c>
      <c r="M152" s="13">
        <v>0</v>
      </c>
      <c r="N152" s="13">
        <v>177.98579999999998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33">
        <v>90</v>
      </c>
      <c r="V152" s="13">
        <v>0</v>
      </c>
      <c r="W152" s="13">
        <v>0</v>
      </c>
      <c r="X152" s="13">
        <v>0</v>
      </c>
      <c r="Y152" s="131">
        <f t="shared" si="220"/>
        <v>2537.5602999999996</v>
      </c>
      <c r="Z152" s="307"/>
      <c r="AB152" s="140"/>
      <c r="AD152" s="302"/>
      <c r="AE152" s="309"/>
      <c r="AF152" s="70" t="str">
        <f t="shared" si="217"/>
        <v>ФзФ</v>
      </c>
      <c r="AG152" s="66" t="str">
        <f t="shared" si="218"/>
        <v>Физика</v>
      </c>
      <c r="AH152" s="158">
        <f t="shared" si="221"/>
        <v>0</v>
      </c>
      <c r="AI152" s="158">
        <f t="shared" si="222"/>
        <v>0</v>
      </c>
      <c r="AJ152" s="158">
        <f t="shared" si="223"/>
        <v>0</v>
      </c>
      <c r="AK152" s="158">
        <f t="shared" si="224"/>
        <v>0</v>
      </c>
      <c r="AL152" s="158">
        <f t="shared" si="225"/>
        <v>0</v>
      </c>
      <c r="AM152" s="158">
        <f t="shared" si="226"/>
        <v>0</v>
      </c>
      <c r="AN152" s="158">
        <f t="shared" si="227"/>
        <v>0</v>
      </c>
      <c r="AO152" s="158">
        <f t="shared" si="228"/>
        <v>0.92985947959542081</v>
      </c>
      <c r="AP152" s="158">
        <f t="shared" si="229"/>
        <v>0</v>
      </c>
      <c r="AQ152" s="158">
        <f t="shared" si="230"/>
        <v>7.014052040457916E-2</v>
      </c>
      <c r="AR152" s="158">
        <f t="shared" si="231"/>
        <v>0</v>
      </c>
      <c r="AS152" s="158">
        <f t="shared" si="232"/>
        <v>0</v>
      </c>
      <c r="AT152" s="158">
        <f t="shared" si="233"/>
        <v>0</v>
      </c>
      <c r="AU152" s="158">
        <f t="shared" si="234"/>
        <v>0</v>
      </c>
      <c r="AV152" s="158">
        <f t="shared" si="235"/>
        <v>0</v>
      </c>
      <c r="AW152" s="158">
        <f t="shared" si="236"/>
        <v>0</v>
      </c>
      <c r="AX152" s="159">
        <f t="shared" si="237"/>
        <v>3.5467137470585434E-2</v>
      </c>
      <c r="AY152" s="158">
        <f t="shared" si="238"/>
        <v>0</v>
      </c>
      <c r="AZ152" s="158">
        <f t="shared" si="239"/>
        <v>0</v>
      </c>
      <c r="BA152" s="158">
        <f t="shared" si="240"/>
        <v>0</v>
      </c>
      <c r="BB152" s="211">
        <f t="shared" si="241"/>
        <v>1</v>
      </c>
      <c r="BC152" s="311"/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144280.60470880629</v>
      </c>
      <c r="BO152" s="1">
        <v>0</v>
      </c>
      <c r="BP152" s="1">
        <v>10883.275291193671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155163.87999999998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8777.8734873807716</v>
      </c>
      <c r="CO152" s="1">
        <v>0</v>
      </c>
      <c r="CP152" s="1">
        <v>662.12651261922724</v>
      </c>
      <c r="CQ152" s="1">
        <v>0</v>
      </c>
      <c r="CR152" s="1">
        <v>0</v>
      </c>
      <c r="CS152" s="1">
        <v>0</v>
      </c>
      <c r="CT152" s="1">
        <v>0</v>
      </c>
      <c r="CU152" s="1">
        <v>0</v>
      </c>
      <c r="CV152" s="1">
        <v>0</v>
      </c>
      <c r="CW152" s="1">
        <v>0</v>
      </c>
      <c r="CX152" s="1">
        <v>0</v>
      </c>
      <c r="CY152" s="1">
        <v>0</v>
      </c>
      <c r="CZ152" s="1">
        <v>0</v>
      </c>
      <c r="DA152" s="1">
        <v>9439.9999999999982</v>
      </c>
      <c r="DG152" s="1">
        <v>0</v>
      </c>
      <c r="DH152" s="1">
        <v>0</v>
      </c>
      <c r="DI152" s="1">
        <v>0</v>
      </c>
      <c r="DJ152" s="1">
        <v>0</v>
      </c>
      <c r="DK152" s="1">
        <v>0</v>
      </c>
      <c r="DL152" s="1">
        <v>0</v>
      </c>
      <c r="DM152" s="1">
        <v>0</v>
      </c>
      <c r="DN152" s="1">
        <v>51508.450040812822</v>
      </c>
      <c r="DO152" s="1">
        <v>0</v>
      </c>
      <c r="DP152" s="1">
        <v>3885.3499591871773</v>
      </c>
      <c r="DQ152" s="1">
        <v>0</v>
      </c>
      <c r="DR152" s="1">
        <v>0</v>
      </c>
      <c r="DS152" s="1">
        <v>0</v>
      </c>
      <c r="DT152" s="1">
        <v>0</v>
      </c>
      <c r="DU152" s="1">
        <v>0</v>
      </c>
      <c r="DV152" s="1">
        <v>0</v>
      </c>
      <c r="DW152" s="1">
        <v>0</v>
      </c>
      <c r="DX152" s="1">
        <v>0</v>
      </c>
      <c r="DY152" s="1">
        <v>0</v>
      </c>
      <c r="DZ152" s="1">
        <v>0</v>
      </c>
      <c r="EA152" s="1">
        <v>55393.8</v>
      </c>
      <c r="EG152" s="1">
        <v>0</v>
      </c>
      <c r="EH152" s="1">
        <v>0</v>
      </c>
      <c r="EI152" s="1">
        <v>0</v>
      </c>
      <c r="EJ152" s="1">
        <v>0</v>
      </c>
      <c r="EK152" s="1">
        <v>0</v>
      </c>
      <c r="EL152" s="1">
        <v>0</v>
      </c>
      <c r="EM152" s="1">
        <v>0</v>
      </c>
      <c r="EN152" s="1">
        <v>82413.52006530053</v>
      </c>
      <c r="EO152" s="1">
        <v>0</v>
      </c>
      <c r="EP152" s="1">
        <v>6216.5599346994841</v>
      </c>
      <c r="EQ152" s="1">
        <v>0</v>
      </c>
      <c r="ER152" s="1">
        <v>0</v>
      </c>
      <c r="ES152" s="1">
        <v>0</v>
      </c>
      <c r="ET152" s="1">
        <v>0</v>
      </c>
      <c r="EU152" s="1">
        <v>0</v>
      </c>
      <c r="EV152" s="1">
        <v>0</v>
      </c>
      <c r="EW152" s="1">
        <v>0</v>
      </c>
      <c r="EX152" s="1">
        <v>0</v>
      </c>
      <c r="EY152" s="1">
        <v>0</v>
      </c>
      <c r="EZ152" s="1">
        <v>0</v>
      </c>
      <c r="FA152" s="1">
        <v>88630.080000000016</v>
      </c>
      <c r="FG152" s="1">
        <v>0</v>
      </c>
      <c r="FH152" s="1">
        <v>0</v>
      </c>
      <c r="FI152" s="1">
        <v>0</v>
      </c>
      <c r="FJ152" s="1">
        <v>0</v>
      </c>
      <c r="FK152" s="1">
        <v>0</v>
      </c>
      <c r="FL152" s="1">
        <v>0</v>
      </c>
      <c r="FM152" s="1">
        <v>0</v>
      </c>
      <c r="FN152" s="1">
        <v>1580.7611153122155</v>
      </c>
      <c r="FO152" s="1">
        <v>0</v>
      </c>
      <c r="FP152" s="1">
        <v>119.23888468778458</v>
      </c>
      <c r="FQ152" s="1">
        <v>0</v>
      </c>
      <c r="FR152" s="1">
        <v>0</v>
      </c>
      <c r="FS152" s="1">
        <v>0</v>
      </c>
      <c r="FT152" s="1">
        <v>0</v>
      </c>
      <c r="FU152" s="1">
        <v>0</v>
      </c>
      <c r="FV152" s="1">
        <v>0</v>
      </c>
      <c r="FW152" s="1">
        <v>0</v>
      </c>
      <c r="FX152" s="1">
        <v>0</v>
      </c>
      <c r="FY152" s="1">
        <v>0</v>
      </c>
      <c r="FZ152" s="1">
        <v>0</v>
      </c>
      <c r="GA152" s="1">
        <v>1700</v>
      </c>
    </row>
    <row r="153" spans="1:183" ht="32.25" thickBot="1" x14ac:dyDescent="0.3">
      <c r="A153" s="303"/>
      <c r="B153" s="305"/>
      <c r="C153" s="71" t="s">
        <v>13</v>
      </c>
      <c r="D153" s="65" t="s">
        <v>144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2131.5</v>
      </c>
      <c r="M153" s="14">
        <v>0</v>
      </c>
      <c r="N153" s="14">
        <v>15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34">
        <v>90</v>
      </c>
      <c r="V153" s="14">
        <v>0</v>
      </c>
      <c r="W153" s="14">
        <v>0</v>
      </c>
      <c r="X153" s="14">
        <v>0</v>
      </c>
      <c r="Y153" s="132">
        <f t="shared" si="220"/>
        <v>2146.5</v>
      </c>
      <c r="Z153" s="308"/>
      <c r="AB153" s="140"/>
      <c r="AD153" s="303"/>
      <c r="AE153" s="305"/>
      <c r="AF153" s="71" t="str">
        <f t="shared" si="217"/>
        <v>ФзФ</v>
      </c>
      <c r="AG153" s="65" t="str">
        <f t="shared" si="218"/>
        <v>Физика на ядрото и елементарните частици (на английски език)</v>
      </c>
      <c r="AH153" s="160">
        <f t="shared" si="221"/>
        <v>0</v>
      </c>
      <c r="AI153" s="160">
        <f t="shared" si="222"/>
        <v>0</v>
      </c>
      <c r="AJ153" s="160">
        <f t="shared" si="223"/>
        <v>0</v>
      </c>
      <c r="AK153" s="160">
        <f t="shared" si="224"/>
        <v>0</v>
      </c>
      <c r="AL153" s="160">
        <f t="shared" si="225"/>
        <v>0</v>
      </c>
      <c r="AM153" s="160">
        <f t="shared" si="226"/>
        <v>0</v>
      </c>
      <c r="AN153" s="160">
        <f t="shared" si="227"/>
        <v>0</v>
      </c>
      <c r="AO153" s="160">
        <f t="shared" si="228"/>
        <v>0.99301187980433259</v>
      </c>
      <c r="AP153" s="160">
        <f t="shared" si="229"/>
        <v>0</v>
      </c>
      <c r="AQ153" s="160">
        <f t="shared" si="230"/>
        <v>6.9881201956673656E-3</v>
      </c>
      <c r="AR153" s="160">
        <f t="shared" si="231"/>
        <v>0</v>
      </c>
      <c r="AS153" s="160">
        <f t="shared" si="232"/>
        <v>0</v>
      </c>
      <c r="AT153" s="160">
        <f t="shared" si="233"/>
        <v>0</v>
      </c>
      <c r="AU153" s="160">
        <f t="shared" si="234"/>
        <v>0</v>
      </c>
      <c r="AV153" s="160">
        <f t="shared" si="235"/>
        <v>0</v>
      </c>
      <c r="AW153" s="160">
        <f t="shared" si="236"/>
        <v>0</v>
      </c>
      <c r="AX153" s="161">
        <f t="shared" si="237"/>
        <v>4.1928721174004195E-2</v>
      </c>
      <c r="AY153" s="160">
        <f t="shared" si="238"/>
        <v>0</v>
      </c>
      <c r="AZ153" s="160">
        <f t="shared" si="239"/>
        <v>0</v>
      </c>
      <c r="BA153" s="160">
        <f t="shared" si="240"/>
        <v>0</v>
      </c>
      <c r="BB153" s="212">
        <f t="shared" si="241"/>
        <v>1</v>
      </c>
      <c r="BC153" s="312"/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51424.03178057303</v>
      </c>
      <c r="BO153" s="1">
        <v>0</v>
      </c>
      <c r="BP153" s="1">
        <v>361.88621942697421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51785.918000000005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13016.874380153737</v>
      </c>
      <c r="CO153" s="1">
        <v>0</v>
      </c>
      <c r="CP153" s="1">
        <v>91.603619846261353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13108.477999999997</v>
      </c>
      <c r="DG153" s="1">
        <v>0</v>
      </c>
      <c r="DH153" s="1">
        <v>0</v>
      </c>
      <c r="DI153" s="1">
        <v>0</v>
      </c>
      <c r="DJ153" s="1">
        <v>0</v>
      </c>
      <c r="DK153" s="1">
        <v>0</v>
      </c>
      <c r="DL153" s="1">
        <v>0</v>
      </c>
      <c r="DM153" s="1">
        <v>0</v>
      </c>
      <c r="DN153" s="1">
        <v>14313.670440251572</v>
      </c>
      <c r="DO153" s="1">
        <v>0</v>
      </c>
      <c r="DP153" s="1">
        <v>100.72955974842768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14414.4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22901.872704402522</v>
      </c>
      <c r="EO153" s="1">
        <v>0</v>
      </c>
      <c r="EP153" s="1">
        <v>161.16729559748433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0</v>
      </c>
      <c r="EY153" s="1">
        <v>0</v>
      </c>
      <c r="EZ153" s="1">
        <v>0</v>
      </c>
      <c r="FA153" s="1">
        <v>23063.040000000005</v>
      </c>
      <c r="FG153" s="1">
        <v>0</v>
      </c>
      <c r="FH153" s="1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1191.614255765199</v>
      </c>
      <c r="FO153" s="1">
        <v>0</v>
      </c>
      <c r="FP153" s="1">
        <v>8.3857442348008391</v>
      </c>
      <c r="FQ153" s="1">
        <v>0</v>
      </c>
      <c r="FR153" s="1">
        <v>0</v>
      </c>
      <c r="FS153" s="1">
        <v>0</v>
      </c>
      <c r="FT153" s="1">
        <v>0</v>
      </c>
      <c r="FU153" s="1">
        <v>0</v>
      </c>
      <c r="FV153" s="1">
        <v>0</v>
      </c>
      <c r="FW153" s="1">
        <v>0</v>
      </c>
      <c r="FX153" s="1">
        <v>0</v>
      </c>
      <c r="FY153" s="1">
        <v>0</v>
      </c>
      <c r="FZ153" s="1">
        <v>0</v>
      </c>
      <c r="GA153" s="1">
        <v>1199.9999999999998</v>
      </c>
    </row>
    <row r="154" spans="1:183" ht="39.75" customHeight="1" thickBot="1" x14ac:dyDescent="0.3">
      <c r="A154" s="43">
        <f>MAX($A$36:A153)+1</f>
        <v>22</v>
      </c>
      <c r="B154" s="55" t="s">
        <v>145</v>
      </c>
      <c r="C154" s="72" t="s">
        <v>13</v>
      </c>
      <c r="D154" s="67" t="s">
        <v>170</v>
      </c>
      <c r="E154" s="49">
        <v>0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</v>
      </c>
      <c r="S154" s="49">
        <v>0</v>
      </c>
      <c r="T154" s="49">
        <v>0</v>
      </c>
      <c r="U154" s="50">
        <v>0</v>
      </c>
      <c r="V154" s="49">
        <v>0</v>
      </c>
      <c r="W154" s="49">
        <v>0</v>
      </c>
      <c r="X154" s="49">
        <v>0</v>
      </c>
      <c r="Y154" s="134">
        <f t="shared" si="220"/>
        <v>0</v>
      </c>
      <c r="Z154" s="282">
        <f>Y154</f>
        <v>0</v>
      </c>
      <c r="AB154" s="140"/>
      <c r="AD154" s="43">
        <f>A154</f>
        <v>22</v>
      </c>
      <c r="AE154" s="55" t="str">
        <f>B154</f>
        <v>Електротехника, електроника и автоматика</v>
      </c>
      <c r="AF154" s="72" t="str">
        <f t="shared" si="217"/>
        <v>ФзФ</v>
      </c>
      <c r="AG154" s="67" t="str">
        <f t="shared" si="218"/>
        <v>Теория на електронните вериги и електронна схемотехника - докторска програма</v>
      </c>
      <c r="AH154" s="160" t="str">
        <f t="shared" si="221"/>
        <v/>
      </c>
      <c r="AI154" s="160" t="str">
        <f t="shared" si="222"/>
        <v/>
      </c>
      <c r="AJ154" s="160" t="str">
        <f t="shared" si="223"/>
        <v/>
      </c>
      <c r="AK154" s="160" t="str">
        <f t="shared" si="224"/>
        <v/>
      </c>
      <c r="AL154" s="160" t="str">
        <f t="shared" si="225"/>
        <v/>
      </c>
      <c r="AM154" s="160" t="str">
        <f t="shared" si="226"/>
        <v/>
      </c>
      <c r="AN154" s="160" t="str">
        <f t="shared" si="227"/>
        <v/>
      </c>
      <c r="AO154" s="160" t="str">
        <f t="shared" si="228"/>
        <v/>
      </c>
      <c r="AP154" s="160" t="str">
        <f t="shared" si="229"/>
        <v/>
      </c>
      <c r="AQ154" s="160" t="str">
        <f t="shared" si="230"/>
        <v/>
      </c>
      <c r="AR154" s="160" t="str">
        <f t="shared" si="231"/>
        <v/>
      </c>
      <c r="AS154" s="160" t="str">
        <f t="shared" si="232"/>
        <v/>
      </c>
      <c r="AT154" s="160" t="str">
        <f t="shared" si="233"/>
        <v/>
      </c>
      <c r="AU154" s="160" t="str">
        <f t="shared" si="234"/>
        <v/>
      </c>
      <c r="AV154" s="160" t="str">
        <f t="shared" si="235"/>
        <v/>
      </c>
      <c r="AW154" s="160" t="str">
        <f t="shared" si="236"/>
        <v/>
      </c>
      <c r="AX154" s="161" t="str">
        <f t="shared" si="237"/>
        <v/>
      </c>
      <c r="AY154" s="160" t="str">
        <f t="shared" si="238"/>
        <v/>
      </c>
      <c r="AZ154" s="160" t="str">
        <f t="shared" si="239"/>
        <v/>
      </c>
      <c r="BA154" s="160" t="str">
        <f t="shared" si="240"/>
        <v/>
      </c>
      <c r="BB154" s="214">
        <f t="shared" si="241"/>
        <v>0</v>
      </c>
      <c r="BC154" s="48"/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  <c r="DA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Y154" s="1">
        <v>0</v>
      </c>
      <c r="DZ154" s="1">
        <v>0</v>
      </c>
      <c r="EA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0</v>
      </c>
      <c r="EZ154" s="1">
        <v>0</v>
      </c>
      <c r="FA154" s="1">
        <v>0</v>
      </c>
      <c r="FG154" s="1">
        <v>0</v>
      </c>
      <c r="FH154" s="1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0</v>
      </c>
      <c r="FS154" s="1">
        <v>0</v>
      </c>
      <c r="FT154" s="1">
        <v>0</v>
      </c>
      <c r="FU154" s="1">
        <v>0</v>
      </c>
      <c r="FV154" s="1">
        <v>0</v>
      </c>
      <c r="FW154" s="1">
        <v>0</v>
      </c>
      <c r="FX154" s="1">
        <v>0</v>
      </c>
      <c r="FY154" s="1">
        <v>0</v>
      </c>
      <c r="FZ154" s="1">
        <v>0</v>
      </c>
      <c r="GA154" s="1">
        <v>0</v>
      </c>
    </row>
    <row r="155" spans="1:183" ht="15.75" x14ac:dyDescent="0.25">
      <c r="A155" s="302">
        <f>MAX($A$36:A154)+1</f>
        <v>23</v>
      </c>
      <c r="B155" s="304" t="s">
        <v>112</v>
      </c>
      <c r="C155" s="69" t="s">
        <v>13</v>
      </c>
      <c r="D155" s="68" t="s">
        <v>114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45</v>
      </c>
      <c r="K155" s="12">
        <v>0</v>
      </c>
      <c r="L155" s="12">
        <v>1686.6</v>
      </c>
      <c r="M155" s="12">
        <v>0</v>
      </c>
      <c r="N155" s="12">
        <v>465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32">
        <v>0</v>
      </c>
      <c r="V155" s="12">
        <v>0</v>
      </c>
      <c r="W155" s="12">
        <v>0</v>
      </c>
      <c r="X155" s="12">
        <v>0</v>
      </c>
      <c r="Y155" s="133">
        <f t="shared" si="220"/>
        <v>2196.6</v>
      </c>
      <c r="Z155" s="306">
        <f>SUM(Y155:Y156)</f>
        <v>4707.7011999999995</v>
      </c>
      <c r="AB155" s="140"/>
      <c r="AD155" s="301">
        <f>A155</f>
        <v>23</v>
      </c>
      <c r="AE155" s="304" t="str">
        <f>B155</f>
        <v>Комуникационна и компютърна техника</v>
      </c>
      <c r="AF155" s="69" t="str">
        <f t="shared" si="217"/>
        <v>ФзФ</v>
      </c>
      <c r="AG155" s="68" t="str">
        <f t="shared" si="218"/>
        <v>Компютърно инженерство</v>
      </c>
      <c r="AH155" s="162">
        <f t="shared" si="221"/>
        <v>0</v>
      </c>
      <c r="AI155" s="162">
        <f t="shared" si="222"/>
        <v>0</v>
      </c>
      <c r="AJ155" s="162">
        <f t="shared" si="223"/>
        <v>0</v>
      </c>
      <c r="AK155" s="162">
        <f t="shared" si="224"/>
        <v>0</v>
      </c>
      <c r="AL155" s="162">
        <f t="shared" si="225"/>
        <v>0</v>
      </c>
      <c r="AM155" s="162">
        <f t="shared" si="226"/>
        <v>2.0486205954657197E-2</v>
      </c>
      <c r="AN155" s="162">
        <f t="shared" si="227"/>
        <v>0</v>
      </c>
      <c r="AO155" s="162">
        <f t="shared" si="228"/>
        <v>0.76782299918055175</v>
      </c>
      <c r="AP155" s="162">
        <f t="shared" si="229"/>
        <v>0</v>
      </c>
      <c r="AQ155" s="162">
        <f t="shared" si="230"/>
        <v>0.21169079486479106</v>
      </c>
      <c r="AR155" s="162">
        <f t="shared" si="231"/>
        <v>0</v>
      </c>
      <c r="AS155" s="162">
        <f t="shared" si="232"/>
        <v>0</v>
      </c>
      <c r="AT155" s="162">
        <f t="shared" si="233"/>
        <v>0</v>
      </c>
      <c r="AU155" s="162">
        <f t="shared" si="234"/>
        <v>0</v>
      </c>
      <c r="AV155" s="162">
        <f t="shared" si="235"/>
        <v>0</v>
      </c>
      <c r="AW155" s="162">
        <f t="shared" si="236"/>
        <v>0</v>
      </c>
      <c r="AX155" s="163">
        <f t="shared" si="237"/>
        <v>0</v>
      </c>
      <c r="AY155" s="162">
        <f t="shared" si="238"/>
        <v>0</v>
      </c>
      <c r="AZ155" s="162">
        <f t="shared" si="239"/>
        <v>0</v>
      </c>
      <c r="BA155" s="162">
        <f t="shared" si="240"/>
        <v>0</v>
      </c>
      <c r="BB155" s="213">
        <f t="shared" si="241"/>
        <v>1</v>
      </c>
      <c r="BC155" s="310"/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2638.4225621414912</v>
      </c>
      <c r="BM155" s="1">
        <v>0</v>
      </c>
      <c r="BN155" s="1">
        <v>98888.077629063089</v>
      </c>
      <c r="BO155" s="1">
        <v>0</v>
      </c>
      <c r="BP155" s="1">
        <v>27263.699808795413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128790.2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815.53537284894833</v>
      </c>
      <c r="CM155" s="1">
        <v>0</v>
      </c>
      <c r="CN155" s="1">
        <v>30566.265774378586</v>
      </c>
      <c r="CO155" s="1">
        <v>0</v>
      </c>
      <c r="CP155" s="1">
        <v>8427.1988527724679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  <c r="DA155" s="1">
        <v>39809</v>
      </c>
      <c r="DG155" s="1">
        <v>0</v>
      </c>
      <c r="DH155" s="1">
        <v>0</v>
      </c>
      <c r="DI155" s="1">
        <v>0</v>
      </c>
      <c r="DJ155" s="1">
        <v>0</v>
      </c>
      <c r="DK155" s="1">
        <v>0</v>
      </c>
      <c r="DL155" s="1">
        <v>1703.6328871892924</v>
      </c>
      <c r="DM155" s="1">
        <v>0</v>
      </c>
      <c r="DN155" s="1">
        <v>63852.160611854684</v>
      </c>
      <c r="DO155" s="1">
        <v>0</v>
      </c>
      <c r="DP155" s="1">
        <v>17604.206500956025</v>
      </c>
      <c r="DQ155" s="1">
        <v>0</v>
      </c>
      <c r="DR155" s="1">
        <v>0</v>
      </c>
      <c r="DS155" s="1">
        <v>0</v>
      </c>
      <c r="DT155" s="1">
        <v>0</v>
      </c>
      <c r="DU155" s="1">
        <v>0</v>
      </c>
      <c r="DV155" s="1">
        <v>0</v>
      </c>
      <c r="DW155" s="1">
        <v>0</v>
      </c>
      <c r="DX155" s="1">
        <v>0</v>
      </c>
      <c r="DY155" s="1">
        <v>0</v>
      </c>
      <c r="DZ155" s="1">
        <v>0</v>
      </c>
      <c r="EA155" s="1">
        <v>83160</v>
      </c>
      <c r="EG155" s="1">
        <v>0</v>
      </c>
      <c r="EH155" s="1">
        <v>0</v>
      </c>
      <c r="EI155" s="1">
        <v>0</v>
      </c>
      <c r="EJ155" s="1">
        <v>0</v>
      </c>
      <c r="EK155" s="1">
        <v>0</v>
      </c>
      <c r="EL155" s="1">
        <v>119.25430210325061</v>
      </c>
      <c r="EM155" s="1">
        <v>0</v>
      </c>
      <c r="EN155" s="1">
        <v>4469.6512428298329</v>
      </c>
      <c r="EO155" s="1">
        <v>0</v>
      </c>
      <c r="EP155" s="1">
        <v>1232.2944550669231</v>
      </c>
      <c r="EQ155" s="1">
        <v>0</v>
      </c>
      <c r="ER155" s="1">
        <v>0</v>
      </c>
      <c r="ES155" s="1">
        <v>0</v>
      </c>
      <c r="ET155" s="1">
        <v>0</v>
      </c>
      <c r="EU155" s="1">
        <v>0</v>
      </c>
      <c r="EV155" s="1">
        <v>0</v>
      </c>
      <c r="EW155" s="1">
        <v>0</v>
      </c>
      <c r="EX155" s="1">
        <v>0</v>
      </c>
      <c r="EY155" s="1">
        <v>0</v>
      </c>
      <c r="EZ155" s="1">
        <v>0</v>
      </c>
      <c r="FA155" s="1">
        <v>5821.2000000000062</v>
      </c>
      <c r="FG155" s="1">
        <v>0</v>
      </c>
      <c r="FH155" s="1">
        <v>0</v>
      </c>
      <c r="FI155" s="1">
        <v>0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R155" s="1">
        <v>0</v>
      </c>
      <c r="FS155" s="1">
        <v>0</v>
      </c>
      <c r="FT155" s="1">
        <v>0</v>
      </c>
      <c r="FU155" s="1">
        <v>0</v>
      </c>
      <c r="FV155" s="1">
        <v>0</v>
      </c>
      <c r="FW155" s="1">
        <v>0</v>
      </c>
      <c r="FX155" s="1">
        <v>0</v>
      </c>
      <c r="FY155" s="1">
        <v>0</v>
      </c>
      <c r="FZ155" s="1">
        <v>0</v>
      </c>
      <c r="GA155" s="1">
        <v>0</v>
      </c>
    </row>
    <row r="156" spans="1:183" ht="16.5" thickBot="1" x14ac:dyDescent="0.3">
      <c r="A156" s="302"/>
      <c r="B156" s="309"/>
      <c r="C156" s="149" t="s">
        <v>13</v>
      </c>
      <c r="D156" s="150" t="s">
        <v>113</v>
      </c>
      <c r="E156" s="147">
        <v>0</v>
      </c>
      <c r="F156" s="147">
        <v>0</v>
      </c>
      <c r="G156" s="147">
        <v>0</v>
      </c>
      <c r="H156" s="147">
        <v>0</v>
      </c>
      <c r="I156" s="147">
        <v>0</v>
      </c>
      <c r="J156" s="147">
        <v>0</v>
      </c>
      <c r="K156" s="147">
        <v>0</v>
      </c>
      <c r="L156" s="147">
        <v>2451.1012000000001</v>
      </c>
      <c r="M156" s="147">
        <v>0</v>
      </c>
      <c r="N156" s="147">
        <v>60</v>
      </c>
      <c r="O156" s="147">
        <v>0</v>
      </c>
      <c r="P156" s="147">
        <v>0</v>
      </c>
      <c r="Q156" s="147">
        <v>0</v>
      </c>
      <c r="R156" s="147">
        <v>0</v>
      </c>
      <c r="S156" s="147">
        <v>0</v>
      </c>
      <c r="T156" s="147">
        <v>0</v>
      </c>
      <c r="U156" s="148">
        <v>90</v>
      </c>
      <c r="V156" s="147">
        <v>0</v>
      </c>
      <c r="W156" s="147">
        <v>0</v>
      </c>
      <c r="X156" s="147">
        <v>0</v>
      </c>
      <c r="Y156" s="151">
        <f t="shared" si="220"/>
        <v>2511.1012000000001</v>
      </c>
      <c r="Z156" s="307"/>
      <c r="AB156" s="140"/>
      <c r="AD156" s="302"/>
      <c r="AE156" s="309"/>
      <c r="AF156" s="149" t="str">
        <f t="shared" si="217"/>
        <v>ФзФ</v>
      </c>
      <c r="AG156" s="150" t="str">
        <f t="shared" si="218"/>
        <v>Комуникации и физична електроника</v>
      </c>
      <c r="AH156" s="166">
        <f t="shared" si="221"/>
        <v>0</v>
      </c>
      <c r="AI156" s="166">
        <f t="shared" si="222"/>
        <v>0</v>
      </c>
      <c r="AJ156" s="166">
        <f t="shared" si="223"/>
        <v>0</v>
      </c>
      <c r="AK156" s="166">
        <f t="shared" si="224"/>
        <v>0</v>
      </c>
      <c r="AL156" s="166">
        <f t="shared" si="225"/>
        <v>0</v>
      </c>
      <c r="AM156" s="166">
        <f t="shared" si="226"/>
        <v>0</v>
      </c>
      <c r="AN156" s="166">
        <f t="shared" si="227"/>
        <v>0</v>
      </c>
      <c r="AO156" s="166">
        <f t="shared" si="228"/>
        <v>0.97610610038336965</v>
      </c>
      <c r="AP156" s="166">
        <f t="shared" si="229"/>
        <v>0</v>
      </c>
      <c r="AQ156" s="166">
        <f t="shared" si="230"/>
        <v>2.3893899616630344E-2</v>
      </c>
      <c r="AR156" s="166">
        <f t="shared" si="231"/>
        <v>0</v>
      </c>
      <c r="AS156" s="166">
        <f t="shared" si="232"/>
        <v>0</v>
      </c>
      <c r="AT156" s="166">
        <f t="shared" si="233"/>
        <v>0</v>
      </c>
      <c r="AU156" s="166">
        <f t="shared" si="234"/>
        <v>0</v>
      </c>
      <c r="AV156" s="166">
        <f t="shared" si="235"/>
        <v>0</v>
      </c>
      <c r="AW156" s="166">
        <f t="shared" si="236"/>
        <v>0</v>
      </c>
      <c r="AX156" s="167">
        <f t="shared" si="237"/>
        <v>3.5840849424945517E-2</v>
      </c>
      <c r="AY156" s="166">
        <f t="shared" si="238"/>
        <v>0</v>
      </c>
      <c r="AZ156" s="166">
        <f t="shared" si="239"/>
        <v>0</v>
      </c>
      <c r="BA156" s="166">
        <f t="shared" si="240"/>
        <v>0</v>
      </c>
      <c r="BB156" s="218">
        <f t="shared" si="241"/>
        <v>1</v>
      </c>
      <c r="BC156" s="311"/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48234.534785818112</v>
      </c>
      <c r="BO156" s="1">
        <v>0</v>
      </c>
      <c r="BP156" s="1">
        <v>1180.7232141818895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49415.258000000002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9199.7999961132591</v>
      </c>
      <c r="CO156" s="1">
        <v>0</v>
      </c>
      <c r="CP156" s="1">
        <v>225.200003886741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  <c r="DA156" s="1">
        <v>9425</v>
      </c>
      <c r="DG156" s="1">
        <v>0</v>
      </c>
      <c r="DH156" s="1">
        <v>0</v>
      </c>
      <c r="DI156" s="1">
        <v>0</v>
      </c>
      <c r="DJ156" s="1">
        <v>0</v>
      </c>
      <c r="DK156" s="1">
        <v>0</v>
      </c>
      <c r="DL156" s="1">
        <v>0</v>
      </c>
      <c r="DM156" s="1">
        <v>0</v>
      </c>
      <c r="DN156" s="1">
        <v>24487.183297877444</v>
      </c>
      <c r="DO156" s="1">
        <v>0</v>
      </c>
      <c r="DP156" s="1">
        <v>599.41670212255883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25086.600000000002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14547.551491827415</v>
      </c>
      <c r="EO156" s="1">
        <v>0</v>
      </c>
      <c r="EP156" s="1">
        <v>356.10650817258988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0</v>
      </c>
      <c r="EY156" s="1">
        <v>0</v>
      </c>
      <c r="EZ156" s="1">
        <v>0</v>
      </c>
      <c r="FA156" s="1">
        <v>14903.658000000005</v>
      </c>
      <c r="FG156" s="1">
        <v>0</v>
      </c>
      <c r="FH156" s="1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R156" s="1">
        <v>0</v>
      </c>
      <c r="FS156" s="1">
        <v>0</v>
      </c>
      <c r="FT156" s="1">
        <v>0</v>
      </c>
      <c r="FU156" s="1">
        <v>0</v>
      </c>
      <c r="FV156" s="1">
        <v>0</v>
      </c>
      <c r="FW156" s="1">
        <v>0</v>
      </c>
      <c r="FX156" s="1">
        <v>0</v>
      </c>
      <c r="FY156" s="1">
        <v>0</v>
      </c>
      <c r="FZ156" s="1">
        <v>0</v>
      </c>
      <c r="GA156" s="1">
        <v>0</v>
      </c>
    </row>
    <row r="157" spans="1:183" ht="15.75" x14ac:dyDescent="0.25">
      <c r="A157" s="301">
        <f>MAX($A$36:A156)+1</f>
        <v>24</v>
      </c>
      <c r="B157" s="304" t="s">
        <v>171</v>
      </c>
      <c r="C157" s="69" t="s">
        <v>15</v>
      </c>
      <c r="D157" s="59" t="s">
        <v>115</v>
      </c>
      <c r="E157" s="12">
        <v>0</v>
      </c>
      <c r="F157" s="12">
        <v>3.4615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71.25</v>
      </c>
      <c r="M157" s="12">
        <v>0</v>
      </c>
      <c r="N157" s="12">
        <v>7384.0010000000002</v>
      </c>
      <c r="O157" s="12">
        <v>0</v>
      </c>
      <c r="P157" s="12">
        <v>3.53</v>
      </c>
      <c r="Q157" s="12">
        <v>3</v>
      </c>
      <c r="R157" s="12">
        <v>18.100000000000001</v>
      </c>
      <c r="S157" s="12">
        <v>0</v>
      </c>
      <c r="T157" s="12">
        <v>0</v>
      </c>
      <c r="U157" s="32">
        <v>6.7096999999999998</v>
      </c>
      <c r="V157" s="12">
        <v>0</v>
      </c>
      <c r="W157" s="12">
        <v>0</v>
      </c>
      <c r="X157" s="12">
        <v>0</v>
      </c>
      <c r="Y157" s="133">
        <f t="shared" si="220"/>
        <v>7483.3425000000007</v>
      </c>
      <c r="Z157" s="306">
        <f>SUM(Y157:Y160)</f>
        <v>35914.559099999999</v>
      </c>
      <c r="AB157" s="140"/>
      <c r="AD157" s="301">
        <f>A157</f>
        <v>24</v>
      </c>
      <c r="AE157" s="304" t="str">
        <f>B157</f>
        <v>Информатика и компютърни науки</v>
      </c>
      <c r="AF157" s="69" t="str">
        <f t="shared" si="217"/>
        <v>ФМИ</v>
      </c>
      <c r="AG157" s="59" t="str">
        <f t="shared" si="218"/>
        <v>Информатика</v>
      </c>
      <c r="AH157" s="162">
        <f t="shared" si="221"/>
        <v>0</v>
      </c>
      <c r="AI157" s="162">
        <f t="shared" si="222"/>
        <v>4.6256068060495693E-4</v>
      </c>
      <c r="AJ157" s="162">
        <f t="shared" si="223"/>
        <v>0</v>
      </c>
      <c r="AK157" s="162">
        <f t="shared" si="224"/>
        <v>0</v>
      </c>
      <c r="AL157" s="162">
        <f t="shared" si="225"/>
        <v>0</v>
      </c>
      <c r="AM157" s="162">
        <f t="shared" si="226"/>
        <v>0</v>
      </c>
      <c r="AN157" s="162">
        <f t="shared" si="227"/>
        <v>0</v>
      </c>
      <c r="AO157" s="162">
        <f t="shared" si="228"/>
        <v>9.5211464663016547E-3</v>
      </c>
      <c r="AP157" s="162">
        <f t="shared" si="229"/>
        <v>0</v>
      </c>
      <c r="AQ157" s="162">
        <f t="shared" si="230"/>
        <v>0.98672498285358445</v>
      </c>
      <c r="AR157" s="162">
        <f t="shared" si="231"/>
        <v>0</v>
      </c>
      <c r="AS157" s="162">
        <f t="shared" si="232"/>
        <v>4.7171434422519075E-4</v>
      </c>
      <c r="AT157" s="162">
        <f t="shared" si="233"/>
        <v>4.0089037752849072E-4</v>
      </c>
      <c r="AU157" s="162">
        <f t="shared" si="234"/>
        <v>2.4187052777552278E-3</v>
      </c>
      <c r="AV157" s="162">
        <f t="shared" si="235"/>
        <v>0</v>
      </c>
      <c r="AW157" s="162">
        <f t="shared" si="236"/>
        <v>0</v>
      </c>
      <c r="AX157" s="163">
        <f t="shared" si="237"/>
        <v>8.9661805536763806E-4</v>
      </c>
      <c r="AY157" s="162">
        <f t="shared" si="238"/>
        <v>0</v>
      </c>
      <c r="AZ157" s="162">
        <f t="shared" si="239"/>
        <v>0</v>
      </c>
      <c r="BA157" s="162">
        <f t="shared" si="240"/>
        <v>0</v>
      </c>
      <c r="BB157" s="213">
        <f t="shared" si="241"/>
        <v>1</v>
      </c>
      <c r="BC157" s="310"/>
      <c r="BG157" s="1">
        <v>0</v>
      </c>
      <c r="BH157" s="1">
        <v>1035.8350824894092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21321.17568319237</v>
      </c>
      <c r="BO157" s="1">
        <v>0</v>
      </c>
      <c r="BP157" s="1">
        <v>2209622.2114507812</v>
      </c>
      <c r="BQ157" s="1">
        <v>0</v>
      </c>
      <c r="BR157" s="1">
        <v>1056.3333356023729</v>
      </c>
      <c r="BS157" s="1">
        <v>897.73371297652091</v>
      </c>
      <c r="BT157" s="1">
        <v>5416.3267349583439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2239349.6159999999</v>
      </c>
      <c r="CG157" s="1">
        <v>0</v>
      </c>
      <c r="CH157" s="1">
        <v>114.52539891098128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2357.3406535916265</v>
      </c>
      <c r="CO157" s="1">
        <v>0</v>
      </c>
      <c r="CP157" s="1">
        <v>244303.23850471899</v>
      </c>
      <c r="CQ157" s="1">
        <v>0</v>
      </c>
      <c r="CR157" s="1">
        <v>116.79175448671498</v>
      </c>
      <c r="CS157" s="1">
        <v>99.256448572279012</v>
      </c>
      <c r="CT157" s="1">
        <v>598.84723971941685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247590</v>
      </c>
      <c r="DG157" s="1">
        <v>0</v>
      </c>
      <c r="DH157" s="1">
        <v>422.6191209075356</v>
      </c>
      <c r="DI157" s="1">
        <v>0</v>
      </c>
      <c r="DJ157" s="1">
        <v>0</v>
      </c>
      <c r="DK157" s="1">
        <v>0</v>
      </c>
      <c r="DL157" s="1">
        <v>0</v>
      </c>
      <c r="DM157" s="1">
        <v>0</v>
      </c>
      <c r="DN157" s="1">
        <v>8699.006894312266</v>
      </c>
      <c r="DO157" s="1">
        <v>0</v>
      </c>
      <c r="DP157" s="1">
        <v>901522.46465415682</v>
      </c>
      <c r="DQ157" s="1">
        <v>0</v>
      </c>
      <c r="DR157" s="1">
        <v>430.98237665855856</v>
      </c>
      <c r="DS157" s="1">
        <v>366.27397449735855</v>
      </c>
      <c r="DT157" s="1">
        <v>2209.8529794673973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913651.19999999995</v>
      </c>
      <c r="EG157" s="1">
        <v>0</v>
      </c>
      <c r="EH157" s="1">
        <v>498.69056267089212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N157" s="1">
        <v>10264.828135288477</v>
      </c>
      <c r="EO157" s="1">
        <v>0</v>
      </c>
      <c r="EP157" s="1">
        <v>1063796.5082919053</v>
      </c>
      <c r="EQ157" s="1">
        <v>0</v>
      </c>
      <c r="ER157" s="1">
        <v>508.55920445709927</v>
      </c>
      <c r="ES157" s="1">
        <v>432.20328990688319</v>
      </c>
      <c r="ET157" s="1">
        <v>2607.6265157715293</v>
      </c>
      <c r="EU157" s="1">
        <v>0</v>
      </c>
      <c r="EV157" s="1">
        <v>0</v>
      </c>
      <c r="EW157" s="1">
        <v>0</v>
      </c>
      <c r="EX157" s="1">
        <v>0</v>
      </c>
      <c r="EY157" s="1">
        <v>0</v>
      </c>
      <c r="EZ157" s="1">
        <v>0</v>
      </c>
      <c r="FA157" s="1">
        <v>1078108.4160000002</v>
      </c>
      <c r="FG157" s="1">
        <v>0</v>
      </c>
      <c r="FH157" s="1">
        <v>0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R157" s="1">
        <v>0</v>
      </c>
      <c r="FS157" s="1">
        <v>0</v>
      </c>
      <c r="FT157" s="1">
        <v>0</v>
      </c>
      <c r="FU157" s="1">
        <v>0</v>
      </c>
      <c r="FV157" s="1">
        <v>0</v>
      </c>
      <c r="FW157" s="1">
        <v>0</v>
      </c>
      <c r="FX157" s="1">
        <v>0</v>
      </c>
      <c r="FY157" s="1">
        <v>0</v>
      </c>
      <c r="FZ157" s="1">
        <v>0</v>
      </c>
      <c r="GA157" s="1">
        <v>0</v>
      </c>
    </row>
    <row r="158" spans="1:183" ht="15.75" x14ac:dyDescent="0.25">
      <c r="A158" s="302"/>
      <c r="B158" s="309"/>
      <c r="C158" s="70" t="s">
        <v>15</v>
      </c>
      <c r="D158" s="60" t="s">
        <v>116</v>
      </c>
      <c r="E158" s="13">
        <v>0</v>
      </c>
      <c r="F158" s="13">
        <v>56.622299999999996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6015.9112999999998</v>
      </c>
      <c r="O158" s="13">
        <v>0</v>
      </c>
      <c r="P158" s="13">
        <v>10.59</v>
      </c>
      <c r="Q158" s="13">
        <v>46.5</v>
      </c>
      <c r="R158" s="13">
        <v>166.87</v>
      </c>
      <c r="S158" s="13">
        <v>0</v>
      </c>
      <c r="T158" s="13">
        <v>0</v>
      </c>
      <c r="U158" s="33">
        <v>8.6697000000000006</v>
      </c>
      <c r="V158" s="13">
        <v>0</v>
      </c>
      <c r="W158" s="13">
        <v>0</v>
      </c>
      <c r="X158" s="13">
        <v>0</v>
      </c>
      <c r="Y158" s="131">
        <f t="shared" si="220"/>
        <v>6296.4935999999998</v>
      </c>
      <c r="Z158" s="307"/>
      <c r="AB158" s="140"/>
      <c r="AD158" s="302"/>
      <c r="AE158" s="309"/>
      <c r="AF158" s="70" t="str">
        <f t="shared" si="217"/>
        <v>ФМИ</v>
      </c>
      <c r="AG158" s="60" t="str">
        <f t="shared" si="218"/>
        <v>Информационни системи</v>
      </c>
      <c r="AH158" s="158">
        <f t="shared" si="221"/>
        <v>0</v>
      </c>
      <c r="AI158" s="158">
        <f t="shared" si="222"/>
        <v>8.9926717308185626E-3</v>
      </c>
      <c r="AJ158" s="158">
        <f t="shared" si="223"/>
        <v>0</v>
      </c>
      <c r="AK158" s="158">
        <f t="shared" si="224"/>
        <v>0</v>
      </c>
      <c r="AL158" s="158">
        <f t="shared" si="225"/>
        <v>0</v>
      </c>
      <c r="AM158" s="158">
        <f t="shared" si="226"/>
        <v>0</v>
      </c>
      <c r="AN158" s="158">
        <f t="shared" si="227"/>
        <v>0</v>
      </c>
      <c r="AO158" s="158">
        <f t="shared" si="228"/>
        <v>0</v>
      </c>
      <c r="AP158" s="158">
        <f t="shared" si="229"/>
        <v>0</v>
      </c>
      <c r="AQ158" s="158">
        <f t="shared" si="230"/>
        <v>0.95543832522914018</v>
      </c>
      <c r="AR158" s="158">
        <f t="shared" si="231"/>
        <v>0</v>
      </c>
      <c r="AS158" s="158">
        <f t="shared" si="232"/>
        <v>1.681888472021952E-3</v>
      </c>
      <c r="AT158" s="158">
        <f t="shared" si="233"/>
        <v>7.3850626958470982E-3</v>
      </c>
      <c r="AU158" s="158">
        <f t="shared" si="234"/>
        <v>2.650205187217216E-2</v>
      </c>
      <c r="AV158" s="158">
        <f t="shared" si="235"/>
        <v>0</v>
      </c>
      <c r="AW158" s="158">
        <f t="shared" si="236"/>
        <v>0</v>
      </c>
      <c r="AX158" s="159">
        <f t="shared" si="237"/>
        <v>1.3769092054663568E-3</v>
      </c>
      <c r="AY158" s="158">
        <f t="shared" si="238"/>
        <v>0</v>
      </c>
      <c r="AZ158" s="158">
        <f t="shared" si="239"/>
        <v>0</v>
      </c>
      <c r="BA158" s="158">
        <f t="shared" si="240"/>
        <v>0</v>
      </c>
      <c r="BB158" s="211">
        <f t="shared" si="241"/>
        <v>0.99999999999999989</v>
      </c>
      <c r="BC158" s="311"/>
      <c r="BG158" s="1">
        <v>0</v>
      </c>
      <c r="BH158" s="1">
        <v>18806.706040394292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1998143.4061171354</v>
      </c>
      <c r="BQ158" s="1">
        <v>0</v>
      </c>
      <c r="BR158" s="1">
        <v>3517.3953895863565</v>
      </c>
      <c r="BS158" s="1">
        <v>15444.653976937259</v>
      </c>
      <c r="BT158" s="1">
        <v>55424.718475946684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2091336.8800000001</v>
      </c>
      <c r="CG158" s="1">
        <v>0</v>
      </c>
      <c r="CH158" s="1">
        <v>2340.9723049666882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248719.70482364978</v>
      </c>
      <c r="CQ158" s="1">
        <v>0</v>
      </c>
      <c r="CR158" s="1">
        <v>437.82920703675455</v>
      </c>
      <c r="CS158" s="1">
        <v>1922.4795209829167</v>
      </c>
      <c r="CT158" s="1">
        <v>6899.0141433638564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260320</v>
      </c>
      <c r="DG158" s="1">
        <v>0</v>
      </c>
      <c r="DH158" s="1">
        <v>7553.0888694622035</v>
      </c>
      <c r="DI158" s="1">
        <v>0</v>
      </c>
      <c r="DJ158" s="1">
        <v>0</v>
      </c>
      <c r="DK158" s="1">
        <v>0</v>
      </c>
      <c r="DL158" s="1">
        <v>0</v>
      </c>
      <c r="DM158" s="1">
        <v>0</v>
      </c>
      <c r="DN158" s="1">
        <v>0</v>
      </c>
      <c r="DO158" s="1">
        <v>0</v>
      </c>
      <c r="DP158" s="1">
        <v>802487.93637315847</v>
      </c>
      <c r="DQ158" s="1">
        <v>0</v>
      </c>
      <c r="DR158" s="1">
        <v>1412.6450378667898</v>
      </c>
      <c r="DS158" s="1">
        <v>6202.8323192451116</v>
      </c>
      <c r="DT158" s="1">
        <v>22259.497400267352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">
        <v>0</v>
      </c>
      <c r="EA158" s="1">
        <v>839916</v>
      </c>
      <c r="EG158" s="1">
        <v>0</v>
      </c>
      <c r="EH158" s="1">
        <v>8912.6448659653997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">
        <v>0</v>
      </c>
      <c r="EP158" s="1">
        <v>946935.76492032688</v>
      </c>
      <c r="EQ158" s="1">
        <v>0</v>
      </c>
      <c r="ER158" s="1">
        <v>1666.9211446828119</v>
      </c>
      <c r="ES158" s="1">
        <v>7319.3421367092305</v>
      </c>
      <c r="ET158" s="1">
        <v>26266.206932315472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0</v>
      </c>
      <c r="FA158" s="1">
        <v>991100.87999999977</v>
      </c>
      <c r="FG158" s="1">
        <v>0</v>
      </c>
      <c r="FH158" s="1">
        <v>0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">
        <v>0</v>
      </c>
      <c r="FT158" s="1">
        <v>0</v>
      </c>
      <c r="FU158" s="1">
        <v>0</v>
      </c>
      <c r="FV158" s="1">
        <v>0</v>
      </c>
      <c r="FW158" s="1">
        <v>0</v>
      </c>
      <c r="FX158" s="1">
        <v>0</v>
      </c>
      <c r="FY158" s="1">
        <v>0</v>
      </c>
      <c r="FZ158" s="1">
        <v>0</v>
      </c>
      <c r="GA158" s="1">
        <v>0</v>
      </c>
    </row>
    <row r="159" spans="1:183" ht="15.75" x14ac:dyDescent="0.25">
      <c r="A159" s="302"/>
      <c r="B159" s="309"/>
      <c r="C159" s="70" t="s">
        <v>15</v>
      </c>
      <c r="D159" s="60" t="s">
        <v>117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120</v>
      </c>
      <c r="M159" s="13">
        <v>0</v>
      </c>
      <c r="N159" s="13">
        <v>12295.0833</v>
      </c>
      <c r="O159" s="13">
        <v>0</v>
      </c>
      <c r="P159" s="13">
        <v>31.76</v>
      </c>
      <c r="Q159" s="13">
        <v>20</v>
      </c>
      <c r="R159" s="13">
        <v>37.760000000000005</v>
      </c>
      <c r="S159" s="13">
        <v>0</v>
      </c>
      <c r="T159" s="13">
        <v>30</v>
      </c>
      <c r="U159" s="33">
        <v>11.730699999999999</v>
      </c>
      <c r="V159" s="13">
        <v>0</v>
      </c>
      <c r="W159" s="13">
        <v>0</v>
      </c>
      <c r="X159" s="13">
        <v>0</v>
      </c>
      <c r="Y159" s="131">
        <f t="shared" si="220"/>
        <v>12534.603300000001</v>
      </c>
      <c r="Z159" s="307"/>
      <c r="AB159" s="140"/>
      <c r="AD159" s="302"/>
      <c r="AE159" s="309"/>
      <c r="AF159" s="70" t="str">
        <f t="shared" si="217"/>
        <v>ФМИ</v>
      </c>
      <c r="AG159" s="60" t="str">
        <f t="shared" si="218"/>
        <v>Компютърни науки</v>
      </c>
      <c r="AH159" s="158">
        <f t="shared" si="221"/>
        <v>0</v>
      </c>
      <c r="AI159" s="158">
        <f t="shared" si="222"/>
        <v>0</v>
      </c>
      <c r="AJ159" s="158">
        <f t="shared" si="223"/>
        <v>0</v>
      </c>
      <c r="AK159" s="158">
        <f t="shared" si="224"/>
        <v>0</v>
      </c>
      <c r="AL159" s="158">
        <f t="shared" si="225"/>
        <v>0</v>
      </c>
      <c r="AM159" s="158">
        <f t="shared" si="226"/>
        <v>0</v>
      </c>
      <c r="AN159" s="158">
        <f t="shared" si="227"/>
        <v>0</v>
      </c>
      <c r="AO159" s="158">
        <f t="shared" si="228"/>
        <v>9.573498030049343E-3</v>
      </c>
      <c r="AP159" s="158">
        <f t="shared" si="229"/>
        <v>0</v>
      </c>
      <c r="AQ159" s="158">
        <f t="shared" si="230"/>
        <v>0.98089129793202146</v>
      </c>
      <c r="AR159" s="158">
        <f t="shared" si="231"/>
        <v>0</v>
      </c>
      <c r="AS159" s="158">
        <f t="shared" si="232"/>
        <v>2.5337858119530597E-3</v>
      </c>
      <c r="AT159" s="158">
        <f t="shared" si="233"/>
        <v>1.5955830050082239E-3</v>
      </c>
      <c r="AU159" s="158">
        <f t="shared" si="234"/>
        <v>3.0124607134555271E-3</v>
      </c>
      <c r="AV159" s="158">
        <f t="shared" si="235"/>
        <v>0</v>
      </c>
      <c r="AW159" s="158">
        <f t="shared" si="236"/>
        <v>2.3933745075123357E-3</v>
      </c>
      <c r="AX159" s="159">
        <f t="shared" si="237"/>
        <v>9.3586527784249849E-4</v>
      </c>
      <c r="AY159" s="158">
        <f t="shared" si="238"/>
        <v>0</v>
      </c>
      <c r="AZ159" s="158">
        <f t="shared" si="239"/>
        <v>0</v>
      </c>
      <c r="BA159" s="158">
        <f t="shared" si="240"/>
        <v>0</v>
      </c>
      <c r="BB159" s="211">
        <f t="shared" si="241"/>
        <v>0.99999999999999989</v>
      </c>
      <c r="BC159" s="311"/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36787.076313775331</v>
      </c>
      <c r="BO159" s="1">
        <v>0</v>
      </c>
      <c r="BP159" s="1">
        <v>3769168.0636777054</v>
      </c>
      <c r="BQ159" s="1">
        <v>0</v>
      </c>
      <c r="BR159" s="1">
        <v>9736.3128643792061</v>
      </c>
      <c r="BS159" s="1">
        <v>6131.1793856292225</v>
      </c>
      <c r="BT159" s="1">
        <v>11575.666680067974</v>
      </c>
      <c r="BU159" s="1">
        <v>0</v>
      </c>
      <c r="BV159" s="1">
        <v>9196.7690784438328</v>
      </c>
      <c r="BW159" s="1">
        <v>0</v>
      </c>
      <c r="BX159" s="1">
        <v>0</v>
      </c>
      <c r="BY159" s="1">
        <v>0</v>
      </c>
      <c r="BZ159" s="1">
        <v>0</v>
      </c>
      <c r="CA159" s="1">
        <v>3842595.0680000004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4849.7330585643658</v>
      </c>
      <c r="CO159" s="1">
        <v>0</v>
      </c>
      <c r="CP159" s="1">
        <v>496898.93281510548</v>
      </c>
      <c r="CQ159" s="1">
        <v>0</v>
      </c>
      <c r="CR159" s="1">
        <v>1283.5626828333691</v>
      </c>
      <c r="CS159" s="1">
        <v>808.28884309406101</v>
      </c>
      <c r="CT159" s="1">
        <v>1526.0493357615874</v>
      </c>
      <c r="CU159" s="1">
        <v>0</v>
      </c>
      <c r="CV159" s="1">
        <v>1212.4332646410915</v>
      </c>
      <c r="CW159" s="1">
        <v>0</v>
      </c>
      <c r="CX159" s="1">
        <v>0</v>
      </c>
      <c r="CY159" s="1">
        <v>0</v>
      </c>
      <c r="CZ159" s="1">
        <v>0</v>
      </c>
      <c r="DA159" s="1">
        <v>506578.99999999994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14650.157456518789</v>
      </c>
      <c r="DO159" s="1">
        <v>0</v>
      </c>
      <c r="DP159" s="1">
        <v>1501040.8857167887</v>
      </c>
      <c r="DQ159" s="1">
        <v>0</v>
      </c>
      <c r="DR159" s="1">
        <v>3877.4083401586399</v>
      </c>
      <c r="DS159" s="1">
        <v>2441.6929094197985</v>
      </c>
      <c r="DT159" s="1">
        <v>4609.9162129845799</v>
      </c>
      <c r="DU159" s="1">
        <v>0</v>
      </c>
      <c r="DV159" s="1">
        <v>3662.5393641296973</v>
      </c>
      <c r="DW159" s="1">
        <v>0</v>
      </c>
      <c r="DX159" s="1">
        <v>0</v>
      </c>
      <c r="DY159" s="1">
        <v>0</v>
      </c>
      <c r="DZ159" s="1">
        <v>0</v>
      </c>
      <c r="EA159" s="1">
        <v>1530282.6000000003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17287.185798692171</v>
      </c>
      <c r="EO159" s="1">
        <v>0</v>
      </c>
      <c r="EP159" s="1">
        <v>1771228.2451458108</v>
      </c>
      <c r="EQ159" s="1">
        <v>0</v>
      </c>
      <c r="ER159" s="1">
        <v>4575.341841387195</v>
      </c>
      <c r="ES159" s="1">
        <v>2881.1976331153619</v>
      </c>
      <c r="ET159" s="1">
        <v>5439.7011313218045</v>
      </c>
      <c r="EU159" s="1">
        <v>0</v>
      </c>
      <c r="EV159" s="1">
        <v>4321.7964496730428</v>
      </c>
      <c r="EW159" s="1">
        <v>0</v>
      </c>
      <c r="EX159" s="1">
        <v>0</v>
      </c>
      <c r="EY159" s="1">
        <v>0</v>
      </c>
      <c r="EZ159" s="1">
        <v>0</v>
      </c>
      <c r="FA159" s="1">
        <v>1805733.4680000003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>
        <v>0</v>
      </c>
      <c r="FZ159" s="1">
        <v>0</v>
      </c>
      <c r="GA159" s="1">
        <v>0</v>
      </c>
    </row>
    <row r="160" spans="1:183" ht="16.5" thickBot="1" x14ac:dyDescent="0.3">
      <c r="A160" s="303"/>
      <c r="B160" s="305"/>
      <c r="C160" s="71" t="s">
        <v>15</v>
      </c>
      <c r="D160" s="61" t="s">
        <v>118</v>
      </c>
      <c r="E160" s="14">
        <v>0</v>
      </c>
      <c r="F160" s="14">
        <v>23.4862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9160.5835000000006</v>
      </c>
      <c r="O160" s="14">
        <v>0</v>
      </c>
      <c r="P160" s="14">
        <v>7.06</v>
      </c>
      <c r="Q160" s="14">
        <v>184</v>
      </c>
      <c r="R160" s="14">
        <v>194.99</v>
      </c>
      <c r="S160" s="14">
        <v>0</v>
      </c>
      <c r="T160" s="14">
        <v>30</v>
      </c>
      <c r="U160" s="34">
        <v>21.395600000000002</v>
      </c>
      <c r="V160" s="14">
        <v>0</v>
      </c>
      <c r="W160" s="14">
        <v>0</v>
      </c>
      <c r="X160" s="14">
        <v>0</v>
      </c>
      <c r="Y160" s="132">
        <f t="shared" si="220"/>
        <v>9600.1196999999993</v>
      </c>
      <c r="Z160" s="308"/>
      <c r="AB160" s="140"/>
      <c r="AD160" s="303"/>
      <c r="AE160" s="305"/>
      <c r="AF160" s="71" t="str">
        <f t="shared" si="217"/>
        <v>ФМИ</v>
      </c>
      <c r="AG160" s="61" t="str">
        <f t="shared" si="218"/>
        <v>Софтуерно инженерство</v>
      </c>
      <c r="AH160" s="160">
        <f t="shared" si="221"/>
        <v>0</v>
      </c>
      <c r="AI160" s="160">
        <f t="shared" si="222"/>
        <v>2.4464486625099062E-3</v>
      </c>
      <c r="AJ160" s="160">
        <f t="shared" si="223"/>
        <v>0</v>
      </c>
      <c r="AK160" s="160">
        <f t="shared" si="224"/>
        <v>0</v>
      </c>
      <c r="AL160" s="160">
        <f t="shared" si="225"/>
        <v>0</v>
      </c>
      <c r="AM160" s="160">
        <f t="shared" si="226"/>
        <v>0</v>
      </c>
      <c r="AN160" s="160">
        <f t="shared" si="227"/>
        <v>0</v>
      </c>
      <c r="AO160" s="160">
        <f t="shared" si="228"/>
        <v>0</v>
      </c>
      <c r="AP160" s="160">
        <f t="shared" si="229"/>
        <v>0</v>
      </c>
      <c r="AQ160" s="160">
        <f t="shared" si="230"/>
        <v>0.95421555004152725</v>
      </c>
      <c r="AR160" s="160">
        <f t="shared" si="231"/>
        <v>0</v>
      </c>
      <c r="AS160" s="160">
        <f t="shared" si="232"/>
        <v>7.3540749705443774E-4</v>
      </c>
      <c r="AT160" s="160">
        <f t="shared" si="233"/>
        <v>1.9166427685271468E-2</v>
      </c>
      <c r="AU160" s="160">
        <f t="shared" si="234"/>
        <v>2.0311205077995019E-2</v>
      </c>
      <c r="AV160" s="160">
        <f t="shared" si="235"/>
        <v>0</v>
      </c>
      <c r="AW160" s="160">
        <f t="shared" si="236"/>
        <v>3.1249610356420873E-3</v>
      </c>
      <c r="AX160" s="161">
        <f t="shared" si="237"/>
        <v>2.2286805444727948E-3</v>
      </c>
      <c r="AY160" s="160">
        <f t="shared" si="238"/>
        <v>0</v>
      </c>
      <c r="AZ160" s="160">
        <f t="shared" si="239"/>
        <v>0</v>
      </c>
      <c r="BA160" s="160">
        <f t="shared" si="240"/>
        <v>0</v>
      </c>
      <c r="BB160" s="212">
        <f t="shared" si="241"/>
        <v>1.0000000000000002</v>
      </c>
      <c r="BC160" s="312"/>
      <c r="BG160" s="1">
        <v>0</v>
      </c>
      <c r="BH160" s="1">
        <v>7470.1659105466779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2913671.7980097407</v>
      </c>
      <c r="BQ160" s="1">
        <v>0</v>
      </c>
      <c r="BR160" s="1">
        <v>2245.5472289454888</v>
      </c>
      <c r="BS160" s="1">
        <v>58524.177071667138</v>
      </c>
      <c r="BT160" s="1">
        <v>62019.724386980299</v>
      </c>
      <c r="BU160" s="1">
        <v>0</v>
      </c>
      <c r="BV160" s="1">
        <v>9541.9853921196427</v>
      </c>
      <c r="BW160" s="1">
        <v>0</v>
      </c>
      <c r="BX160" s="1">
        <v>0</v>
      </c>
      <c r="BY160" s="1">
        <v>0</v>
      </c>
      <c r="BZ160" s="1">
        <v>0</v>
      </c>
      <c r="CA160" s="1">
        <v>3053473.398</v>
      </c>
      <c r="CG160" s="1">
        <v>0</v>
      </c>
      <c r="CH160" s="1">
        <v>1157.4869786471102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451467.50509063067</v>
      </c>
      <c r="CQ160" s="1">
        <v>0</v>
      </c>
      <c r="CR160" s="1">
        <v>347.94296519865264</v>
      </c>
      <c r="CS160" s="1">
        <v>9068.2019258572382</v>
      </c>
      <c r="CT160" s="1">
        <v>9609.8298561027332</v>
      </c>
      <c r="CU160" s="1">
        <v>0</v>
      </c>
      <c r="CV160" s="1">
        <v>1478.5111835636801</v>
      </c>
      <c r="CW160" s="1">
        <v>0</v>
      </c>
      <c r="CX160" s="1">
        <v>0</v>
      </c>
      <c r="CY160" s="1">
        <v>0</v>
      </c>
      <c r="CZ160" s="1">
        <v>0</v>
      </c>
      <c r="DA160" s="1">
        <v>473129.47800000006</v>
      </c>
      <c r="DG160" s="1">
        <v>0</v>
      </c>
      <c r="DH160" s="1">
        <v>2895.7242806878753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1129451.5105133534</v>
      </c>
      <c r="DQ160" s="1">
        <v>0</v>
      </c>
      <c r="DR160" s="1">
        <v>870.46067144350286</v>
      </c>
      <c r="DS160" s="1">
        <v>22686.227131105461</v>
      </c>
      <c r="DT160" s="1">
        <v>24041.236023338337</v>
      </c>
      <c r="DU160" s="1">
        <v>0</v>
      </c>
      <c r="DV160" s="1">
        <v>3698.8413800715425</v>
      </c>
      <c r="DW160" s="1">
        <v>0</v>
      </c>
      <c r="DX160" s="1">
        <v>0</v>
      </c>
      <c r="DY160" s="1">
        <v>0</v>
      </c>
      <c r="DZ160" s="1">
        <v>0</v>
      </c>
      <c r="EA160" s="1">
        <v>1183644.0000000002</v>
      </c>
      <c r="EG160" s="1">
        <v>0</v>
      </c>
      <c r="EH160" s="1">
        <v>3416.9546512116931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1332752.7824057571</v>
      </c>
      <c r="EQ160" s="1">
        <v>0</v>
      </c>
      <c r="ER160" s="1">
        <v>1027.1435923033334</v>
      </c>
      <c r="ES160" s="1">
        <v>26769.748014704444</v>
      </c>
      <c r="ET160" s="1">
        <v>28368.658507539236</v>
      </c>
      <c r="EU160" s="1">
        <v>0</v>
      </c>
      <c r="EV160" s="1">
        <v>4364.6328284844203</v>
      </c>
      <c r="EW160" s="1">
        <v>0</v>
      </c>
      <c r="EX160" s="1">
        <v>0</v>
      </c>
      <c r="EY160" s="1">
        <v>0</v>
      </c>
      <c r="EZ160" s="1">
        <v>0</v>
      </c>
      <c r="FA160" s="1">
        <v>1396699.9200000004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>
        <v>0</v>
      </c>
      <c r="FZ160" s="1">
        <v>0</v>
      </c>
      <c r="GA160" s="1">
        <v>0</v>
      </c>
    </row>
    <row r="161" spans="1:183" ht="15.75" x14ac:dyDescent="0.25">
      <c r="A161" s="316">
        <f>MAX($A$36:A160)+1</f>
        <v>25</v>
      </c>
      <c r="B161" s="319" t="s">
        <v>119</v>
      </c>
      <c r="C161" s="78" t="s">
        <v>15</v>
      </c>
      <c r="D161" s="68" t="s">
        <v>119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2183.5871999999999</v>
      </c>
      <c r="O161" s="12">
        <v>0</v>
      </c>
      <c r="P161" s="12">
        <v>0</v>
      </c>
      <c r="Q161" s="12">
        <v>0</v>
      </c>
      <c r="R161" s="12">
        <v>14.57</v>
      </c>
      <c r="S161" s="12">
        <v>0</v>
      </c>
      <c r="T161" s="12">
        <v>0</v>
      </c>
      <c r="U161" s="32">
        <v>1.931</v>
      </c>
      <c r="V161" s="12">
        <v>0</v>
      </c>
      <c r="W161" s="12">
        <v>0</v>
      </c>
      <c r="X161" s="12">
        <v>0</v>
      </c>
      <c r="Y161" s="133">
        <f t="shared" si="220"/>
        <v>2198.1572000000001</v>
      </c>
      <c r="Z161" s="355">
        <f>SUM(Y161:Y163)</f>
        <v>8046.4337000000005</v>
      </c>
      <c r="AB161" s="140"/>
      <c r="AD161" s="316">
        <f>A161</f>
        <v>25</v>
      </c>
      <c r="AE161" s="319" t="str">
        <f>B161</f>
        <v>Математика</v>
      </c>
      <c r="AF161" s="78" t="str">
        <f t="shared" si="217"/>
        <v>ФМИ</v>
      </c>
      <c r="AG161" s="68" t="str">
        <f t="shared" si="218"/>
        <v>Математика</v>
      </c>
      <c r="AH161" s="162">
        <f t="shared" si="221"/>
        <v>0</v>
      </c>
      <c r="AI161" s="162">
        <f t="shared" si="222"/>
        <v>0</v>
      </c>
      <c r="AJ161" s="162">
        <f t="shared" si="223"/>
        <v>0</v>
      </c>
      <c r="AK161" s="162">
        <f t="shared" si="224"/>
        <v>0</v>
      </c>
      <c r="AL161" s="162">
        <f t="shared" si="225"/>
        <v>0</v>
      </c>
      <c r="AM161" s="162">
        <f t="shared" si="226"/>
        <v>0</v>
      </c>
      <c r="AN161" s="162">
        <f t="shared" si="227"/>
        <v>0</v>
      </c>
      <c r="AO161" s="162">
        <f t="shared" si="228"/>
        <v>0</v>
      </c>
      <c r="AP161" s="162">
        <f t="shared" si="229"/>
        <v>0</v>
      </c>
      <c r="AQ161" s="162">
        <f t="shared" si="230"/>
        <v>0.99337172063945189</v>
      </c>
      <c r="AR161" s="162">
        <f t="shared" si="231"/>
        <v>0</v>
      </c>
      <c r="AS161" s="162">
        <f t="shared" si="232"/>
        <v>0</v>
      </c>
      <c r="AT161" s="162">
        <f t="shared" si="233"/>
        <v>0</v>
      </c>
      <c r="AU161" s="162">
        <f t="shared" si="234"/>
        <v>6.6282793605480081E-3</v>
      </c>
      <c r="AV161" s="162">
        <f t="shared" si="235"/>
        <v>0</v>
      </c>
      <c r="AW161" s="162">
        <f t="shared" si="236"/>
        <v>0</v>
      </c>
      <c r="AX161" s="163">
        <f t="shared" si="237"/>
        <v>8.7846310536844228E-4</v>
      </c>
      <c r="AY161" s="162">
        <f t="shared" si="238"/>
        <v>0</v>
      </c>
      <c r="AZ161" s="162">
        <f t="shared" si="239"/>
        <v>0</v>
      </c>
      <c r="BA161" s="162">
        <f t="shared" si="240"/>
        <v>0</v>
      </c>
      <c r="BB161" s="213">
        <f t="shared" si="241"/>
        <v>0.99999999999999989</v>
      </c>
      <c r="BC161" s="313"/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239960.89534248921</v>
      </c>
      <c r="BQ161" s="1">
        <v>0</v>
      </c>
      <c r="BR161" s="1">
        <v>0</v>
      </c>
      <c r="BS161" s="1">
        <v>0</v>
      </c>
      <c r="BT161" s="1">
        <v>1601.1406575107549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241562.03599999996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15407.195387117899</v>
      </c>
      <c r="CQ161" s="1">
        <v>0</v>
      </c>
      <c r="CR161" s="1">
        <v>0</v>
      </c>
      <c r="CS161" s="1">
        <v>0</v>
      </c>
      <c r="CT161" s="1">
        <v>102.8046128820996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15509.999999999998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97203.012259323412</v>
      </c>
      <c r="DQ161" s="1">
        <v>0</v>
      </c>
      <c r="DR161" s="1">
        <v>0</v>
      </c>
      <c r="DS161" s="1">
        <v>0</v>
      </c>
      <c r="DT161" s="1">
        <v>648.58774067659965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">
        <v>0</v>
      </c>
      <c r="EA161" s="1">
        <v>97851.6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117615.64483378128</v>
      </c>
      <c r="EQ161" s="1">
        <v>0</v>
      </c>
      <c r="ER161" s="1">
        <v>0</v>
      </c>
      <c r="ES161" s="1">
        <v>0</v>
      </c>
      <c r="ET161" s="1">
        <v>784.79116621868513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118400.43599999996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9735.0428622666277</v>
      </c>
      <c r="FQ161" s="1">
        <v>0</v>
      </c>
      <c r="FR161" s="1">
        <v>0</v>
      </c>
      <c r="FS161" s="1">
        <v>0</v>
      </c>
      <c r="FT161" s="1">
        <v>64.957137733370473</v>
      </c>
      <c r="FU161" s="1">
        <v>0</v>
      </c>
      <c r="FV161" s="1">
        <v>0</v>
      </c>
      <c r="FW161" s="1">
        <v>0</v>
      </c>
      <c r="FX161" s="1">
        <v>0</v>
      </c>
      <c r="FY161" s="1">
        <v>0</v>
      </c>
      <c r="FZ161" s="1">
        <v>0</v>
      </c>
      <c r="GA161" s="1">
        <v>9799.9999999999982</v>
      </c>
    </row>
    <row r="162" spans="1:183" ht="15.75" x14ac:dyDescent="0.25">
      <c r="A162" s="317"/>
      <c r="B162" s="320"/>
      <c r="C162" s="75" t="s">
        <v>15</v>
      </c>
      <c r="D162" s="66" t="s">
        <v>121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1903.2276999999999</v>
      </c>
      <c r="O162" s="13">
        <v>0</v>
      </c>
      <c r="P162" s="13">
        <v>3.53</v>
      </c>
      <c r="Q162" s="13">
        <v>0</v>
      </c>
      <c r="R162" s="13">
        <v>37.53</v>
      </c>
      <c r="S162" s="13">
        <v>0</v>
      </c>
      <c r="T162" s="13">
        <v>0</v>
      </c>
      <c r="U162" s="33">
        <v>1.3565</v>
      </c>
      <c r="V162" s="13">
        <v>0</v>
      </c>
      <c r="W162" s="13">
        <v>0</v>
      </c>
      <c r="X162" s="13">
        <v>0</v>
      </c>
      <c r="Y162" s="131">
        <f t="shared" si="220"/>
        <v>1944.2876999999999</v>
      </c>
      <c r="Z162" s="356"/>
      <c r="AB162" s="140"/>
      <c r="AD162" s="317"/>
      <c r="AE162" s="320"/>
      <c r="AF162" s="75" t="str">
        <f t="shared" si="217"/>
        <v>ФМИ</v>
      </c>
      <c r="AG162" s="66" t="str">
        <f t="shared" si="218"/>
        <v>Статистика</v>
      </c>
      <c r="AH162" s="158">
        <f t="shared" si="221"/>
        <v>0</v>
      </c>
      <c r="AI162" s="158">
        <f t="shared" si="222"/>
        <v>0</v>
      </c>
      <c r="AJ162" s="158">
        <f t="shared" si="223"/>
        <v>0</v>
      </c>
      <c r="AK162" s="158">
        <f t="shared" si="224"/>
        <v>0</v>
      </c>
      <c r="AL162" s="158">
        <f t="shared" si="225"/>
        <v>0</v>
      </c>
      <c r="AM162" s="158">
        <f t="shared" si="226"/>
        <v>0</v>
      </c>
      <c r="AN162" s="158">
        <f t="shared" si="227"/>
        <v>0</v>
      </c>
      <c r="AO162" s="158">
        <f t="shared" si="228"/>
        <v>0</v>
      </c>
      <c r="AP162" s="158">
        <f t="shared" si="229"/>
        <v>0</v>
      </c>
      <c r="AQ162" s="158">
        <f t="shared" si="230"/>
        <v>0.97888172619720837</v>
      </c>
      <c r="AR162" s="158">
        <f t="shared" si="231"/>
        <v>0</v>
      </c>
      <c r="AS162" s="158">
        <f t="shared" si="232"/>
        <v>1.8155749275171572E-3</v>
      </c>
      <c r="AT162" s="158">
        <f t="shared" si="233"/>
        <v>0</v>
      </c>
      <c r="AU162" s="158">
        <f t="shared" si="234"/>
        <v>1.9302698875274478E-2</v>
      </c>
      <c r="AV162" s="158">
        <f t="shared" si="235"/>
        <v>0</v>
      </c>
      <c r="AW162" s="158">
        <f t="shared" si="236"/>
        <v>0</v>
      </c>
      <c r="AX162" s="159">
        <f t="shared" si="237"/>
        <v>6.9768481279802372E-4</v>
      </c>
      <c r="AY162" s="158">
        <f t="shared" si="238"/>
        <v>0</v>
      </c>
      <c r="AZ162" s="158">
        <f t="shared" si="239"/>
        <v>0</v>
      </c>
      <c r="BA162" s="158">
        <f t="shared" si="240"/>
        <v>0</v>
      </c>
      <c r="BB162" s="211">
        <f t="shared" si="241"/>
        <v>1</v>
      </c>
      <c r="BC162" s="314"/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172330.82794208609</v>
      </c>
      <c r="BQ162" s="1">
        <v>0</v>
      </c>
      <c r="BR162" s="1">
        <v>319.62955490589172</v>
      </c>
      <c r="BS162" s="1">
        <v>0</v>
      </c>
      <c r="BT162" s="1">
        <v>3398.2145030079646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176048.67199999996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11276.71748579184</v>
      </c>
      <c r="CQ162" s="1">
        <v>0</v>
      </c>
      <c r="CR162" s="1">
        <v>20.915423164997652</v>
      </c>
      <c r="CS162" s="1">
        <v>0</v>
      </c>
      <c r="CT162" s="1">
        <v>222.36709104316199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11520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0</v>
      </c>
      <c r="DN162" s="1">
        <v>0</v>
      </c>
      <c r="DO162" s="1">
        <v>0</v>
      </c>
      <c r="DP162" s="1">
        <v>69464.579712477745</v>
      </c>
      <c r="DQ162" s="1">
        <v>0</v>
      </c>
      <c r="DR162" s="1">
        <v>128.83900669638555</v>
      </c>
      <c r="DS162" s="1">
        <v>0</v>
      </c>
      <c r="DT162" s="1">
        <v>1369.781280825878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70963.200000000012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v>0</v>
      </c>
      <c r="EP162" s="1">
        <v>84052.141452098047</v>
      </c>
      <c r="EQ162" s="1">
        <v>0</v>
      </c>
      <c r="ER162" s="1">
        <v>155.89519810262647</v>
      </c>
      <c r="ES162" s="1">
        <v>0</v>
      </c>
      <c r="ET162" s="1">
        <v>1657.4353497993118</v>
      </c>
      <c r="EU162" s="1">
        <v>0</v>
      </c>
      <c r="EV162" s="1">
        <v>0</v>
      </c>
      <c r="EW162" s="1">
        <v>0</v>
      </c>
      <c r="EX162" s="1">
        <v>0</v>
      </c>
      <c r="EY162" s="1">
        <v>0</v>
      </c>
      <c r="EZ162" s="1">
        <v>0</v>
      </c>
      <c r="FA162" s="1">
        <v>85865.471999999994</v>
      </c>
      <c r="FG162" s="1">
        <v>0</v>
      </c>
      <c r="FH162" s="1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7537.3892917185049</v>
      </c>
      <c r="FQ162" s="1">
        <v>0</v>
      </c>
      <c r="FR162" s="1">
        <v>13.979926941882111</v>
      </c>
      <c r="FS162" s="1">
        <v>0</v>
      </c>
      <c r="FT162" s="1">
        <v>148.63078133961349</v>
      </c>
      <c r="FU162" s="1">
        <v>0</v>
      </c>
      <c r="FV162" s="1">
        <v>0</v>
      </c>
      <c r="FW162" s="1">
        <v>0</v>
      </c>
      <c r="FX162" s="1">
        <v>0</v>
      </c>
      <c r="FY162" s="1">
        <v>0</v>
      </c>
      <c r="FZ162" s="1">
        <v>0</v>
      </c>
      <c r="GA162" s="1">
        <v>7700</v>
      </c>
    </row>
    <row r="163" spans="1:183" ht="16.5" thickBot="1" x14ac:dyDescent="0.3">
      <c r="A163" s="318"/>
      <c r="B163" s="321"/>
      <c r="C163" s="76" t="s">
        <v>15</v>
      </c>
      <c r="D163" s="65" t="s">
        <v>120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3870.2887999999998</v>
      </c>
      <c r="O163" s="14">
        <v>0</v>
      </c>
      <c r="P163" s="14">
        <v>3.53</v>
      </c>
      <c r="Q163" s="14">
        <v>7.5</v>
      </c>
      <c r="R163" s="14">
        <v>22.67</v>
      </c>
      <c r="S163" s="14">
        <v>0</v>
      </c>
      <c r="T163" s="14">
        <v>0</v>
      </c>
      <c r="U163" s="34">
        <v>4.6729000000000003</v>
      </c>
      <c r="V163" s="14">
        <v>0</v>
      </c>
      <c r="W163" s="14">
        <v>0</v>
      </c>
      <c r="X163" s="14">
        <v>0</v>
      </c>
      <c r="Y163" s="132">
        <f t="shared" si="220"/>
        <v>3903.9888000000001</v>
      </c>
      <c r="Z163" s="357"/>
      <c r="AB163" s="140"/>
      <c r="AD163" s="318"/>
      <c r="AE163" s="321"/>
      <c r="AF163" s="76" t="str">
        <f t="shared" si="217"/>
        <v>ФМИ</v>
      </c>
      <c r="AG163" s="65" t="str">
        <f t="shared" si="218"/>
        <v>Приложна математика</v>
      </c>
      <c r="AH163" s="160">
        <f t="shared" si="221"/>
        <v>0</v>
      </c>
      <c r="AI163" s="160">
        <f t="shared" si="222"/>
        <v>0</v>
      </c>
      <c r="AJ163" s="160">
        <f t="shared" si="223"/>
        <v>0</v>
      </c>
      <c r="AK163" s="160">
        <f t="shared" si="224"/>
        <v>0</v>
      </c>
      <c r="AL163" s="160">
        <f t="shared" si="225"/>
        <v>0</v>
      </c>
      <c r="AM163" s="160">
        <f t="shared" si="226"/>
        <v>0</v>
      </c>
      <c r="AN163" s="160">
        <f t="shared" si="227"/>
        <v>0</v>
      </c>
      <c r="AO163" s="160">
        <f t="shared" si="228"/>
        <v>0</v>
      </c>
      <c r="AP163" s="160">
        <f t="shared" si="229"/>
        <v>0</v>
      </c>
      <c r="AQ163" s="160">
        <f t="shared" si="230"/>
        <v>0.99136780310435313</v>
      </c>
      <c r="AR163" s="160">
        <f t="shared" si="231"/>
        <v>0</v>
      </c>
      <c r="AS163" s="160">
        <f t="shared" si="232"/>
        <v>9.0420341369831791E-4</v>
      </c>
      <c r="AT163" s="160">
        <f t="shared" si="233"/>
        <v>1.9211120687641318E-3</v>
      </c>
      <c r="AU163" s="160">
        <f t="shared" si="234"/>
        <v>5.8068814131843824E-3</v>
      </c>
      <c r="AV163" s="160">
        <f t="shared" si="235"/>
        <v>0</v>
      </c>
      <c r="AW163" s="160">
        <f t="shared" si="236"/>
        <v>0</v>
      </c>
      <c r="AX163" s="161">
        <f t="shared" si="237"/>
        <v>1.1969552781503881E-3</v>
      </c>
      <c r="AY163" s="160">
        <f t="shared" si="238"/>
        <v>0</v>
      </c>
      <c r="AZ163" s="160">
        <f t="shared" si="239"/>
        <v>0</v>
      </c>
      <c r="BA163" s="160">
        <f t="shared" si="240"/>
        <v>0</v>
      </c>
      <c r="BB163" s="212">
        <f t="shared" si="241"/>
        <v>1</v>
      </c>
      <c r="BC163" s="315"/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731760.52527288161</v>
      </c>
      <c r="BQ163" s="1">
        <v>0</v>
      </c>
      <c r="BR163" s="1">
        <v>667.42168031834524</v>
      </c>
      <c r="BS163" s="1">
        <v>1418.034731554558</v>
      </c>
      <c r="BT163" s="1">
        <v>4286.2463152455775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738132.22800000012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53087.745856238107</v>
      </c>
      <c r="CQ163" s="1">
        <v>0</v>
      </c>
      <c r="CR163" s="1">
        <v>48.420092803544925</v>
      </c>
      <c r="CS163" s="1">
        <v>102.87555128231925</v>
      </c>
      <c r="CT163" s="1">
        <v>310.95849967602368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53549.999999999993</v>
      </c>
      <c r="DG163" s="1">
        <v>0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293768.848716943</v>
      </c>
      <c r="DQ163" s="1">
        <v>0</v>
      </c>
      <c r="DR163" s="1">
        <v>267.93970413029871</v>
      </c>
      <c r="DS163" s="1">
        <v>569.27699177825514</v>
      </c>
      <c r="DT163" s="1">
        <v>1720.7345871484058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">
        <v>0</v>
      </c>
      <c r="EA163" s="1">
        <v>296326.79999999993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0</v>
      </c>
      <c r="EO163" s="1">
        <v>0</v>
      </c>
      <c r="EP163" s="1">
        <v>355460.30694750114</v>
      </c>
      <c r="EQ163" s="1">
        <v>0</v>
      </c>
      <c r="ER163" s="1">
        <v>324.20704199766152</v>
      </c>
      <c r="ES163" s="1">
        <v>688.82516005168884</v>
      </c>
      <c r="ET163" s="1">
        <v>2082.0888504495715</v>
      </c>
      <c r="EU163" s="1">
        <v>0</v>
      </c>
      <c r="EV163" s="1">
        <v>0</v>
      </c>
      <c r="EW163" s="1">
        <v>0</v>
      </c>
      <c r="EX163" s="1">
        <v>0</v>
      </c>
      <c r="EY163" s="1">
        <v>0</v>
      </c>
      <c r="EZ163" s="1">
        <v>0</v>
      </c>
      <c r="FA163" s="1">
        <v>358555.42800000007</v>
      </c>
      <c r="FG163" s="1">
        <v>0</v>
      </c>
      <c r="FH163" s="1">
        <v>0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29443.623752199288</v>
      </c>
      <c r="FQ163" s="1">
        <v>0</v>
      </c>
      <c r="FR163" s="1">
        <v>26.854841386840043</v>
      </c>
      <c r="FS163" s="1">
        <v>57.057028442294715</v>
      </c>
      <c r="FT163" s="1">
        <v>172.46437797157617</v>
      </c>
      <c r="FU163" s="1">
        <v>0</v>
      </c>
      <c r="FV163" s="1">
        <v>0</v>
      </c>
      <c r="FW163" s="1">
        <v>0</v>
      </c>
      <c r="FX163" s="1">
        <v>0</v>
      </c>
      <c r="FY163" s="1">
        <v>0</v>
      </c>
      <c r="FZ163" s="1">
        <v>0</v>
      </c>
      <c r="GA163" s="1">
        <v>29700</v>
      </c>
    </row>
    <row r="164" spans="1:183" ht="15.75" x14ac:dyDescent="0.25">
      <c r="A164" s="301">
        <f>MAX($A$36:A163)+1</f>
        <v>26</v>
      </c>
      <c r="B164" s="304" t="s">
        <v>122</v>
      </c>
      <c r="C164" s="69" t="s">
        <v>18</v>
      </c>
      <c r="D164" s="59" t="s">
        <v>123</v>
      </c>
      <c r="E164" s="12">
        <v>0</v>
      </c>
      <c r="F164" s="12">
        <v>308</v>
      </c>
      <c r="G164" s="12">
        <v>60</v>
      </c>
      <c r="H164" s="12">
        <v>0</v>
      </c>
      <c r="I164" s="12">
        <v>0</v>
      </c>
      <c r="J164" s="12">
        <v>0</v>
      </c>
      <c r="K164" s="12">
        <v>0</v>
      </c>
      <c r="L164" s="12">
        <v>142.5</v>
      </c>
      <c r="M164" s="12">
        <v>0</v>
      </c>
      <c r="N164" s="12">
        <v>0</v>
      </c>
      <c r="O164" s="12">
        <v>0</v>
      </c>
      <c r="P164" s="12">
        <v>8.2758620689655178</v>
      </c>
      <c r="Q164" s="12">
        <v>0</v>
      </c>
      <c r="R164" s="12">
        <v>0</v>
      </c>
      <c r="S164" s="12">
        <v>2045.0920000000001</v>
      </c>
      <c r="T164" s="12">
        <v>0</v>
      </c>
      <c r="U164" s="32">
        <v>0</v>
      </c>
      <c r="V164" s="12">
        <v>0</v>
      </c>
      <c r="W164" s="12">
        <v>0</v>
      </c>
      <c r="X164" s="12">
        <v>0</v>
      </c>
      <c r="Y164" s="133">
        <f t="shared" si="220"/>
        <v>2563.8678620689657</v>
      </c>
      <c r="Z164" s="306">
        <f>SUM(Y164:Y168)</f>
        <v>18474.244310344828</v>
      </c>
      <c r="AB164" s="140"/>
      <c r="AD164" s="301">
        <f>A164</f>
        <v>26</v>
      </c>
      <c r="AE164" s="304" t="str">
        <f>B164</f>
        <v>Химически науки</v>
      </c>
      <c r="AF164" s="69" t="str">
        <f t="shared" si="217"/>
        <v>ФХФ</v>
      </c>
      <c r="AG164" s="59" t="str">
        <f t="shared" si="218"/>
        <v>Екохимия</v>
      </c>
      <c r="AH164" s="162">
        <f t="shared" si="221"/>
        <v>0</v>
      </c>
      <c r="AI164" s="162">
        <f t="shared" si="222"/>
        <v>0.12013099604573735</v>
      </c>
      <c r="AJ164" s="162">
        <f t="shared" si="223"/>
        <v>2.3402142086831952E-2</v>
      </c>
      <c r="AK164" s="162">
        <f t="shared" si="224"/>
        <v>0</v>
      </c>
      <c r="AL164" s="162">
        <f t="shared" si="225"/>
        <v>0</v>
      </c>
      <c r="AM164" s="162">
        <f t="shared" si="226"/>
        <v>0</v>
      </c>
      <c r="AN164" s="162">
        <f t="shared" si="227"/>
        <v>0</v>
      </c>
      <c r="AO164" s="162">
        <f t="shared" si="228"/>
        <v>5.5580087456225884E-2</v>
      </c>
      <c r="AP164" s="162">
        <f t="shared" si="229"/>
        <v>0</v>
      </c>
      <c r="AQ164" s="162">
        <f t="shared" si="230"/>
        <v>0</v>
      </c>
      <c r="AR164" s="162">
        <f t="shared" si="231"/>
        <v>0</v>
      </c>
      <c r="AS164" s="162">
        <f t="shared" si="232"/>
        <v>3.2278816671492349E-3</v>
      </c>
      <c r="AT164" s="162">
        <f t="shared" si="233"/>
        <v>0</v>
      </c>
      <c r="AU164" s="162">
        <f t="shared" si="234"/>
        <v>0</v>
      </c>
      <c r="AV164" s="162">
        <f t="shared" si="235"/>
        <v>0.79765889274405555</v>
      </c>
      <c r="AW164" s="162">
        <f t="shared" si="236"/>
        <v>0</v>
      </c>
      <c r="AX164" s="163">
        <f t="shared" si="237"/>
        <v>0</v>
      </c>
      <c r="AY164" s="162">
        <f t="shared" si="238"/>
        <v>0</v>
      </c>
      <c r="AZ164" s="162">
        <f t="shared" si="239"/>
        <v>0</v>
      </c>
      <c r="BA164" s="162">
        <f t="shared" si="240"/>
        <v>0</v>
      </c>
      <c r="BB164" s="213">
        <f t="shared" si="241"/>
        <v>1</v>
      </c>
      <c r="BC164" s="310"/>
      <c r="BG164" s="1">
        <v>0</v>
      </c>
      <c r="BH164" s="1">
        <v>17244.714384118561</v>
      </c>
      <c r="BI164" s="1">
        <v>3359.3599449581616</v>
      </c>
      <c r="BJ164" s="1">
        <v>0</v>
      </c>
      <c r="BK164" s="1">
        <v>0</v>
      </c>
      <c r="BL164" s="1">
        <v>0</v>
      </c>
      <c r="BM164" s="1">
        <v>0</v>
      </c>
      <c r="BN164" s="1">
        <v>7978.4798692756331</v>
      </c>
      <c r="BO164" s="1">
        <v>0</v>
      </c>
      <c r="BP164" s="1">
        <v>0</v>
      </c>
      <c r="BQ164" s="1">
        <v>0</v>
      </c>
      <c r="BR164" s="1">
        <v>463.35999240802232</v>
      </c>
      <c r="BS164" s="1">
        <v>0</v>
      </c>
      <c r="BT164" s="1">
        <v>0</v>
      </c>
      <c r="BU164" s="1">
        <v>114503.33580923962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143549.25</v>
      </c>
      <c r="CG164" s="1">
        <v>0</v>
      </c>
      <c r="CH164" s="1">
        <v>1621.7684466174542</v>
      </c>
      <c r="CI164" s="1">
        <v>315.92891817223136</v>
      </c>
      <c r="CJ164" s="1">
        <v>0</v>
      </c>
      <c r="CK164" s="1">
        <v>0</v>
      </c>
      <c r="CL164" s="1">
        <v>0</v>
      </c>
      <c r="CM164" s="1">
        <v>0</v>
      </c>
      <c r="CN164" s="1">
        <v>750.33118065904944</v>
      </c>
      <c r="CO164" s="1">
        <v>0</v>
      </c>
      <c r="CP164" s="1">
        <v>0</v>
      </c>
      <c r="CQ164" s="1">
        <v>0</v>
      </c>
      <c r="CR164" s="1">
        <v>43.576402506514668</v>
      </c>
      <c r="CS164" s="1">
        <v>0</v>
      </c>
      <c r="CT164" s="1">
        <v>0</v>
      </c>
      <c r="CU164" s="1">
        <v>10768.395052044751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13500</v>
      </c>
      <c r="DG164" s="1">
        <v>0</v>
      </c>
      <c r="DH164" s="1">
        <v>6243.8085194771984</v>
      </c>
      <c r="DI164" s="1">
        <v>1216.3263349630906</v>
      </c>
      <c r="DJ164" s="1">
        <v>0</v>
      </c>
      <c r="DK164" s="1">
        <v>0</v>
      </c>
      <c r="DL164" s="1">
        <v>0</v>
      </c>
      <c r="DM164" s="1">
        <v>0</v>
      </c>
      <c r="DN164" s="1">
        <v>2888.7750455373402</v>
      </c>
      <c r="DO164" s="1">
        <v>0</v>
      </c>
      <c r="DP164" s="1">
        <v>0</v>
      </c>
      <c r="DQ164" s="1">
        <v>0</v>
      </c>
      <c r="DR164" s="1">
        <v>167.76914965008149</v>
      </c>
      <c r="DS164" s="1">
        <v>0</v>
      </c>
      <c r="DT164" s="1">
        <v>0</v>
      </c>
      <c r="DU164" s="1">
        <v>41458.32095037229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51975</v>
      </c>
      <c r="EG164" s="1">
        <v>0</v>
      </c>
      <c r="EH164" s="1">
        <v>8928.6461828523952</v>
      </c>
      <c r="EI164" s="1">
        <v>1739.3466589972199</v>
      </c>
      <c r="EJ164" s="1">
        <v>0</v>
      </c>
      <c r="EK164" s="1">
        <v>0</v>
      </c>
      <c r="EL164" s="1">
        <v>0</v>
      </c>
      <c r="EM164" s="1">
        <v>0</v>
      </c>
      <c r="EN164" s="1">
        <v>4130.9483151183977</v>
      </c>
      <c r="EO164" s="1">
        <v>0</v>
      </c>
      <c r="EP164" s="1">
        <v>0</v>
      </c>
      <c r="EQ164" s="1">
        <v>0</v>
      </c>
      <c r="ER164" s="1">
        <v>239.90988399961657</v>
      </c>
      <c r="ES164" s="1">
        <v>0</v>
      </c>
      <c r="ET164" s="1">
        <v>0</v>
      </c>
      <c r="EU164" s="1">
        <v>59285.398959032384</v>
      </c>
      <c r="EV164" s="1">
        <v>0</v>
      </c>
      <c r="EW164" s="1">
        <v>0</v>
      </c>
      <c r="EX164" s="1">
        <v>0</v>
      </c>
      <c r="EY164" s="1">
        <v>0</v>
      </c>
      <c r="EZ164" s="1">
        <v>0</v>
      </c>
      <c r="FA164" s="1">
        <v>74324.250000000015</v>
      </c>
      <c r="FG164" s="1">
        <v>0</v>
      </c>
      <c r="FH164" s="1">
        <v>450.49123517151503</v>
      </c>
      <c r="FI164" s="1">
        <v>87.758032825619821</v>
      </c>
      <c r="FJ164" s="1">
        <v>0</v>
      </c>
      <c r="FK164" s="1">
        <v>0</v>
      </c>
      <c r="FL164" s="1">
        <v>0</v>
      </c>
      <c r="FM164" s="1">
        <v>0</v>
      </c>
      <c r="FN164" s="1">
        <v>208.42532796084706</v>
      </c>
      <c r="FO164" s="1">
        <v>0</v>
      </c>
      <c r="FP164" s="1">
        <v>0</v>
      </c>
      <c r="FQ164" s="1">
        <v>0</v>
      </c>
      <c r="FR164" s="1">
        <v>12.104556251809631</v>
      </c>
      <c r="FS164" s="1">
        <v>0</v>
      </c>
      <c r="FT164" s="1">
        <v>0</v>
      </c>
      <c r="FU164" s="1">
        <v>2991.2208477902082</v>
      </c>
      <c r="FV164" s="1">
        <v>0</v>
      </c>
      <c r="FW164" s="1">
        <v>0</v>
      </c>
      <c r="FX164" s="1">
        <v>0</v>
      </c>
      <c r="FY164" s="1">
        <v>0</v>
      </c>
      <c r="FZ164" s="1">
        <v>0</v>
      </c>
      <c r="GA164" s="1">
        <v>3750</v>
      </c>
    </row>
    <row r="165" spans="1:183" ht="15.75" x14ac:dyDescent="0.25">
      <c r="A165" s="302"/>
      <c r="B165" s="309"/>
      <c r="C165" s="70" t="s">
        <v>18</v>
      </c>
      <c r="D165" s="60" t="s">
        <v>124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282.73770000000002</v>
      </c>
      <c r="M165" s="13">
        <v>0</v>
      </c>
      <c r="N165" s="13">
        <v>38</v>
      </c>
      <c r="O165" s="13">
        <v>0</v>
      </c>
      <c r="P165" s="13">
        <v>17.59</v>
      </c>
      <c r="Q165" s="13">
        <v>0</v>
      </c>
      <c r="R165" s="13">
        <v>7.5</v>
      </c>
      <c r="S165" s="13">
        <v>2981.69</v>
      </c>
      <c r="T165" s="13">
        <v>0</v>
      </c>
      <c r="U165" s="33">
        <v>0</v>
      </c>
      <c r="V165" s="13">
        <v>0</v>
      </c>
      <c r="W165" s="13">
        <v>0</v>
      </c>
      <c r="X165" s="13">
        <v>0</v>
      </c>
      <c r="Y165" s="131">
        <f t="shared" si="220"/>
        <v>3327.5176999999999</v>
      </c>
      <c r="Z165" s="307"/>
      <c r="AB165" s="140"/>
      <c r="AD165" s="302"/>
      <c r="AE165" s="309"/>
      <c r="AF165" s="70" t="str">
        <f t="shared" si="217"/>
        <v>ФХФ</v>
      </c>
      <c r="AG165" s="60" t="str">
        <f t="shared" si="218"/>
        <v>Инженерна химия и съвременни материали</v>
      </c>
      <c r="AH165" s="158">
        <f t="shared" si="221"/>
        <v>0</v>
      </c>
      <c r="AI165" s="158">
        <f t="shared" si="222"/>
        <v>0</v>
      </c>
      <c r="AJ165" s="158">
        <f t="shared" si="223"/>
        <v>0</v>
      </c>
      <c r="AK165" s="158">
        <f t="shared" si="224"/>
        <v>0</v>
      </c>
      <c r="AL165" s="158">
        <f t="shared" si="225"/>
        <v>0</v>
      </c>
      <c r="AM165" s="158">
        <f t="shared" si="226"/>
        <v>0</v>
      </c>
      <c r="AN165" s="158">
        <f t="shared" si="227"/>
        <v>0</v>
      </c>
      <c r="AO165" s="158">
        <f t="shared" si="228"/>
        <v>8.4969555533844346E-2</v>
      </c>
      <c r="AP165" s="158">
        <f t="shared" si="229"/>
        <v>0</v>
      </c>
      <c r="AQ165" s="158">
        <f t="shared" si="230"/>
        <v>1.1419924227600653E-2</v>
      </c>
      <c r="AR165" s="158">
        <f t="shared" si="231"/>
        <v>0</v>
      </c>
      <c r="AS165" s="158">
        <f t="shared" si="232"/>
        <v>5.2862228200919867E-3</v>
      </c>
      <c r="AT165" s="158">
        <f t="shared" si="233"/>
        <v>0</v>
      </c>
      <c r="AU165" s="158">
        <f t="shared" si="234"/>
        <v>2.2539324133422343E-3</v>
      </c>
      <c r="AV165" s="158">
        <f t="shared" si="235"/>
        <v>0.89607036500512083</v>
      </c>
      <c r="AW165" s="158">
        <f t="shared" si="236"/>
        <v>0</v>
      </c>
      <c r="AX165" s="159">
        <f t="shared" si="237"/>
        <v>0</v>
      </c>
      <c r="AY165" s="158">
        <f t="shared" si="238"/>
        <v>0</v>
      </c>
      <c r="AZ165" s="158">
        <f t="shared" si="239"/>
        <v>0</v>
      </c>
      <c r="BA165" s="158">
        <f t="shared" si="240"/>
        <v>0</v>
      </c>
      <c r="BB165" s="211">
        <f t="shared" si="241"/>
        <v>1</v>
      </c>
      <c r="BC165" s="311"/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22349.799989698571</v>
      </c>
      <c r="BO165" s="1">
        <v>0</v>
      </c>
      <c r="BP165" s="1">
        <v>3003.8173176359069</v>
      </c>
      <c r="BQ165" s="1">
        <v>0</v>
      </c>
      <c r="BR165" s="1">
        <v>1390.4512267688317</v>
      </c>
      <c r="BS165" s="1">
        <v>0</v>
      </c>
      <c r="BT165" s="1">
        <v>592.85868111235004</v>
      </c>
      <c r="BU165" s="1">
        <v>235696.10678478441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263033.03400000004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2102.9964994626475</v>
      </c>
      <c r="CO165" s="1">
        <v>0</v>
      </c>
      <c r="CP165" s="1">
        <v>282.64312463311614</v>
      </c>
      <c r="CQ165" s="1">
        <v>0</v>
      </c>
      <c r="CR165" s="1">
        <v>130.83401479727667</v>
      </c>
      <c r="CS165" s="1">
        <v>0</v>
      </c>
      <c r="CT165" s="1">
        <v>55.784827230220301</v>
      </c>
      <c r="CU165" s="1">
        <v>22177.741533876739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24750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0</v>
      </c>
      <c r="DN165" s="1">
        <v>8043.5410111447345</v>
      </c>
      <c r="DO165" s="1">
        <v>0</v>
      </c>
      <c r="DP165" s="1">
        <v>1081.0534230967428</v>
      </c>
      <c r="DQ165" s="1">
        <v>0</v>
      </c>
      <c r="DR165" s="1">
        <v>500.41393979662382</v>
      </c>
      <c r="DS165" s="1">
        <v>0</v>
      </c>
      <c r="DT165" s="1">
        <v>213.3658071901466</v>
      </c>
      <c r="DU165" s="1">
        <v>84825.425818771764</v>
      </c>
      <c r="DV165" s="1">
        <v>0</v>
      </c>
      <c r="DW165" s="1">
        <v>0</v>
      </c>
      <c r="DX165" s="1">
        <v>0</v>
      </c>
      <c r="DY165" s="1">
        <v>0</v>
      </c>
      <c r="DZ165" s="1">
        <v>0</v>
      </c>
      <c r="EA165" s="1">
        <v>94663.800000000017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11502.26364593697</v>
      </c>
      <c r="EO165" s="1">
        <v>0</v>
      </c>
      <c r="EP165" s="1">
        <v>1545.9063950283421</v>
      </c>
      <c r="EQ165" s="1">
        <v>0</v>
      </c>
      <c r="ER165" s="1">
        <v>715.59193390917198</v>
      </c>
      <c r="ES165" s="1">
        <v>0</v>
      </c>
      <c r="ET165" s="1">
        <v>305.11310428190961</v>
      </c>
      <c r="EU165" s="1">
        <v>121300.3589208436</v>
      </c>
      <c r="EV165" s="1">
        <v>0</v>
      </c>
      <c r="EW165" s="1">
        <v>0</v>
      </c>
      <c r="EX165" s="1">
        <v>0</v>
      </c>
      <c r="EY165" s="1">
        <v>0</v>
      </c>
      <c r="EZ165" s="1">
        <v>0</v>
      </c>
      <c r="FA165" s="1">
        <v>135369.234</v>
      </c>
      <c r="FG165" s="1">
        <v>0</v>
      </c>
      <c r="FH165" s="1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700.99883315421584</v>
      </c>
      <c r="FO165" s="1">
        <v>0</v>
      </c>
      <c r="FP165" s="1">
        <v>94.214374877705396</v>
      </c>
      <c r="FQ165" s="1">
        <v>0</v>
      </c>
      <c r="FR165" s="1">
        <v>43.611338265758889</v>
      </c>
      <c r="FS165" s="1">
        <v>0</v>
      </c>
      <c r="FT165" s="1">
        <v>18.594942410073433</v>
      </c>
      <c r="FU165" s="1">
        <v>7392.5805112922471</v>
      </c>
      <c r="FV165" s="1">
        <v>0</v>
      </c>
      <c r="FW165" s="1">
        <v>0</v>
      </c>
      <c r="FX165" s="1">
        <v>0</v>
      </c>
      <c r="FY165" s="1">
        <v>0</v>
      </c>
      <c r="FZ165" s="1">
        <v>0</v>
      </c>
      <c r="GA165" s="1">
        <v>8250</v>
      </c>
    </row>
    <row r="166" spans="1:183" ht="15.75" x14ac:dyDescent="0.25">
      <c r="A166" s="302"/>
      <c r="B166" s="309"/>
      <c r="C166" s="70" t="s">
        <v>18</v>
      </c>
      <c r="D166" s="60" t="s">
        <v>125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105</v>
      </c>
      <c r="M166" s="13">
        <v>0</v>
      </c>
      <c r="N166" s="13">
        <v>0</v>
      </c>
      <c r="O166" s="13">
        <v>0</v>
      </c>
      <c r="P166" s="13">
        <v>6.2</v>
      </c>
      <c r="Q166" s="13">
        <v>0</v>
      </c>
      <c r="R166" s="13">
        <v>7.5</v>
      </c>
      <c r="S166" s="13">
        <v>2664.8613999999998</v>
      </c>
      <c r="T166" s="13">
        <v>0</v>
      </c>
      <c r="U166" s="33">
        <v>0</v>
      </c>
      <c r="V166" s="13">
        <v>0</v>
      </c>
      <c r="W166" s="13">
        <v>0</v>
      </c>
      <c r="X166" s="13">
        <v>0</v>
      </c>
      <c r="Y166" s="131">
        <f t="shared" ref="Y166:Y175" si="242">SUM(E166:T166,V166:X166)</f>
        <v>2783.5613999999996</v>
      </c>
      <c r="Z166" s="307"/>
      <c r="AB166" s="140"/>
      <c r="AD166" s="302"/>
      <c r="AE166" s="309"/>
      <c r="AF166" s="70" t="str">
        <f t="shared" ref="AF166:AF175" si="243">C166</f>
        <v>ФХФ</v>
      </c>
      <c r="AG166" s="60" t="str">
        <f t="shared" ref="AG166:AG175" si="244">D166</f>
        <v>Компютърна химия</v>
      </c>
      <c r="AH166" s="158">
        <f t="shared" ref="AH166:AH174" si="245">IFERROR(E166/$Y166,"")</f>
        <v>0</v>
      </c>
      <c r="AI166" s="158">
        <f t="shared" ref="AI166:AI174" si="246">IFERROR(F166/$Y166,"")</f>
        <v>0</v>
      </c>
      <c r="AJ166" s="158">
        <f t="shared" ref="AJ166:AJ174" si="247">IFERROR(G166/$Y166,"")</f>
        <v>0</v>
      </c>
      <c r="AK166" s="158">
        <f t="shared" ref="AK166:AK174" si="248">IFERROR(H166/$Y166,"")</f>
        <v>0</v>
      </c>
      <c r="AL166" s="158">
        <f t="shared" ref="AL166:AL174" si="249">IFERROR(I166/$Y166,"")</f>
        <v>0</v>
      </c>
      <c r="AM166" s="158">
        <f t="shared" ref="AM166:AM174" si="250">IFERROR(J166/$Y166,"")</f>
        <v>0</v>
      </c>
      <c r="AN166" s="158">
        <f t="shared" ref="AN166:AN174" si="251">IFERROR(K166/$Y166,"")</f>
        <v>0</v>
      </c>
      <c r="AO166" s="158">
        <f t="shared" ref="AO166:AO174" si="252">IFERROR(L166/$Y166,"")</f>
        <v>3.7721459997253882E-2</v>
      </c>
      <c r="AP166" s="158">
        <f t="shared" ref="AP166:AP174" si="253">IFERROR(M166/$Y166,"")</f>
        <v>0</v>
      </c>
      <c r="AQ166" s="158">
        <f t="shared" ref="AQ166:AQ174" si="254">IFERROR(N166/$Y166,"")</f>
        <v>0</v>
      </c>
      <c r="AR166" s="158">
        <f t="shared" ref="AR166:AR175" si="255">IFERROR(O166/$Y166,"")</f>
        <v>0</v>
      </c>
      <c r="AS166" s="158">
        <f t="shared" ref="AS166:AS175" si="256">IFERROR(P166/$Y166,"")</f>
        <v>2.2273623998378483E-3</v>
      </c>
      <c r="AT166" s="158">
        <f t="shared" ref="AT166:AT175" si="257">IFERROR(Q166/$Y166,"")</f>
        <v>0</v>
      </c>
      <c r="AU166" s="158">
        <f t="shared" ref="AU166:AU175" si="258">IFERROR(R166/$Y166,"")</f>
        <v>2.6943899998038488E-3</v>
      </c>
      <c r="AV166" s="158">
        <f t="shared" ref="AV166:AV175" si="259">IFERROR(S166/$Y166,"")</f>
        <v>0.9573567876031045</v>
      </c>
      <c r="AW166" s="158">
        <f t="shared" ref="AW166:BA175" si="260">IFERROR(T166/$Y166,"")</f>
        <v>0</v>
      </c>
      <c r="AX166" s="159">
        <f t="shared" ref="AX166:AX174" si="261">IFERROR(U166/$Y166,"")</f>
        <v>0</v>
      </c>
      <c r="AY166" s="158">
        <f t="shared" ref="AY166:AY174" si="262">IFERROR(V166/$Y166,"")</f>
        <v>0</v>
      </c>
      <c r="AZ166" s="158">
        <f t="shared" ref="AZ166:AZ174" si="263">IFERROR(W166/$Y166,"")</f>
        <v>0</v>
      </c>
      <c r="BA166" s="158">
        <f t="shared" ref="BA166:BA174" si="264">IFERROR(X166/$Y166,"")</f>
        <v>0</v>
      </c>
      <c r="BB166" s="211">
        <f t="shared" ref="BB166:BB174" si="265">SUM(AH166:AW166,AY166:BA166)</f>
        <v>1</v>
      </c>
      <c r="BC166" s="311"/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7545.7166635519534</v>
      </c>
      <c r="BO166" s="1">
        <v>0</v>
      </c>
      <c r="BP166" s="1">
        <v>0</v>
      </c>
      <c r="BQ166" s="1">
        <v>0</v>
      </c>
      <c r="BR166" s="1">
        <v>445.55660299068677</v>
      </c>
      <c r="BS166" s="1">
        <v>0</v>
      </c>
      <c r="BT166" s="1">
        <v>538.9797616822824</v>
      </c>
      <c r="BU166" s="1">
        <v>191507.51497177509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200037.76800000001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763.85956494439108</v>
      </c>
      <c r="CO166" s="1">
        <v>0</v>
      </c>
      <c r="CP166" s="1">
        <v>0</v>
      </c>
      <c r="CQ166" s="1">
        <v>0</v>
      </c>
      <c r="CR166" s="1">
        <v>45.10408859671643</v>
      </c>
      <c r="CS166" s="1">
        <v>0</v>
      </c>
      <c r="CT166" s="1">
        <v>54.561397496027936</v>
      </c>
      <c r="CU166" s="1">
        <v>19386.474948962867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20250.000000000004</v>
      </c>
      <c r="DG166" s="1">
        <v>0</v>
      </c>
      <c r="DH166" s="1">
        <v>0</v>
      </c>
      <c r="DI166" s="1">
        <v>0</v>
      </c>
      <c r="DJ166" s="1">
        <v>0</v>
      </c>
      <c r="DK166" s="1">
        <v>0</v>
      </c>
      <c r="DL166" s="1">
        <v>0</v>
      </c>
      <c r="DM166" s="1">
        <v>0</v>
      </c>
      <c r="DN166" s="1">
        <v>2697.748287499604</v>
      </c>
      <c r="DO166" s="1">
        <v>0</v>
      </c>
      <c r="DP166" s="1">
        <v>0</v>
      </c>
      <c r="DQ166" s="1">
        <v>0</v>
      </c>
      <c r="DR166" s="1">
        <v>159.29561316664328</v>
      </c>
      <c r="DS166" s="1">
        <v>0</v>
      </c>
      <c r="DT166" s="1">
        <v>192.69630624997171</v>
      </c>
      <c r="DU166" s="1">
        <v>68467.859793083771</v>
      </c>
      <c r="DV166" s="1">
        <v>0</v>
      </c>
      <c r="DW166" s="1">
        <v>0</v>
      </c>
      <c r="DX166" s="1">
        <v>0</v>
      </c>
      <c r="DY166" s="1">
        <v>0</v>
      </c>
      <c r="DZ166" s="1">
        <v>0</v>
      </c>
      <c r="EA166" s="1">
        <v>71517.599999999991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3857.780051124435</v>
      </c>
      <c r="EO166" s="1">
        <v>0</v>
      </c>
      <c r="EP166" s="1">
        <v>0</v>
      </c>
      <c r="EQ166" s="1">
        <v>0</v>
      </c>
      <c r="ER166" s="1">
        <v>227.79272682829995</v>
      </c>
      <c r="ES166" s="1">
        <v>0</v>
      </c>
      <c r="ET166" s="1">
        <v>275.55571793745963</v>
      </c>
      <c r="EU166" s="1">
        <v>97909.039504109838</v>
      </c>
      <c r="EV166" s="1">
        <v>0</v>
      </c>
      <c r="EW166" s="1">
        <v>0</v>
      </c>
      <c r="EX166" s="1">
        <v>0</v>
      </c>
      <c r="EY166" s="1">
        <v>0</v>
      </c>
      <c r="EZ166" s="1">
        <v>0</v>
      </c>
      <c r="FA166" s="1">
        <v>102270.16800000003</v>
      </c>
      <c r="FG166" s="1">
        <v>0</v>
      </c>
      <c r="FH166" s="1">
        <v>0</v>
      </c>
      <c r="FI166" s="1">
        <v>0</v>
      </c>
      <c r="FJ166" s="1">
        <v>0</v>
      </c>
      <c r="FK166" s="1">
        <v>0</v>
      </c>
      <c r="FL166" s="1">
        <v>0</v>
      </c>
      <c r="FM166" s="1">
        <v>0</v>
      </c>
      <c r="FN166" s="1">
        <v>226.3287599835233</v>
      </c>
      <c r="FO166" s="1">
        <v>0</v>
      </c>
      <c r="FP166" s="1">
        <v>0</v>
      </c>
      <c r="FQ166" s="1">
        <v>0</v>
      </c>
      <c r="FR166" s="1">
        <v>13.364174399027089</v>
      </c>
      <c r="FS166" s="1">
        <v>0</v>
      </c>
      <c r="FT166" s="1">
        <v>16.166339998823094</v>
      </c>
      <c r="FU166" s="1">
        <v>5744.1407256186267</v>
      </c>
      <c r="FV166" s="1">
        <v>0</v>
      </c>
      <c r="FW166" s="1">
        <v>0</v>
      </c>
      <c r="FX166" s="1">
        <v>0</v>
      </c>
      <c r="FY166" s="1">
        <v>0</v>
      </c>
      <c r="FZ166" s="1">
        <v>0</v>
      </c>
      <c r="GA166" s="1">
        <v>6000</v>
      </c>
    </row>
    <row r="167" spans="1:183" ht="15.75" x14ac:dyDescent="0.25">
      <c r="A167" s="302"/>
      <c r="B167" s="309"/>
      <c r="C167" s="70" t="s">
        <v>18</v>
      </c>
      <c r="D167" s="60" t="s">
        <v>126</v>
      </c>
      <c r="E167" s="13">
        <v>0</v>
      </c>
      <c r="F167" s="13">
        <v>157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475</v>
      </c>
      <c r="M167" s="13">
        <v>0</v>
      </c>
      <c r="N167" s="13">
        <v>372.22219999999999</v>
      </c>
      <c r="O167" s="13">
        <v>0</v>
      </c>
      <c r="P167" s="13">
        <v>19.66</v>
      </c>
      <c r="Q167" s="13">
        <v>0</v>
      </c>
      <c r="R167" s="13">
        <v>3.75</v>
      </c>
      <c r="S167" s="13">
        <v>6765.6909999999998</v>
      </c>
      <c r="T167" s="13">
        <v>0</v>
      </c>
      <c r="U167" s="33">
        <v>0</v>
      </c>
      <c r="V167" s="13">
        <v>0</v>
      </c>
      <c r="W167" s="13">
        <v>0</v>
      </c>
      <c r="X167" s="13">
        <v>0</v>
      </c>
      <c r="Y167" s="131">
        <f t="shared" si="242"/>
        <v>7793.3231999999998</v>
      </c>
      <c r="Z167" s="307"/>
      <c r="AB167" s="140"/>
      <c r="AD167" s="302"/>
      <c r="AE167" s="309"/>
      <c r="AF167" s="70" t="str">
        <f t="shared" si="243"/>
        <v>ФХФ</v>
      </c>
      <c r="AG167" s="60" t="str">
        <f t="shared" si="244"/>
        <v>Химия</v>
      </c>
      <c r="AH167" s="158">
        <f t="shared" si="245"/>
        <v>0</v>
      </c>
      <c r="AI167" s="158">
        <f t="shared" si="246"/>
        <v>2.0145449633091055E-2</v>
      </c>
      <c r="AJ167" s="158">
        <f t="shared" si="247"/>
        <v>0</v>
      </c>
      <c r="AK167" s="158">
        <f t="shared" si="248"/>
        <v>0</v>
      </c>
      <c r="AL167" s="158">
        <f t="shared" si="249"/>
        <v>0</v>
      </c>
      <c r="AM167" s="158">
        <f t="shared" si="250"/>
        <v>0</v>
      </c>
      <c r="AN167" s="158">
        <f t="shared" si="251"/>
        <v>0</v>
      </c>
      <c r="AO167" s="158">
        <f t="shared" si="252"/>
        <v>6.0949608762536633E-2</v>
      </c>
      <c r="AP167" s="158">
        <f t="shared" si="253"/>
        <v>0</v>
      </c>
      <c r="AQ167" s="158">
        <f t="shared" si="254"/>
        <v>4.7761678868906657E-2</v>
      </c>
      <c r="AR167" s="158">
        <f t="shared" si="255"/>
        <v>0</v>
      </c>
      <c r="AS167" s="158">
        <f t="shared" si="256"/>
        <v>2.522672227939937E-3</v>
      </c>
      <c r="AT167" s="158">
        <f t="shared" si="257"/>
        <v>0</v>
      </c>
      <c r="AU167" s="158">
        <f t="shared" si="258"/>
        <v>4.8118112180949973E-4</v>
      </c>
      <c r="AV167" s="158">
        <f t="shared" si="259"/>
        <v>0.86813940938571621</v>
      </c>
      <c r="AW167" s="158">
        <f t="shared" si="260"/>
        <v>0</v>
      </c>
      <c r="AX167" s="159">
        <f t="shared" si="261"/>
        <v>0</v>
      </c>
      <c r="AY167" s="158">
        <f t="shared" si="262"/>
        <v>0</v>
      </c>
      <c r="AZ167" s="158">
        <f t="shared" si="263"/>
        <v>0</v>
      </c>
      <c r="BA167" s="158">
        <f t="shared" si="264"/>
        <v>0</v>
      </c>
      <c r="BB167" s="211">
        <f t="shared" si="265"/>
        <v>1</v>
      </c>
      <c r="BC167" s="311"/>
      <c r="BG167" s="1">
        <v>0</v>
      </c>
      <c r="BH167" s="1">
        <v>12124.014757658193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36680.936368711096</v>
      </c>
      <c r="BO167" s="1">
        <v>0</v>
      </c>
      <c r="BP167" s="1">
        <v>28744.123859414009</v>
      </c>
      <c r="BQ167" s="1">
        <v>0</v>
      </c>
      <c r="BR167" s="1">
        <v>1518.2046505449684</v>
      </c>
      <c r="BS167" s="1">
        <v>0</v>
      </c>
      <c r="BT167" s="1">
        <v>289.58633975298233</v>
      </c>
      <c r="BU167" s="1">
        <v>522467.11802391859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601823.98399999982</v>
      </c>
      <c r="CG167" s="1">
        <v>0</v>
      </c>
      <c r="CH167" s="1">
        <v>1291.444194178935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3907.2356193311734</v>
      </c>
      <c r="CO167" s="1">
        <v>0</v>
      </c>
      <c r="CP167" s="1">
        <v>3061.8101855701302</v>
      </c>
      <c r="CQ167" s="1">
        <v>0</v>
      </c>
      <c r="CR167" s="1">
        <v>161.71842584431761</v>
      </c>
      <c r="CS167" s="1">
        <v>0</v>
      </c>
      <c r="CT167" s="1">
        <v>30.846596994719789</v>
      </c>
      <c r="CU167" s="1">
        <v>55652.944978080726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64106</v>
      </c>
      <c r="DG167" s="1">
        <v>0</v>
      </c>
      <c r="DH167" s="1">
        <v>4303.6482305776817</v>
      </c>
      <c r="DI167" s="1">
        <v>0</v>
      </c>
      <c r="DJ167" s="1">
        <v>0</v>
      </c>
      <c r="DK167" s="1">
        <v>0</v>
      </c>
      <c r="DL167" s="1">
        <v>0</v>
      </c>
      <c r="DM167" s="1">
        <v>0</v>
      </c>
      <c r="DN167" s="1">
        <v>13020.591780410185</v>
      </c>
      <c r="DO167" s="1">
        <v>0</v>
      </c>
      <c r="DP167" s="1">
        <v>10203.270142749885</v>
      </c>
      <c r="DQ167" s="1">
        <v>0</v>
      </c>
      <c r="DR167" s="1">
        <v>538.91544084813518</v>
      </c>
      <c r="DS167" s="1">
        <v>0</v>
      </c>
      <c r="DT167" s="1">
        <v>102.79414563481726</v>
      </c>
      <c r="DU167" s="1">
        <v>185459.58025977929</v>
      </c>
      <c r="DV167" s="1">
        <v>0</v>
      </c>
      <c r="DW167" s="1">
        <v>0</v>
      </c>
      <c r="DX167" s="1">
        <v>0</v>
      </c>
      <c r="DY167" s="1">
        <v>0</v>
      </c>
      <c r="DZ167" s="1">
        <v>0</v>
      </c>
      <c r="EA167" s="1">
        <v>213628.79999999999</v>
      </c>
      <c r="EG167" s="1">
        <v>0</v>
      </c>
      <c r="EH167" s="1">
        <v>6154.2169697260833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18619.446245986561</v>
      </c>
      <c r="EO167" s="1">
        <v>0</v>
      </c>
      <c r="EP167" s="1">
        <v>14590.676304132332</v>
      </c>
      <c r="EQ167" s="1">
        <v>0</v>
      </c>
      <c r="ER167" s="1">
        <v>770.64908041283309</v>
      </c>
      <c r="ES167" s="1">
        <v>0</v>
      </c>
      <c r="ET167" s="1">
        <v>146.99562825778861</v>
      </c>
      <c r="EU167" s="1">
        <v>265207.1997714843</v>
      </c>
      <c r="EV167" s="1">
        <v>0</v>
      </c>
      <c r="EW167" s="1">
        <v>0</v>
      </c>
      <c r="EX167" s="1">
        <v>0</v>
      </c>
      <c r="EY167" s="1">
        <v>0</v>
      </c>
      <c r="EZ167" s="1">
        <v>0</v>
      </c>
      <c r="FA167" s="1">
        <v>305489.18399999989</v>
      </c>
      <c r="FG167" s="1">
        <v>0</v>
      </c>
      <c r="FH167" s="1">
        <v>374.70536317549363</v>
      </c>
      <c r="FI167" s="1">
        <v>0</v>
      </c>
      <c r="FJ167" s="1">
        <v>0</v>
      </c>
      <c r="FK167" s="1">
        <v>0</v>
      </c>
      <c r="FL167" s="1">
        <v>0</v>
      </c>
      <c r="FM167" s="1">
        <v>0</v>
      </c>
      <c r="FN167" s="1">
        <v>1133.6627229831813</v>
      </c>
      <c r="FO167" s="1">
        <v>0</v>
      </c>
      <c r="FP167" s="1">
        <v>888.36722696166385</v>
      </c>
      <c r="FQ167" s="1">
        <v>0</v>
      </c>
      <c r="FR167" s="1">
        <v>46.92170343968283</v>
      </c>
      <c r="FS167" s="1">
        <v>0</v>
      </c>
      <c r="FT167" s="1">
        <v>8.9499688656566949</v>
      </c>
      <c r="FU167" s="1">
        <v>16147.393014574322</v>
      </c>
      <c r="FV167" s="1">
        <v>0</v>
      </c>
      <c r="FW167" s="1">
        <v>0</v>
      </c>
      <c r="FX167" s="1">
        <v>0</v>
      </c>
      <c r="FY167" s="1">
        <v>0</v>
      </c>
      <c r="FZ167" s="1">
        <v>0</v>
      </c>
      <c r="GA167" s="1">
        <v>18600</v>
      </c>
    </row>
    <row r="168" spans="1:183" ht="16.5" thickBot="1" x14ac:dyDescent="0.3">
      <c r="A168" s="303"/>
      <c r="B168" s="305"/>
      <c r="C168" s="71" t="s">
        <v>18</v>
      </c>
      <c r="D168" s="61" t="s">
        <v>127</v>
      </c>
      <c r="E168" s="14">
        <v>0</v>
      </c>
      <c r="F168" s="14">
        <v>60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332.25229999999999</v>
      </c>
      <c r="M168" s="14">
        <v>0</v>
      </c>
      <c r="N168" s="14">
        <v>37</v>
      </c>
      <c r="O168" s="14">
        <v>0</v>
      </c>
      <c r="P168" s="14">
        <v>3.103448275862069</v>
      </c>
      <c r="Q168" s="14">
        <v>0</v>
      </c>
      <c r="R168" s="14">
        <v>0</v>
      </c>
      <c r="S168" s="14">
        <v>1573.6183999999998</v>
      </c>
      <c r="T168" s="14">
        <v>0</v>
      </c>
      <c r="U168" s="34">
        <v>0</v>
      </c>
      <c r="V168" s="14">
        <v>0</v>
      </c>
      <c r="W168" s="14">
        <v>0</v>
      </c>
      <c r="X168" s="14">
        <v>0</v>
      </c>
      <c r="Y168" s="132">
        <f t="shared" si="242"/>
        <v>2005.9741482758618</v>
      </c>
      <c r="Z168" s="308"/>
      <c r="AB168" s="140"/>
      <c r="AD168" s="303"/>
      <c r="AE168" s="305"/>
      <c r="AF168" s="71" t="str">
        <f t="shared" si="243"/>
        <v>ФХФ</v>
      </c>
      <c r="AG168" s="61" t="str">
        <f t="shared" si="244"/>
        <v>Ядрена химия</v>
      </c>
      <c r="AH168" s="160">
        <f t="shared" si="245"/>
        <v>0</v>
      </c>
      <c r="AI168" s="160">
        <f t="shared" si="246"/>
        <v>2.9910654657025419E-2</v>
      </c>
      <c r="AJ168" s="160">
        <f t="shared" si="247"/>
        <v>0</v>
      </c>
      <c r="AK168" s="160">
        <f t="shared" si="248"/>
        <v>0</v>
      </c>
      <c r="AL168" s="160">
        <f t="shared" si="249"/>
        <v>0</v>
      </c>
      <c r="AM168" s="160">
        <f t="shared" si="250"/>
        <v>0</v>
      </c>
      <c r="AN168" s="160">
        <f t="shared" si="251"/>
        <v>0</v>
      </c>
      <c r="AO168" s="160">
        <f t="shared" si="252"/>
        <v>0.16563139673837343</v>
      </c>
      <c r="AP168" s="160">
        <f t="shared" si="253"/>
        <v>0</v>
      </c>
      <c r="AQ168" s="160">
        <f t="shared" si="254"/>
        <v>1.8444903705165674E-2</v>
      </c>
      <c r="AR168" s="160">
        <f t="shared" si="255"/>
        <v>0</v>
      </c>
      <c r="AS168" s="160">
        <f t="shared" si="256"/>
        <v>1.5471028270875216E-3</v>
      </c>
      <c r="AT168" s="160">
        <f t="shared" si="257"/>
        <v>0</v>
      </c>
      <c r="AU168" s="160">
        <f t="shared" si="258"/>
        <v>0</v>
      </c>
      <c r="AV168" s="160">
        <f t="shared" si="259"/>
        <v>0.78446594207234799</v>
      </c>
      <c r="AW168" s="160">
        <f t="shared" si="260"/>
        <v>0</v>
      </c>
      <c r="AX168" s="161">
        <f t="shared" si="261"/>
        <v>0</v>
      </c>
      <c r="AY168" s="160">
        <f t="shared" si="262"/>
        <v>0</v>
      </c>
      <c r="AZ168" s="160">
        <f t="shared" si="263"/>
        <v>0</v>
      </c>
      <c r="BA168" s="160">
        <f t="shared" si="264"/>
        <v>0</v>
      </c>
      <c r="BB168" s="212">
        <f t="shared" si="265"/>
        <v>1</v>
      </c>
      <c r="BC168" s="312"/>
      <c r="BG168" s="1">
        <v>0</v>
      </c>
      <c r="BH168" s="1">
        <v>1520.9242465174757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8422.1763171866387</v>
      </c>
      <c r="BO168" s="1">
        <v>0</v>
      </c>
      <c r="BP168" s="1">
        <v>937.90328535244339</v>
      </c>
      <c r="BQ168" s="1">
        <v>0</v>
      </c>
      <c r="BR168" s="1">
        <v>78.668495509524604</v>
      </c>
      <c r="BS168" s="1">
        <v>0</v>
      </c>
      <c r="BT168" s="1">
        <v>0</v>
      </c>
      <c r="BU168" s="1">
        <v>39889.239655433921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50848.912000000004</v>
      </c>
      <c r="CG168" s="1">
        <v>0</v>
      </c>
      <c r="CH168" s="1">
        <v>64.307907512604643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356.10750298750287</v>
      </c>
      <c r="CO168" s="1">
        <v>0</v>
      </c>
      <c r="CP168" s="1">
        <v>39.656542966106201</v>
      </c>
      <c r="CQ168" s="1">
        <v>0</v>
      </c>
      <c r="CR168" s="1">
        <v>3.3262710782381713</v>
      </c>
      <c r="CS168" s="1">
        <v>0</v>
      </c>
      <c r="CT168" s="1">
        <v>0</v>
      </c>
      <c r="CU168" s="1">
        <v>1686.6017754555482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2150</v>
      </c>
      <c r="DG168" s="1">
        <v>0</v>
      </c>
      <c r="DH168" s="1">
        <v>596.96880990677619</v>
      </c>
      <c r="DI168" s="1">
        <v>0</v>
      </c>
      <c r="DJ168" s="1">
        <v>0</v>
      </c>
      <c r="DK168" s="1">
        <v>0</v>
      </c>
      <c r="DL168" s="1">
        <v>0</v>
      </c>
      <c r="DM168" s="1">
        <v>0</v>
      </c>
      <c r="DN168" s="1">
        <v>3305.7376686631524</v>
      </c>
      <c r="DO168" s="1">
        <v>0</v>
      </c>
      <c r="DP168" s="1">
        <v>368.13076610917864</v>
      </c>
      <c r="DQ168" s="1">
        <v>0</v>
      </c>
      <c r="DR168" s="1">
        <v>30.877697064143593</v>
      </c>
      <c r="DS168" s="1">
        <v>0</v>
      </c>
      <c r="DT168" s="1">
        <v>0</v>
      </c>
      <c r="DU168" s="1">
        <v>15656.685058256751</v>
      </c>
      <c r="DV168" s="1">
        <v>0</v>
      </c>
      <c r="DW168" s="1">
        <v>0</v>
      </c>
      <c r="DX168" s="1">
        <v>0</v>
      </c>
      <c r="DY168" s="1">
        <v>0</v>
      </c>
      <c r="DZ168" s="1">
        <v>0</v>
      </c>
      <c r="EA168" s="1">
        <v>19958.400000000001</v>
      </c>
      <c r="EG168" s="1">
        <v>0</v>
      </c>
      <c r="EH168" s="1">
        <v>853.6653981666899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4727.2048661883082</v>
      </c>
      <c r="EO168" s="1">
        <v>0</v>
      </c>
      <c r="EP168" s="1">
        <v>526.42699553612545</v>
      </c>
      <c r="EQ168" s="1">
        <v>0</v>
      </c>
      <c r="ER168" s="1">
        <v>44.155106801725339</v>
      </c>
      <c r="ES168" s="1">
        <v>0</v>
      </c>
      <c r="ET168" s="1">
        <v>0</v>
      </c>
      <c r="EU168" s="1">
        <v>22389.059633307155</v>
      </c>
      <c r="EV168" s="1">
        <v>0</v>
      </c>
      <c r="EW168" s="1">
        <v>0</v>
      </c>
      <c r="EX168" s="1">
        <v>0</v>
      </c>
      <c r="EY168" s="1">
        <v>0</v>
      </c>
      <c r="EZ168" s="1">
        <v>0</v>
      </c>
      <c r="FA168" s="1">
        <v>28540.512000000002</v>
      </c>
      <c r="FG168" s="1">
        <v>0</v>
      </c>
      <c r="FH168" s="1">
        <v>5.9821309314050835</v>
      </c>
      <c r="FI168" s="1">
        <v>0</v>
      </c>
      <c r="FJ168" s="1">
        <v>0</v>
      </c>
      <c r="FK168" s="1">
        <v>0</v>
      </c>
      <c r="FL168" s="1">
        <v>0</v>
      </c>
      <c r="FM168" s="1">
        <v>0</v>
      </c>
      <c r="FN168" s="1">
        <v>33.126279347674689</v>
      </c>
      <c r="FO168" s="1">
        <v>0</v>
      </c>
      <c r="FP168" s="1">
        <v>3.6889807410331348</v>
      </c>
      <c r="FQ168" s="1">
        <v>0</v>
      </c>
      <c r="FR168" s="1">
        <v>0.30942056541750429</v>
      </c>
      <c r="FS168" s="1">
        <v>0</v>
      </c>
      <c r="FT168" s="1">
        <v>0</v>
      </c>
      <c r="FU168" s="1">
        <v>156.89318841446959</v>
      </c>
      <c r="FV168" s="1">
        <v>0</v>
      </c>
      <c r="FW168" s="1">
        <v>0</v>
      </c>
      <c r="FX168" s="1">
        <v>0</v>
      </c>
      <c r="FY168" s="1">
        <v>0</v>
      </c>
      <c r="FZ168" s="1">
        <v>0</v>
      </c>
      <c r="GA168" s="1">
        <v>200</v>
      </c>
    </row>
    <row r="169" spans="1:183" ht="16.5" thickBot="1" x14ac:dyDescent="0.3">
      <c r="A169" s="43">
        <f>MAX($A$36:A168)+1</f>
        <v>27</v>
      </c>
      <c r="B169" s="55" t="s">
        <v>128</v>
      </c>
      <c r="C169" s="72" t="s">
        <v>11</v>
      </c>
      <c r="D169" s="62" t="s">
        <v>129</v>
      </c>
      <c r="E169" s="49">
        <v>0</v>
      </c>
      <c r="F169" s="49">
        <v>0</v>
      </c>
      <c r="G169" s="49">
        <v>0</v>
      </c>
      <c r="H169" s="49">
        <v>0</v>
      </c>
      <c r="I169" s="49">
        <v>3225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180</v>
      </c>
      <c r="S169" s="49">
        <v>0</v>
      </c>
      <c r="T169" s="49">
        <v>45</v>
      </c>
      <c r="U169" s="50">
        <v>240</v>
      </c>
      <c r="V169" s="49">
        <v>0</v>
      </c>
      <c r="W169" s="49">
        <v>0</v>
      </c>
      <c r="X169" s="49">
        <v>0</v>
      </c>
      <c r="Y169" s="134">
        <f t="shared" si="242"/>
        <v>3450</v>
      </c>
      <c r="Z169" s="282">
        <f t="shared" ref="Z169:Z171" si="266">SUM(Y169:Y169)</f>
        <v>3450</v>
      </c>
      <c r="AB169" s="140"/>
      <c r="AD169" s="43">
        <f t="shared" ref="AD169:AD174" si="267">A169</f>
        <v>27</v>
      </c>
      <c r="AE169" s="55" t="str">
        <f t="shared" ref="AE169:AE174" si="268">B169</f>
        <v>Здравни грижи</v>
      </c>
      <c r="AF169" s="72" t="str">
        <f t="shared" si="243"/>
        <v>МФ</v>
      </c>
      <c r="AG169" s="62" t="str">
        <f t="shared" si="244"/>
        <v>Медицинска сестра</v>
      </c>
      <c r="AH169" s="160">
        <f t="shared" si="245"/>
        <v>0</v>
      </c>
      <c r="AI169" s="160">
        <f t="shared" si="246"/>
        <v>0</v>
      </c>
      <c r="AJ169" s="160">
        <f t="shared" si="247"/>
        <v>0</v>
      </c>
      <c r="AK169" s="160">
        <f t="shared" si="248"/>
        <v>0</v>
      </c>
      <c r="AL169" s="160">
        <f t="shared" si="249"/>
        <v>0.93478260869565222</v>
      </c>
      <c r="AM169" s="160">
        <f t="shared" si="250"/>
        <v>0</v>
      </c>
      <c r="AN169" s="160">
        <f t="shared" si="251"/>
        <v>0</v>
      </c>
      <c r="AO169" s="160">
        <f t="shared" si="252"/>
        <v>0</v>
      </c>
      <c r="AP169" s="160">
        <f t="shared" si="253"/>
        <v>0</v>
      </c>
      <c r="AQ169" s="160">
        <f t="shared" si="254"/>
        <v>0</v>
      </c>
      <c r="AR169" s="160">
        <f t="shared" si="255"/>
        <v>0</v>
      </c>
      <c r="AS169" s="160">
        <f t="shared" si="256"/>
        <v>0</v>
      </c>
      <c r="AT169" s="160">
        <f t="shared" si="257"/>
        <v>0</v>
      </c>
      <c r="AU169" s="160">
        <f t="shared" si="258"/>
        <v>5.2173913043478258E-2</v>
      </c>
      <c r="AV169" s="160">
        <f t="shared" si="259"/>
        <v>0</v>
      </c>
      <c r="AW169" s="160">
        <f t="shared" si="260"/>
        <v>1.3043478260869565E-2</v>
      </c>
      <c r="AX169" s="161">
        <f t="shared" si="261"/>
        <v>6.9565217391304349E-2</v>
      </c>
      <c r="AY169" s="160">
        <f t="shared" si="262"/>
        <v>0</v>
      </c>
      <c r="AZ169" s="160">
        <f t="shared" si="263"/>
        <v>0</v>
      </c>
      <c r="BA169" s="160">
        <f t="shared" si="264"/>
        <v>0</v>
      </c>
      <c r="BB169" s="214">
        <f t="shared" si="265"/>
        <v>1</v>
      </c>
      <c r="BC169" s="48"/>
      <c r="BG169" s="1">
        <v>0</v>
      </c>
      <c r="BH169" s="1">
        <v>0</v>
      </c>
      <c r="BI169" s="1">
        <v>0</v>
      </c>
      <c r="BJ169" s="1">
        <v>0</v>
      </c>
      <c r="BK169" s="1">
        <v>350267.71739130444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19549.826086956524</v>
      </c>
      <c r="BU169" s="1">
        <v>0</v>
      </c>
      <c r="BV169" s="1">
        <v>4887.4565217391309</v>
      </c>
      <c r="BW169" s="1">
        <v>0</v>
      </c>
      <c r="BX169" s="1">
        <v>0</v>
      </c>
      <c r="BY169" s="1">
        <v>0</v>
      </c>
      <c r="BZ169" s="1">
        <v>0</v>
      </c>
      <c r="CA169" s="1">
        <v>374705.00000000012</v>
      </c>
      <c r="CG169" s="1">
        <v>0</v>
      </c>
      <c r="CH169" s="1">
        <v>0</v>
      </c>
      <c r="CI169" s="1">
        <v>0</v>
      </c>
      <c r="CJ169" s="1">
        <v>0</v>
      </c>
      <c r="CK169" s="1">
        <v>49038.695652173912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2737.0434782608695</v>
      </c>
      <c r="CU169" s="1">
        <v>0</v>
      </c>
      <c r="CV169" s="1">
        <v>684.26086956521738</v>
      </c>
      <c r="CW169" s="1">
        <v>0</v>
      </c>
      <c r="CX169" s="1">
        <v>0</v>
      </c>
      <c r="CY169" s="1">
        <v>0</v>
      </c>
      <c r="CZ169" s="1">
        <v>0</v>
      </c>
      <c r="DA169" s="1">
        <v>52460</v>
      </c>
      <c r="DG169" s="1">
        <v>0</v>
      </c>
      <c r="DH169" s="1">
        <v>0</v>
      </c>
      <c r="DI169" s="1">
        <v>0</v>
      </c>
      <c r="DJ169" s="1">
        <v>0</v>
      </c>
      <c r="DK169" s="1">
        <v>242926.63043478262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13558.695652173912</v>
      </c>
      <c r="DU169" s="1">
        <v>0</v>
      </c>
      <c r="DV169" s="1">
        <v>3389.673913043478</v>
      </c>
      <c r="DW169" s="1">
        <v>0</v>
      </c>
      <c r="DX169" s="1">
        <v>0</v>
      </c>
      <c r="DY169" s="1">
        <v>0</v>
      </c>
      <c r="DZ169" s="1">
        <v>0</v>
      </c>
      <c r="EA169" s="1">
        <v>259875.00000000003</v>
      </c>
      <c r="EG169" s="1">
        <v>0</v>
      </c>
      <c r="EH169" s="1">
        <v>0</v>
      </c>
      <c r="EI169" s="1">
        <v>0</v>
      </c>
      <c r="EJ169" s="1">
        <v>0</v>
      </c>
      <c r="EK169" s="1">
        <v>58302.391304347831</v>
      </c>
      <c r="EL169" s="1">
        <v>0</v>
      </c>
      <c r="EM169" s="1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 s="1">
        <v>0</v>
      </c>
      <c r="ET169" s="1">
        <v>3254.086956521739</v>
      </c>
      <c r="EU169" s="1">
        <v>0</v>
      </c>
      <c r="EV169" s="1">
        <v>813.52173913043475</v>
      </c>
      <c r="EW169" s="1">
        <v>0</v>
      </c>
      <c r="EX169" s="1">
        <v>0</v>
      </c>
      <c r="EY169" s="1">
        <v>0</v>
      </c>
      <c r="EZ169" s="1">
        <v>0</v>
      </c>
      <c r="FA169" s="1">
        <v>62370</v>
      </c>
      <c r="FG169" s="1">
        <v>0</v>
      </c>
      <c r="FH169" s="1">
        <v>0</v>
      </c>
      <c r="FI169" s="1">
        <v>0</v>
      </c>
      <c r="FJ169" s="1">
        <v>0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0</v>
      </c>
      <c r="FR169" s="1">
        <v>0</v>
      </c>
      <c r="FS169" s="1">
        <v>0</v>
      </c>
      <c r="FT169" s="1">
        <v>0</v>
      </c>
      <c r="FU169" s="1">
        <v>0</v>
      </c>
      <c r="FV169" s="1">
        <v>0</v>
      </c>
      <c r="FW169" s="1">
        <v>0</v>
      </c>
      <c r="FX169" s="1">
        <v>0</v>
      </c>
      <c r="FY169" s="1">
        <v>0</v>
      </c>
      <c r="FZ169" s="1">
        <v>0</v>
      </c>
      <c r="GA169" s="1">
        <v>0</v>
      </c>
    </row>
    <row r="170" spans="1:183" ht="16.5" thickBot="1" x14ac:dyDescent="0.3">
      <c r="A170" s="44">
        <f>MAX($A$36:A169)+1</f>
        <v>28</v>
      </c>
      <c r="B170" s="56" t="s">
        <v>153</v>
      </c>
      <c r="C170" s="74" t="s">
        <v>26</v>
      </c>
      <c r="D170" s="64" t="s">
        <v>130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105</v>
      </c>
      <c r="L170" s="51">
        <v>0</v>
      </c>
      <c r="M170" s="51">
        <v>0</v>
      </c>
      <c r="N170" s="51">
        <v>0</v>
      </c>
      <c r="O170" s="51">
        <v>3220</v>
      </c>
      <c r="P170" s="51">
        <v>0</v>
      </c>
      <c r="Q170" s="51">
        <v>0</v>
      </c>
      <c r="R170" s="51">
        <v>30</v>
      </c>
      <c r="S170" s="51">
        <v>0</v>
      </c>
      <c r="T170" s="51">
        <v>0</v>
      </c>
      <c r="U170" s="52">
        <v>0</v>
      </c>
      <c r="V170" s="51">
        <v>0</v>
      </c>
      <c r="W170" s="51">
        <v>0</v>
      </c>
      <c r="X170" s="51">
        <v>0</v>
      </c>
      <c r="Y170" s="136">
        <f t="shared" si="242"/>
        <v>3355</v>
      </c>
      <c r="Z170" s="283">
        <f t="shared" si="266"/>
        <v>3355</v>
      </c>
      <c r="AB170" s="140"/>
      <c r="AD170" s="44">
        <f t="shared" si="267"/>
        <v>28</v>
      </c>
      <c r="AE170" s="56" t="str">
        <f t="shared" si="268"/>
        <v>Изобразително изкуство</v>
      </c>
      <c r="AF170" s="74" t="str">
        <f t="shared" si="243"/>
        <v>ФНОИ</v>
      </c>
      <c r="AG170" s="64" t="str">
        <f t="shared" si="244"/>
        <v>Графичен дизайн</v>
      </c>
      <c r="AH170" s="164">
        <f t="shared" si="245"/>
        <v>0</v>
      </c>
      <c r="AI170" s="164">
        <f t="shared" si="246"/>
        <v>0</v>
      </c>
      <c r="AJ170" s="164">
        <f t="shared" si="247"/>
        <v>0</v>
      </c>
      <c r="AK170" s="164">
        <f t="shared" si="248"/>
        <v>0</v>
      </c>
      <c r="AL170" s="164">
        <f t="shared" si="249"/>
        <v>0</v>
      </c>
      <c r="AM170" s="164">
        <f t="shared" si="250"/>
        <v>0</v>
      </c>
      <c r="AN170" s="164">
        <f t="shared" si="251"/>
        <v>3.129657228017884E-2</v>
      </c>
      <c r="AO170" s="164">
        <f t="shared" si="252"/>
        <v>0</v>
      </c>
      <c r="AP170" s="164">
        <f t="shared" si="253"/>
        <v>0</v>
      </c>
      <c r="AQ170" s="164">
        <f t="shared" si="254"/>
        <v>0</v>
      </c>
      <c r="AR170" s="164">
        <f t="shared" si="255"/>
        <v>0.95976154992548435</v>
      </c>
      <c r="AS170" s="164">
        <f t="shared" si="256"/>
        <v>0</v>
      </c>
      <c r="AT170" s="164">
        <f t="shared" si="257"/>
        <v>0</v>
      </c>
      <c r="AU170" s="164">
        <f t="shared" si="258"/>
        <v>8.9418777943368107E-3</v>
      </c>
      <c r="AV170" s="164">
        <f t="shared" si="259"/>
        <v>0</v>
      </c>
      <c r="AW170" s="164">
        <f t="shared" si="260"/>
        <v>0</v>
      </c>
      <c r="AX170" s="165">
        <f t="shared" si="261"/>
        <v>0</v>
      </c>
      <c r="AY170" s="164">
        <f t="shared" si="262"/>
        <v>0</v>
      </c>
      <c r="AZ170" s="164">
        <f t="shared" si="263"/>
        <v>0</v>
      </c>
      <c r="BA170" s="164">
        <f t="shared" si="264"/>
        <v>0</v>
      </c>
      <c r="BB170" s="215">
        <f t="shared" si="265"/>
        <v>1</v>
      </c>
      <c r="BC170" s="47"/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8254.1744038748147</v>
      </c>
      <c r="BN170" s="1">
        <v>0</v>
      </c>
      <c r="BO170" s="1">
        <v>0</v>
      </c>
      <c r="BP170" s="1">
        <v>0</v>
      </c>
      <c r="BQ170" s="1">
        <v>253128.01505216098</v>
      </c>
      <c r="BR170" s="1">
        <v>0</v>
      </c>
      <c r="BS170" s="1">
        <v>0</v>
      </c>
      <c r="BT170" s="1">
        <v>2358.3355439642328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263740.52500000002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2331.9926333830108</v>
      </c>
      <c r="CN170" s="1">
        <v>0</v>
      </c>
      <c r="CO170" s="1">
        <v>0</v>
      </c>
      <c r="CP170" s="1">
        <v>0</v>
      </c>
      <c r="CQ170" s="1">
        <v>71514.440757078992</v>
      </c>
      <c r="CR170" s="1">
        <v>0</v>
      </c>
      <c r="CS170" s="1">
        <v>0</v>
      </c>
      <c r="CT170" s="1">
        <v>666.28360953800302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74512.717000000004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6437.1540983606556</v>
      </c>
      <c r="DN170" s="1">
        <v>0</v>
      </c>
      <c r="DO170" s="1">
        <v>0</v>
      </c>
      <c r="DP170" s="1">
        <v>0</v>
      </c>
      <c r="DQ170" s="1">
        <v>197406.05901639341</v>
      </c>
      <c r="DR170" s="1">
        <v>0</v>
      </c>
      <c r="DS170" s="1">
        <v>0</v>
      </c>
      <c r="DT170" s="1">
        <v>1839.1868852459013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">
        <v>0</v>
      </c>
      <c r="EA170" s="1">
        <v>205682.39999999997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-514.9723278688524</v>
      </c>
      <c r="EN170" s="1">
        <v>0</v>
      </c>
      <c r="EO170" s="1">
        <v>0</v>
      </c>
      <c r="EP170" s="1">
        <v>0</v>
      </c>
      <c r="EQ170" s="1">
        <v>-15792.484721311472</v>
      </c>
      <c r="ER170" s="1">
        <v>0</v>
      </c>
      <c r="ES170" s="1">
        <v>0</v>
      </c>
      <c r="ET170" s="1">
        <v>-147.1349508196721</v>
      </c>
      <c r="EU170" s="1">
        <v>0</v>
      </c>
      <c r="EV170" s="1">
        <v>0</v>
      </c>
      <c r="EW170" s="1">
        <v>0</v>
      </c>
      <c r="EX170" s="1">
        <v>0</v>
      </c>
      <c r="EY170" s="1">
        <v>0</v>
      </c>
      <c r="EZ170" s="1">
        <v>0</v>
      </c>
      <c r="FA170" s="1">
        <v>-16454.591999999997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0</v>
      </c>
      <c r="FX170" s="1">
        <v>0</v>
      </c>
      <c r="FY170" s="1">
        <v>0</v>
      </c>
      <c r="FZ170" s="1">
        <v>0</v>
      </c>
      <c r="GA170" s="1">
        <v>0</v>
      </c>
    </row>
    <row r="171" spans="1:183" ht="32.25" thickBot="1" x14ac:dyDescent="0.3">
      <c r="A171" s="43">
        <f>MAX($A$36:A170)+1</f>
        <v>29</v>
      </c>
      <c r="B171" s="55" t="s">
        <v>131</v>
      </c>
      <c r="C171" s="72" t="s">
        <v>26</v>
      </c>
      <c r="D171" s="62" t="s">
        <v>132</v>
      </c>
      <c r="E171" s="49">
        <v>0</v>
      </c>
      <c r="F171" s="49">
        <v>0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2829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  <c r="U171" s="50">
        <v>0</v>
      </c>
      <c r="V171" s="49">
        <v>0</v>
      </c>
      <c r="W171" s="49">
        <v>0</v>
      </c>
      <c r="X171" s="49">
        <v>0</v>
      </c>
      <c r="Y171" s="134">
        <f t="shared" si="242"/>
        <v>2829</v>
      </c>
      <c r="Z171" s="282">
        <f t="shared" si="266"/>
        <v>2829</v>
      </c>
      <c r="AB171" s="140"/>
      <c r="AD171" s="43">
        <f t="shared" si="267"/>
        <v>29</v>
      </c>
      <c r="AE171" s="55" t="str">
        <f t="shared" si="268"/>
        <v>Музикално и танцово изкуство</v>
      </c>
      <c r="AF171" s="72" t="str">
        <f t="shared" si="243"/>
        <v>ФНОИ</v>
      </c>
      <c r="AG171" s="62" t="str">
        <f t="shared" si="244"/>
        <v>Музикални медийни технологии и тонрежисура</v>
      </c>
      <c r="AH171" s="160">
        <f t="shared" si="245"/>
        <v>0</v>
      </c>
      <c r="AI171" s="160">
        <f t="shared" si="246"/>
        <v>0</v>
      </c>
      <c r="AJ171" s="160">
        <f t="shared" si="247"/>
        <v>0</v>
      </c>
      <c r="AK171" s="160">
        <f t="shared" si="248"/>
        <v>0</v>
      </c>
      <c r="AL171" s="160">
        <f t="shared" si="249"/>
        <v>0</v>
      </c>
      <c r="AM171" s="160">
        <f t="shared" si="250"/>
        <v>0</v>
      </c>
      <c r="AN171" s="160">
        <f t="shared" si="251"/>
        <v>0</v>
      </c>
      <c r="AO171" s="160">
        <f t="shared" si="252"/>
        <v>0</v>
      </c>
      <c r="AP171" s="160">
        <f t="shared" si="253"/>
        <v>0</v>
      </c>
      <c r="AQ171" s="160">
        <f t="shared" si="254"/>
        <v>0</v>
      </c>
      <c r="AR171" s="160">
        <f t="shared" si="255"/>
        <v>1</v>
      </c>
      <c r="AS171" s="160">
        <f t="shared" si="256"/>
        <v>0</v>
      </c>
      <c r="AT171" s="160">
        <f t="shared" si="257"/>
        <v>0</v>
      </c>
      <c r="AU171" s="160">
        <f t="shared" si="258"/>
        <v>0</v>
      </c>
      <c r="AV171" s="160">
        <f t="shared" si="259"/>
        <v>0</v>
      </c>
      <c r="AW171" s="160">
        <f t="shared" si="260"/>
        <v>0</v>
      </c>
      <c r="AX171" s="161">
        <f t="shared" si="261"/>
        <v>0</v>
      </c>
      <c r="AY171" s="160">
        <f t="shared" si="262"/>
        <v>0</v>
      </c>
      <c r="AZ171" s="160">
        <f t="shared" si="263"/>
        <v>0</v>
      </c>
      <c r="BA171" s="160">
        <f t="shared" si="264"/>
        <v>0</v>
      </c>
      <c r="BB171" s="214">
        <f t="shared" si="265"/>
        <v>1</v>
      </c>
      <c r="BC171" s="48"/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228651.45599999998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228651.45599999998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35310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  <c r="DA171" s="1">
        <v>35310</v>
      </c>
      <c r="DG171" s="1">
        <v>0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205682.4</v>
      </c>
      <c r="DR171" s="1">
        <v>0</v>
      </c>
      <c r="DS171" s="1">
        <v>0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">
        <v>0</v>
      </c>
      <c r="EA171" s="1">
        <v>205682.4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">
        <v>0</v>
      </c>
      <c r="EP171" s="1">
        <v>0</v>
      </c>
      <c r="EQ171" s="1">
        <v>-12340.944000000016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0</v>
      </c>
      <c r="EZ171" s="1">
        <v>0</v>
      </c>
      <c r="FA171" s="1">
        <v>-12340.944000000016</v>
      </c>
      <c r="FG171" s="1">
        <v>0</v>
      </c>
      <c r="FH171" s="1">
        <v>0</v>
      </c>
      <c r="FI171" s="1">
        <v>0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">
        <v>0</v>
      </c>
      <c r="FT171" s="1">
        <v>0</v>
      </c>
      <c r="FU171" s="1">
        <v>0</v>
      </c>
      <c r="FV171" s="1">
        <v>0</v>
      </c>
      <c r="FW171" s="1">
        <v>0</v>
      </c>
      <c r="FX171" s="1">
        <v>0</v>
      </c>
      <c r="FY171" s="1">
        <v>0</v>
      </c>
      <c r="FZ171" s="1">
        <v>0</v>
      </c>
      <c r="GA171" s="1">
        <v>0</v>
      </c>
    </row>
    <row r="172" spans="1:183" ht="15.75" x14ac:dyDescent="0.25">
      <c r="A172" s="349">
        <f>MAX($A$36:A171)+1</f>
        <v>30</v>
      </c>
      <c r="B172" s="351" t="s">
        <v>133</v>
      </c>
      <c r="C172" s="59" t="s">
        <v>11</v>
      </c>
      <c r="D172" s="59" t="s">
        <v>133</v>
      </c>
      <c r="E172" s="153">
        <v>0</v>
      </c>
      <c r="F172" s="12">
        <v>0</v>
      </c>
      <c r="G172" s="12">
        <v>0</v>
      </c>
      <c r="H172" s="12">
        <v>0</v>
      </c>
      <c r="I172" s="12">
        <v>50509.7307</v>
      </c>
      <c r="J172" s="12">
        <v>0</v>
      </c>
      <c r="K172" s="12">
        <v>0</v>
      </c>
      <c r="L172" s="12">
        <v>0</v>
      </c>
      <c r="M172" s="12">
        <v>72</v>
      </c>
      <c r="N172" s="12">
        <v>165</v>
      </c>
      <c r="O172" s="12">
        <v>0</v>
      </c>
      <c r="P172" s="12">
        <v>0</v>
      </c>
      <c r="Q172" s="12">
        <v>37.5</v>
      </c>
      <c r="R172" s="12">
        <v>120</v>
      </c>
      <c r="S172" s="12">
        <v>0</v>
      </c>
      <c r="T172" s="12">
        <v>0</v>
      </c>
      <c r="U172" s="32">
        <v>900</v>
      </c>
      <c r="V172" s="12">
        <v>0</v>
      </c>
      <c r="W172" s="12">
        <v>0</v>
      </c>
      <c r="X172" s="12">
        <v>0</v>
      </c>
      <c r="Y172" s="133">
        <f t="shared" si="242"/>
        <v>50904.2307</v>
      </c>
      <c r="Z172" s="306">
        <f>SUM(Y172:Y173)</f>
        <v>65022</v>
      </c>
      <c r="AB172" s="140"/>
      <c r="AD172" s="301">
        <f t="shared" si="267"/>
        <v>30</v>
      </c>
      <c r="AE172" s="304" t="str">
        <f t="shared" si="268"/>
        <v>Медицина</v>
      </c>
      <c r="AF172" s="69" t="str">
        <f t="shared" si="243"/>
        <v>МФ</v>
      </c>
      <c r="AG172" s="68" t="str">
        <f t="shared" si="244"/>
        <v>Медицина</v>
      </c>
      <c r="AH172" s="162">
        <f t="shared" si="245"/>
        <v>0</v>
      </c>
      <c r="AI172" s="162">
        <f t="shared" si="246"/>
        <v>0</v>
      </c>
      <c r="AJ172" s="162">
        <f t="shared" si="247"/>
        <v>0</v>
      </c>
      <c r="AK172" s="162">
        <f t="shared" si="248"/>
        <v>0</v>
      </c>
      <c r="AL172" s="162">
        <f t="shared" si="249"/>
        <v>0.99225015299170405</v>
      </c>
      <c r="AM172" s="162">
        <f t="shared" si="250"/>
        <v>0</v>
      </c>
      <c r="AN172" s="162">
        <f t="shared" si="251"/>
        <v>0</v>
      </c>
      <c r="AO172" s="162">
        <f t="shared" si="252"/>
        <v>0</v>
      </c>
      <c r="AP172" s="162">
        <f t="shared" si="253"/>
        <v>1.4144207467612314E-3</v>
      </c>
      <c r="AQ172" s="162">
        <f t="shared" si="254"/>
        <v>3.2413808779944886E-3</v>
      </c>
      <c r="AR172" s="162">
        <f t="shared" si="255"/>
        <v>0</v>
      </c>
      <c r="AS172" s="162">
        <f t="shared" si="256"/>
        <v>0</v>
      </c>
      <c r="AT172" s="162">
        <f t="shared" si="257"/>
        <v>7.3667747227147468E-4</v>
      </c>
      <c r="AU172" s="162">
        <f t="shared" si="258"/>
        <v>2.3573679112687189E-3</v>
      </c>
      <c r="AV172" s="162">
        <f t="shared" si="259"/>
        <v>0</v>
      </c>
      <c r="AW172" s="162">
        <f t="shared" si="260"/>
        <v>0</v>
      </c>
      <c r="AX172" s="163">
        <f t="shared" si="261"/>
        <v>1.7680259334515391E-2</v>
      </c>
      <c r="AY172" s="162">
        <f t="shared" si="262"/>
        <v>0</v>
      </c>
      <c r="AZ172" s="162">
        <f t="shared" si="263"/>
        <v>0</v>
      </c>
      <c r="BA172" s="162">
        <f t="shared" si="264"/>
        <v>0</v>
      </c>
      <c r="BB172" s="213">
        <f t="shared" si="265"/>
        <v>1</v>
      </c>
      <c r="BC172" s="310"/>
      <c r="BG172" s="1">
        <v>0</v>
      </c>
      <c r="BH172" s="1">
        <v>0</v>
      </c>
      <c r="BI172" s="1">
        <v>0</v>
      </c>
      <c r="BJ172" s="1">
        <v>0</v>
      </c>
      <c r="BK172" s="1">
        <v>8620850.3267826438</v>
      </c>
      <c r="BL172" s="1">
        <v>0</v>
      </c>
      <c r="BM172" s="1">
        <v>0</v>
      </c>
      <c r="BN172" s="1">
        <v>0</v>
      </c>
      <c r="BO172" s="1">
        <v>12288.74545411802</v>
      </c>
      <c r="BP172" s="1">
        <v>28161.708332353795</v>
      </c>
      <c r="BQ172" s="1">
        <v>0</v>
      </c>
      <c r="BR172" s="1">
        <v>0</v>
      </c>
      <c r="BS172" s="1">
        <v>6400.3882573531355</v>
      </c>
      <c r="BT172" s="1">
        <v>20481.242423530031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8688182.411249999</v>
      </c>
      <c r="CG172" s="1">
        <v>0</v>
      </c>
      <c r="CH172" s="1">
        <v>0</v>
      </c>
      <c r="CI172" s="1">
        <v>0</v>
      </c>
      <c r="CJ172" s="1">
        <v>0</v>
      </c>
      <c r="CK172" s="1">
        <v>4393621.3554554684</v>
      </c>
      <c r="CL172" s="1">
        <v>0</v>
      </c>
      <c r="CM172" s="1">
        <v>0</v>
      </c>
      <c r="CN172" s="1">
        <v>0</v>
      </c>
      <c r="CO172" s="1">
        <v>6262.9662286596531</v>
      </c>
      <c r="CP172" s="1">
        <v>14352.630940678373</v>
      </c>
      <c r="CQ172" s="1">
        <v>0</v>
      </c>
      <c r="CR172" s="1">
        <v>0</v>
      </c>
      <c r="CS172" s="1">
        <v>3261.9615774269027</v>
      </c>
      <c r="CT172" s="1">
        <v>10438.277047766089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  <c r="DA172" s="1">
        <v>4427937.1912499992</v>
      </c>
      <c r="DG172" s="1">
        <v>0</v>
      </c>
      <c r="DH172" s="1">
        <v>0</v>
      </c>
      <c r="DI172" s="1">
        <v>0</v>
      </c>
      <c r="DJ172" s="1">
        <v>0</v>
      </c>
      <c r="DK172" s="1">
        <v>2875665.9668892352</v>
      </c>
      <c r="DL172" s="1">
        <v>0</v>
      </c>
      <c r="DM172" s="1">
        <v>0</v>
      </c>
      <c r="DN172" s="1">
        <v>0</v>
      </c>
      <c r="DO172" s="1">
        <v>4099.1695411281407</v>
      </c>
      <c r="DP172" s="1">
        <v>9393.930198418655</v>
      </c>
      <c r="DQ172" s="1">
        <v>0</v>
      </c>
      <c r="DR172" s="1">
        <v>0</v>
      </c>
      <c r="DS172" s="1">
        <v>2134.9841360042396</v>
      </c>
      <c r="DT172" s="1">
        <v>6831.9492352135676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">
        <v>0</v>
      </c>
      <c r="EA172" s="1">
        <v>2898125.9999999995</v>
      </c>
      <c r="EG172" s="1">
        <v>0</v>
      </c>
      <c r="EH172" s="1">
        <v>0</v>
      </c>
      <c r="EI172" s="1">
        <v>0</v>
      </c>
      <c r="EJ172" s="1">
        <v>0</v>
      </c>
      <c r="EK172" s="1">
        <v>1351563.0044379402</v>
      </c>
      <c r="EL172" s="1">
        <v>0</v>
      </c>
      <c r="EM172" s="1">
        <v>0</v>
      </c>
      <c r="EN172" s="1">
        <v>0</v>
      </c>
      <c r="EO172" s="1">
        <v>1926.6096843302253</v>
      </c>
      <c r="EP172" s="1">
        <v>4415.1471932567665</v>
      </c>
      <c r="EQ172" s="1">
        <v>0</v>
      </c>
      <c r="ER172" s="1">
        <v>0</v>
      </c>
      <c r="ES172" s="1">
        <v>1003.4425439219923</v>
      </c>
      <c r="ET172" s="1">
        <v>3211.0161405503754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0</v>
      </c>
      <c r="FA172" s="1">
        <v>1362119.2199999995</v>
      </c>
      <c r="FG172" s="1">
        <v>0</v>
      </c>
      <c r="FH172" s="1">
        <v>0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R172" s="1">
        <v>0</v>
      </c>
      <c r="FS172" s="1">
        <v>0</v>
      </c>
      <c r="FT172" s="1">
        <v>0</v>
      </c>
      <c r="FU172" s="1">
        <v>0</v>
      </c>
      <c r="FV172" s="1">
        <v>0</v>
      </c>
      <c r="FW172" s="1">
        <v>0</v>
      </c>
      <c r="FX172" s="1">
        <v>0</v>
      </c>
      <c r="FY172" s="1">
        <v>0</v>
      </c>
      <c r="FZ172" s="1">
        <v>0</v>
      </c>
      <c r="GA172" s="1">
        <v>0</v>
      </c>
    </row>
    <row r="173" spans="1:183" ht="16.5" thickBot="1" x14ac:dyDescent="0.3">
      <c r="A173" s="350"/>
      <c r="B173" s="352"/>
      <c r="C173" s="72" t="s">
        <v>11</v>
      </c>
      <c r="D173" s="62" t="s">
        <v>189</v>
      </c>
      <c r="E173" s="49">
        <v>0</v>
      </c>
      <c r="F173" s="49">
        <v>0</v>
      </c>
      <c r="G173" s="49">
        <v>0</v>
      </c>
      <c r="H173" s="49">
        <v>0</v>
      </c>
      <c r="I173" s="49">
        <v>13367.7693</v>
      </c>
      <c r="J173" s="49">
        <v>0</v>
      </c>
      <c r="K173" s="49">
        <v>0</v>
      </c>
      <c r="L173" s="49">
        <v>0</v>
      </c>
      <c r="M173" s="49">
        <v>0</v>
      </c>
      <c r="N173" s="49">
        <v>105</v>
      </c>
      <c r="O173" s="49">
        <v>0</v>
      </c>
      <c r="P173" s="49">
        <v>0</v>
      </c>
      <c r="Q173" s="49">
        <v>0</v>
      </c>
      <c r="R173" s="49">
        <v>105</v>
      </c>
      <c r="S173" s="49">
        <v>0</v>
      </c>
      <c r="T173" s="49">
        <v>0</v>
      </c>
      <c r="U173" s="50">
        <v>120</v>
      </c>
      <c r="V173" s="49">
        <v>0</v>
      </c>
      <c r="W173" s="49">
        <v>540</v>
      </c>
      <c r="X173" s="49">
        <v>0</v>
      </c>
      <c r="Y173" s="134">
        <f t="shared" si="242"/>
        <v>14117.7693</v>
      </c>
      <c r="Z173" s="308"/>
      <c r="AB173" s="140"/>
      <c r="AD173" s="302"/>
      <c r="AE173" s="309"/>
      <c r="AF173" s="149" t="str">
        <f t="shared" si="243"/>
        <v>МФ</v>
      </c>
      <c r="AG173" s="150" t="str">
        <f t="shared" si="244"/>
        <v>Медицина (на английски език)</v>
      </c>
      <c r="AH173" s="166">
        <f t="shared" si="245"/>
        <v>0</v>
      </c>
      <c r="AI173" s="166">
        <f t="shared" si="246"/>
        <v>0</v>
      </c>
      <c r="AJ173" s="166">
        <f t="shared" si="247"/>
        <v>0</v>
      </c>
      <c r="AK173" s="166">
        <f t="shared" si="248"/>
        <v>0</v>
      </c>
      <c r="AL173" s="166">
        <f t="shared" si="249"/>
        <v>0.94687545999211076</v>
      </c>
      <c r="AM173" s="166">
        <f t="shared" si="250"/>
        <v>0</v>
      </c>
      <c r="AN173" s="166">
        <f t="shared" si="251"/>
        <v>0</v>
      </c>
      <c r="AO173" s="166">
        <f t="shared" si="252"/>
        <v>0</v>
      </c>
      <c r="AP173" s="166">
        <f t="shared" si="253"/>
        <v>0</v>
      </c>
      <c r="AQ173" s="166">
        <f t="shared" si="254"/>
        <v>7.4374356011044892E-3</v>
      </c>
      <c r="AR173" s="166">
        <f t="shared" si="255"/>
        <v>0</v>
      </c>
      <c r="AS173" s="166">
        <f t="shared" si="256"/>
        <v>0</v>
      </c>
      <c r="AT173" s="166">
        <f t="shared" si="257"/>
        <v>0</v>
      </c>
      <c r="AU173" s="166">
        <f t="shared" si="258"/>
        <v>7.4374356011044892E-3</v>
      </c>
      <c r="AV173" s="166">
        <f t="shared" si="259"/>
        <v>0</v>
      </c>
      <c r="AW173" s="166">
        <f t="shared" si="260"/>
        <v>0</v>
      </c>
      <c r="AX173" s="167">
        <f t="shared" si="261"/>
        <v>8.4999264012622731E-3</v>
      </c>
      <c r="AY173" s="166">
        <f t="shared" si="262"/>
        <v>0</v>
      </c>
      <c r="AZ173" s="166">
        <f t="shared" si="263"/>
        <v>3.8249668805680231E-2</v>
      </c>
      <c r="BA173" s="166">
        <f t="shared" si="264"/>
        <v>0</v>
      </c>
      <c r="BB173" s="218">
        <f t="shared" si="265"/>
        <v>0.99999999999999989</v>
      </c>
      <c r="BC173" s="311"/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0</v>
      </c>
      <c r="DG173" s="1">
        <v>0</v>
      </c>
      <c r="DH173" s="1">
        <v>0</v>
      </c>
      <c r="DI173" s="1">
        <v>0</v>
      </c>
      <c r="DJ173" s="1">
        <v>0</v>
      </c>
      <c r="DK173" s="1">
        <v>0</v>
      </c>
      <c r="DL173" s="1">
        <v>0</v>
      </c>
      <c r="DM173" s="1">
        <v>0</v>
      </c>
      <c r="DN173" s="1">
        <v>0</v>
      </c>
      <c r="DO173" s="1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0</v>
      </c>
      <c r="EA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">
        <v>0</v>
      </c>
      <c r="EP173" s="1">
        <v>0</v>
      </c>
      <c r="EQ173" s="1">
        <v>0</v>
      </c>
      <c r="ER173" s="1">
        <v>0</v>
      </c>
      <c r="ES173" s="1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0</v>
      </c>
      <c r="EY173" s="1">
        <v>0</v>
      </c>
      <c r="EZ173" s="1">
        <v>0</v>
      </c>
      <c r="FA173" s="1">
        <v>0</v>
      </c>
      <c r="FG173" s="1">
        <v>0</v>
      </c>
      <c r="FH173" s="1">
        <v>0</v>
      </c>
      <c r="FI173" s="1">
        <v>0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R173" s="1">
        <v>0</v>
      </c>
      <c r="FS173" s="1">
        <v>0</v>
      </c>
      <c r="FT173" s="1">
        <v>0</v>
      </c>
      <c r="FU173" s="1">
        <v>0</v>
      </c>
      <c r="FV173" s="1">
        <v>0</v>
      </c>
      <c r="FW173" s="1">
        <v>0</v>
      </c>
      <c r="FX173" s="1">
        <v>0</v>
      </c>
      <c r="FY173" s="1">
        <v>0</v>
      </c>
      <c r="FZ173" s="1">
        <v>0</v>
      </c>
      <c r="GA173" s="1">
        <v>0</v>
      </c>
    </row>
    <row r="174" spans="1:183" ht="15.75" x14ac:dyDescent="0.25">
      <c r="A174" s="349">
        <f>MAX($A$36:A172)+1</f>
        <v>31</v>
      </c>
      <c r="B174" s="351" t="s">
        <v>134</v>
      </c>
      <c r="C174" s="69" t="s">
        <v>18</v>
      </c>
      <c r="D174" s="69" t="s">
        <v>134</v>
      </c>
      <c r="E174" s="153">
        <v>0</v>
      </c>
      <c r="F174" s="12">
        <v>2675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285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15056.05</v>
      </c>
      <c r="T174" s="12">
        <v>0</v>
      </c>
      <c r="U174" s="32">
        <v>960</v>
      </c>
      <c r="V174" s="12">
        <v>0</v>
      </c>
      <c r="W174" s="12">
        <v>0</v>
      </c>
      <c r="X174" s="12">
        <v>0</v>
      </c>
      <c r="Y174" s="133">
        <f t="shared" si="242"/>
        <v>18016.05</v>
      </c>
      <c r="Z174" s="306">
        <f>SUM(Y174:Y175)</f>
        <v>18949.05</v>
      </c>
      <c r="AB174" s="140"/>
      <c r="AD174" s="349">
        <f t="shared" si="267"/>
        <v>31</v>
      </c>
      <c r="AE174" s="304" t="str">
        <f t="shared" si="268"/>
        <v>Фармация</v>
      </c>
      <c r="AF174" s="69" t="str">
        <f t="shared" si="243"/>
        <v>ФХФ</v>
      </c>
      <c r="AG174" s="68" t="str">
        <f t="shared" si="244"/>
        <v>Фармация</v>
      </c>
      <c r="AH174" s="162">
        <f t="shared" si="245"/>
        <v>0</v>
      </c>
      <c r="AI174" s="162">
        <f t="shared" si="246"/>
        <v>0.14847871758792855</v>
      </c>
      <c r="AJ174" s="162">
        <f t="shared" si="247"/>
        <v>0</v>
      </c>
      <c r="AK174" s="162">
        <f t="shared" si="248"/>
        <v>0</v>
      </c>
      <c r="AL174" s="162">
        <f t="shared" si="249"/>
        <v>0</v>
      </c>
      <c r="AM174" s="162">
        <f t="shared" si="250"/>
        <v>0</v>
      </c>
      <c r="AN174" s="162">
        <f t="shared" si="251"/>
        <v>0</v>
      </c>
      <c r="AO174" s="162">
        <f t="shared" si="252"/>
        <v>1.5819227855162481E-2</v>
      </c>
      <c r="AP174" s="162">
        <f t="shared" si="253"/>
        <v>0</v>
      </c>
      <c r="AQ174" s="162">
        <f t="shared" si="254"/>
        <v>0</v>
      </c>
      <c r="AR174" s="162">
        <f t="shared" si="255"/>
        <v>0</v>
      </c>
      <c r="AS174" s="162">
        <f t="shared" si="256"/>
        <v>0</v>
      </c>
      <c r="AT174" s="162">
        <f t="shared" si="257"/>
        <v>0</v>
      </c>
      <c r="AU174" s="162">
        <f t="shared" si="258"/>
        <v>0</v>
      </c>
      <c r="AV174" s="162">
        <f t="shared" si="259"/>
        <v>0.83570205455690894</v>
      </c>
      <c r="AW174" s="162">
        <f t="shared" si="260"/>
        <v>0</v>
      </c>
      <c r="AX174" s="163">
        <f t="shared" si="261"/>
        <v>5.3285820143705198E-2</v>
      </c>
      <c r="AY174" s="162">
        <f t="shared" si="262"/>
        <v>0</v>
      </c>
      <c r="AZ174" s="162">
        <f t="shared" si="263"/>
        <v>0</v>
      </c>
      <c r="BA174" s="162">
        <f t="shared" si="264"/>
        <v>0</v>
      </c>
      <c r="BB174" s="213">
        <f t="shared" si="265"/>
        <v>1</v>
      </c>
      <c r="BC174" s="310"/>
      <c r="BG174" s="1">
        <v>0</v>
      </c>
      <c r="BH174" s="1">
        <v>480730.75183849956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51218.04271924201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2705759.3406422581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3237708.1351999994</v>
      </c>
      <c r="CG174" s="1">
        <v>0</v>
      </c>
      <c r="CH174" s="1">
        <v>116672.72181110733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12430.551669594612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656684.23671929806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785787.51020000002</v>
      </c>
      <c r="DG174" s="1">
        <v>0</v>
      </c>
      <c r="DH174" s="1">
        <v>291246.42402191379</v>
      </c>
      <c r="DI174" s="1">
        <v>0</v>
      </c>
      <c r="DJ174" s="1">
        <v>0</v>
      </c>
      <c r="DK174" s="1">
        <v>0</v>
      </c>
      <c r="DL174" s="1">
        <v>0</v>
      </c>
      <c r="DM174" s="1">
        <v>0</v>
      </c>
      <c r="DN174" s="1">
        <v>31029.992839717921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1639260.0831383681</v>
      </c>
      <c r="DV174" s="1">
        <v>0</v>
      </c>
      <c r="DW174" s="1">
        <v>0</v>
      </c>
      <c r="DX174" s="1">
        <v>0</v>
      </c>
      <c r="DY174" s="1">
        <v>0</v>
      </c>
      <c r="DZ174" s="1">
        <v>0</v>
      </c>
      <c r="EA174" s="1">
        <v>1961536.4999999998</v>
      </c>
      <c r="EG174" s="1">
        <v>0</v>
      </c>
      <c r="EH174" s="1">
        <v>72811.606005478447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7757.4982099294803</v>
      </c>
      <c r="EO174" s="1">
        <v>0</v>
      </c>
      <c r="EP174" s="1">
        <v>0</v>
      </c>
      <c r="EQ174" s="1">
        <v>0</v>
      </c>
      <c r="ER174" s="1">
        <v>0</v>
      </c>
      <c r="ES174" s="1">
        <v>0</v>
      </c>
      <c r="ET174" s="1">
        <v>0</v>
      </c>
      <c r="EU174" s="1">
        <v>409815.02078459202</v>
      </c>
      <c r="EV174" s="1">
        <v>0</v>
      </c>
      <c r="EW174" s="1">
        <v>0</v>
      </c>
      <c r="EX174" s="1">
        <v>0</v>
      </c>
      <c r="EY174" s="1">
        <v>0</v>
      </c>
      <c r="EZ174" s="1">
        <v>0</v>
      </c>
      <c r="FA174" s="1">
        <v>490384.12499999994</v>
      </c>
      <c r="FG174" s="1">
        <v>0</v>
      </c>
      <c r="FH174" s="1">
        <v>0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R174" s="1">
        <v>0</v>
      </c>
      <c r="FS174" s="1">
        <v>0</v>
      </c>
      <c r="FT174" s="1">
        <v>0</v>
      </c>
      <c r="FU174" s="1">
        <v>0</v>
      </c>
      <c r="FV174" s="1">
        <v>0</v>
      </c>
      <c r="FW174" s="1">
        <v>0</v>
      </c>
      <c r="FX174" s="1">
        <v>0</v>
      </c>
      <c r="FY174" s="1">
        <v>0</v>
      </c>
      <c r="FZ174" s="1">
        <v>0</v>
      </c>
      <c r="GA174" s="1">
        <v>0</v>
      </c>
    </row>
    <row r="175" spans="1:183" ht="16.5" thickBot="1" x14ac:dyDescent="0.3">
      <c r="A175" s="350"/>
      <c r="B175" s="352"/>
      <c r="C175" s="72" t="s">
        <v>18</v>
      </c>
      <c r="D175" s="62" t="s">
        <v>241</v>
      </c>
      <c r="E175" s="236">
        <v>0</v>
      </c>
      <c r="F175" s="49">
        <v>263.7</v>
      </c>
      <c r="G175" s="49">
        <v>0</v>
      </c>
      <c r="H175" s="49">
        <v>0</v>
      </c>
      <c r="I175" s="49">
        <v>0</v>
      </c>
      <c r="J175" s="49">
        <v>0</v>
      </c>
      <c r="K175" s="49">
        <v>0</v>
      </c>
      <c r="L175" s="49">
        <v>31.8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  <c r="R175" s="49">
        <v>0</v>
      </c>
      <c r="S175" s="49">
        <v>637.5</v>
      </c>
      <c r="T175" s="49">
        <v>0</v>
      </c>
      <c r="U175" s="50">
        <v>48</v>
      </c>
      <c r="V175" s="49">
        <v>0</v>
      </c>
      <c r="W175" s="49">
        <v>0</v>
      </c>
      <c r="X175" s="237">
        <v>0</v>
      </c>
      <c r="Y175" s="134">
        <f t="shared" si="242"/>
        <v>933</v>
      </c>
      <c r="Z175" s="308"/>
      <c r="AB175" s="140"/>
      <c r="AD175" s="350"/>
      <c r="AE175" s="305"/>
      <c r="AF175" s="72" t="str">
        <f t="shared" si="243"/>
        <v>ФХФ</v>
      </c>
      <c r="AG175" s="67" t="str">
        <f t="shared" si="244"/>
        <v>Фармация (на английски език)</v>
      </c>
      <c r="AH175" s="166">
        <f t="shared" ref="AH175:AQ175" si="269">IFERROR(E175/$Y175,"")</f>
        <v>0</v>
      </c>
      <c r="AI175" s="166">
        <f t="shared" si="269"/>
        <v>0.28263665594855303</v>
      </c>
      <c r="AJ175" s="166">
        <f t="shared" si="269"/>
        <v>0</v>
      </c>
      <c r="AK175" s="166">
        <f t="shared" si="269"/>
        <v>0</v>
      </c>
      <c r="AL175" s="166">
        <f t="shared" si="269"/>
        <v>0</v>
      </c>
      <c r="AM175" s="166">
        <f t="shared" si="269"/>
        <v>0</v>
      </c>
      <c r="AN175" s="166">
        <f t="shared" si="269"/>
        <v>0</v>
      </c>
      <c r="AO175" s="166">
        <f t="shared" si="269"/>
        <v>3.4083601286173631E-2</v>
      </c>
      <c r="AP175" s="166">
        <f t="shared" si="269"/>
        <v>0</v>
      </c>
      <c r="AQ175" s="166">
        <f t="shared" si="269"/>
        <v>0</v>
      </c>
      <c r="AR175" s="166">
        <f t="shared" si="255"/>
        <v>0</v>
      </c>
      <c r="AS175" s="166">
        <f t="shared" si="256"/>
        <v>0</v>
      </c>
      <c r="AT175" s="166">
        <f t="shared" si="257"/>
        <v>0</v>
      </c>
      <c r="AU175" s="166">
        <f t="shared" si="258"/>
        <v>0</v>
      </c>
      <c r="AV175" s="166">
        <f t="shared" si="259"/>
        <v>0.68327974276527326</v>
      </c>
      <c r="AW175" s="166">
        <f t="shared" si="260"/>
        <v>0</v>
      </c>
      <c r="AX175" s="167">
        <f t="shared" si="260"/>
        <v>5.1446945337620578E-2</v>
      </c>
      <c r="AY175" s="166">
        <f t="shared" si="260"/>
        <v>0</v>
      </c>
      <c r="AZ175" s="166">
        <f t="shared" si="260"/>
        <v>0</v>
      </c>
      <c r="BA175" s="166">
        <f t="shared" si="260"/>
        <v>0</v>
      </c>
      <c r="BB175" s="214">
        <f t="shared" ref="BB175" si="270">SUM(AH175:AW175,AY175:BA175)</f>
        <v>0.99999999999999989</v>
      </c>
      <c r="BC175" s="312"/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W175" s="1">
        <v>0</v>
      </c>
      <c r="CX175" s="1">
        <v>0</v>
      </c>
      <c r="CY175" s="1">
        <v>0</v>
      </c>
      <c r="CZ175" s="1">
        <v>0</v>
      </c>
      <c r="DA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0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0</v>
      </c>
      <c r="FA175" s="1">
        <v>0</v>
      </c>
      <c r="FG175" s="1">
        <v>0</v>
      </c>
      <c r="FH175" s="1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">
        <v>0</v>
      </c>
      <c r="FT175" s="1">
        <v>0</v>
      </c>
      <c r="FU175" s="1">
        <v>0</v>
      </c>
      <c r="FV175" s="1">
        <v>0</v>
      </c>
      <c r="FW175" s="1">
        <v>0</v>
      </c>
      <c r="FX175" s="1">
        <v>0</v>
      </c>
      <c r="FY175" s="1">
        <v>0</v>
      </c>
      <c r="FZ175" s="1">
        <v>0</v>
      </c>
      <c r="GA175" s="1">
        <v>0</v>
      </c>
    </row>
    <row r="176" spans="1:183" ht="17.25" thickTop="1" thickBot="1" x14ac:dyDescent="0.3">
      <c r="A176" s="280"/>
      <c r="B176" s="240"/>
      <c r="C176" s="241"/>
      <c r="D176" s="242"/>
      <c r="E176" s="243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5"/>
      <c r="V176" s="244"/>
      <c r="W176" s="244"/>
      <c r="X176" s="246"/>
      <c r="Y176" s="247"/>
      <c r="Z176" s="284"/>
      <c r="AA176" s="248"/>
      <c r="AB176" s="249"/>
      <c r="AC176" s="248"/>
      <c r="AD176" s="280"/>
      <c r="AE176" s="262"/>
      <c r="AF176" s="263"/>
      <c r="AG176" s="264"/>
      <c r="AH176" s="251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3"/>
      <c r="AY176" s="252"/>
      <c r="AZ176" s="252"/>
      <c r="BA176" s="254"/>
      <c r="BB176" s="255"/>
      <c r="BC176" s="256"/>
    </row>
    <row r="177" spans="1:55" ht="16.5" thickBot="1" x14ac:dyDescent="0.3">
      <c r="A177" s="280"/>
      <c r="B177" s="175"/>
      <c r="C177" s="176"/>
      <c r="D177" s="238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5"/>
      <c r="V177" s="154"/>
      <c r="W177" s="154"/>
      <c r="X177" s="154"/>
      <c r="Y177" s="156"/>
      <c r="Z177" s="282"/>
      <c r="AB177" s="140"/>
      <c r="AD177" s="280"/>
      <c r="AE177" s="265"/>
      <c r="AF177" s="265"/>
      <c r="AG177" s="266"/>
      <c r="AH177" s="182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80"/>
      <c r="AY177" s="179"/>
      <c r="AZ177" s="179"/>
      <c r="BA177" s="183"/>
      <c r="BB177" s="219"/>
      <c r="BC177" s="181"/>
    </row>
  </sheetData>
  <sortState ref="D147">
    <sortCondition ref="D146"/>
  </sortState>
  <mergeCells count="170">
    <mergeCell ref="AD172:AD173"/>
    <mergeCell ref="AE172:AE173"/>
    <mergeCell ref="AE174:AE175"/>
    <mergeCell ref="AD174:AD175"/>
    <mergeCell ref="BC172:BC173"/>
    <mergeCell ref="BC174:BC175"/>
    <mergeCell ref="BG6:CA6"/>
    <mergeCell ref="CB6:CB7"/>
    <mergeCell ref="CC6:CC7"/>
    <mergeCell ref="CB31:CC31"/>
    <mergeCell ref="BF6:BF7"/>
    <mergeCell ref="AD132:AD134"/>
    <mergeCell ref="AE132:AE134"/>
    <mergeCell ref="BC132:BC134"/>
    <mergeCell ref="AD107:AD131"/>
    <mergeCell ref="AE107:AE131"/>
    <mergeCell ref="BC85:BC90"/>
    <mergeCell ref="BC92:BC96"/>
    <mergeCell ref="AD98:AD99"/>
    <mergeCell ref="AE98:AE99"/>
    <mergeCell ref="AD102:AD106"/>
    <mergeCell ref="AE102:AE106"/>
    <mergeCell ref="AD36:AD38"/>
    <mergeCell ref="BC36:BC38"/>
    <mergeCell ref="A172:A173"/>
    <mergeCell ref="A174:A175"/>
    <mergeCell ref="B174:B175"/>
    <mergeCell ref="B172:B173"/>
    <mergeCell ref="Z172:Z173"/>
    <mergeCell ref="Z174:Z175"/>
    <mergeCell ref="A101:A106"/>
    <mergeCell ref="B101:B106"/>
    <mergeCell ref="Z101:Z106"/>
    <mergeCell ref="B132:B134"/>
    <mergeCell ref="A132:A134"/>
    <mergeCell ref="Z132:Z134"/>
    <mergeCell ref="B155:B156"/>
    <mergeCell ref="B157:B160"/>
    <mergeCell ref="B161:B163"/>
    <mergeCell ref="B164:B168"/>
    <mergeCell ref="Z155:Z156"/>
    <mergeCell ref="Z157:Z160"/>
    <mergeCell ref="Z161:Z163"/>
    <mergeCell ref="Z164:Z168"/>
    <mergeCell ref="A161:A163"/>
    <mergeCell ref="A164:A168"/>
    <mergeCell ref="A145:A153"/>
    <mergeCell ref="A155:A156"/>
    <mergeCell ref="AD1:BC1"/>
    <mergeCell ref="AD4:BC4"/>
    <mergeCell ref="AD33:AD35"/>
    <mergeCell ref="AE33:AE35"/>
    <mergeCell ref="AF33:AF35"/>
    <mergeCell ref="AG33:AG35"/>
    <mergeCell ref="AH33:BB33"/>
    <mergeCell ref="BC33:BC34"/>
    <mergeCell ref="AG6:AG7"/>
    <mergeCell ref="AH6:BB6"/>
    <mergeCell ref="BC6:BC7"/>
    <mergeCell ref="AD39:AD40"/>
    <mergeCell ref="BC39:BC40"/>
    <mergeCell ref="AE36:AE38"/>
    <mergeCell ref="AE39:AE40"/>
    <mergeCell ref="AD42:AD51"/>
    <mergeCell ref="AE42:AE51"/>
    <mergeCell ref="AD52:AD78"/>
    <mergeCell ref="AE52:AE78"/>
    <mergeCell ref="BC42:BC51"/>
    <mergeCell ref="AD80:AD84"/>
    <mergeCell ref="AE80:AE84"/>
    <mergeCell ref="AD85:AD90"/>
    <mergeCell ref="AE85:AE90"/>
    <mergeCell ref="AD92:AD96"/>
    <mergeCell ref="AE92:AE96"/>
    <mergeCell ref="BC52:BC78"/>
    <mergeCell ref="BC80:BC84"/>
    <mergeCell ref="AD136:AD140"/>
    <mergeCell ref="Z36:Z38"/>
    <mergeCell ref="Z39:Z40"/>
    <mergeCell ref="A1:Z1"/>
    <mergeCell ref="A2:Y2"/>
    <mergeCell ref="A4:Z4"/>
    <mergeCell ref="D6:D7"/>
    <mergeCell ref="E6:Y6"/>
    <mergeCell ref="Z6:Z7"/>
    <mergeCell ref="Z33:Z34"/>
    <mergeCell ref="A33:A35"/>
    <mergeCell ref="B33:B35"/>
    <mergeCell ref="C33:C35"/>
    <mergeCell ref="D33:D35"/>
    <mergeCell ref="E33:Y33"/>
    <mergeCell ref="A36:A38"/>
    <mergeCell ref="A39:A40"/>
    <mergeCell ref="B36:B38"/>
    <mergeCell ref="B39:B40"/>
    <mergeCell ref="A42:A51"/>
    <mergeCell ref="A52:A78"/>
    <mergeCell ref="A80:A84"/>
    <mergeCell ref="A85:A90"/>
    <mergeCell ref="Z42:Z51"/>
    <mergeCell ref="Z52:Z78"/>
    <mergeCell ref="Z80:Z84"/>
    <mergeCell ref="Z85:Z90"/>
    <mergeCell ref="Z92:Z96"/>
    <mergeCell ref="B42:B51"/>
    <mergeCell ref="B52:B78"/>
    <mergeCell ref="B80:B84"/>
    <mergeCell ref="B85:B90"/>
    <mergeCell ref="B92:B96"/>
    <mergeCell ref="AD164:AD168"/>
    <mergeCell ref="AE164:AE168"/>
    <mergeCell ref="BC98:BC99"/>
    <mergeCell ref="BC102:BC106"/>
    <mergeCell ref="BC107:BC131"/>
    <mergeCell ref="BC136:BC140"/>
    <mergeCell ref="BC142:BC144"/>
    <mergeCell ref="BC145:BC153"/>
    <mergeCell ref="BC155:BC156"/>
    <mergeCell ref="BC157:BC160"/>
    <mergeCell ref="AE136:AE140"/>
    <mergeCell ref="AD142:AD144"/>
    <mergeCell ref="AE142:AE144"/>
    <mergeCell ref="BC161:BC163"/>
    <mergeCell ref="BC164:BC168"/>
    <mergeCell ref="AD145:AD153"/>
    <mergeCell ref="AE145:AE153"/>
    <mergeCell ref="AD155:AD156"/>
    <mergeCell ref="AE155:AE156"/>
    <mergeCell ref="AD157:AD160"/>
    <mergeCell ref="AE157:AE160"/>
    <mergeCell ref="AD161:AD163"/>
    <mergeCell ref="AE161:AE163"/>
    <mergeCell ref="A157:A160"/>
    <mergeCell ref="A136:A140"/>
    <mergeCell ref="A142:A144"/>
    <mergeCell ref="A92:A96"/>
    <mergeCell ref="A98:A99"/>
    <mergeCell ref="A107:A131"/>
    <mergeCell ref="B98:B99"/>
    <mergeCell ref="Z142:Z144"/>
    <mergeCell ref="Z145:Z153"/>
    <mergeCell ref="Z136:Z140"/>
    <mergeCell ref="Z98:Z99"/>
    <mergeCell ref="Z107:Z131"/>
    <mergeCell ref="B107:B131"/>
    <mergeCell ref="B136:B140"/>
    <mergeCell ref="B142:B144"/>
    <mergeCell ref="B145:B153"/>
    <mergeCell ref="BF4:CC4"/>
    <mergeCell ref="CF4:DC4"/>
    <mergeCell ref="DF4:EC4"/>
    <mergeCell ref="EF4:FC4"/>
    <mergeCell ref="FF4:GC4"/>
    <mergeCell ref="CF6:CF7"/>
    <mergeCell ref="CG6:DA6"/>
    <mergeCell ref="DB6:DB7"/>
    <mergeCell ref="DC6:DC7"/>
    <mergeCell ref="FF6:FF7"/>
    <mergeCell ref="FG6:GA6"/>
    <mergeCell ref="GB6:GB7"/>
    <mergeCell ref="GC6:GC7"/>
    <mergeCell ref="DB31:DC31"/>
    <mergeCell ref="DF6:DF7"/>
    <mergeCell ref="DG6:EA6"/>
    <mergeCell ref="EB6:EB7"/>
    <mergeCell ref="EC6:EC7"/>
    <mergeCell ref="EF6:EF7"/>
    <mergeCell ref="EG6:FA6"/>
    <mergeCell ref="FB6:FB7"/>
    <mergeCell ref="FC6:FC7"/>
  </mergeCells>
  <conditionalFormatting sqref="E9:X29 AH9:BA29 AH36:BA49 AH51:BA177">
    <cfRule type="expression" dxfId="71" priority="525">
      <formula>$D9=E$7</formula>
    </cfRule>
  </conditionalFormatting>
  <conditionalFormatting sqref="AH50:BA50">
    <cfRule type="expression" dxfId="70" priority="14">
      <formula>$D50=AH$7</formula>
    </cfRule>
  </conditionalFormatting>
  <conditionalFormatting sqref="CG9:CZ29">
    <cfRule type="expression" dxfId="69" priority="6">
      <formula>$D9=CG$7</formula>
    </cfRule>
  </conditionalFormatting>
  <conditionalFormatting sqref="BG9:BZ29">
    <cfRule type="expression" dxfId="68" priority="5">
      <formula>$D9=BG$7</formula>
    </cfRule>
  </conditionalFormatting>
  <conditionalFormatting sqref="DG9:DZ29">
    <cfRule type="expression" dxfId="67" priority="4">
      <formula>$D9=DG$7</formula>
    </cfRule>
  </conditionalFormatting>
  <conditionalFormatting sqref="EG9:EZ29">
    <cfRule type="expression" dxfId="66" priority="3">
      <formula>$D9=EG$7</formula>
    </cfRule>
  </conditionalFormatting>
  <conditionalFormatting sqref="FG9:FZ29">
    <cfRule type="expression" dxfId="65" priority="1">
      <formula>$D9=FG$7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T177"/>
  <sheetViews>
    <sheetView zoomScale="60" zoomScaleNormal="60" workbookViewId="0">
      <selection sqref="A1:Z1"/>
    </sheetView>
  </sheetViews>
  <sheetFormatPr defaultRowHeight="15" x14ac:dyDescent="0.25"/>
  <cols>
    <col min="1" max="1" width="5.7109375" style="1" customWidth="1"/>
    <col min="2" max="2" width="45.28515625" style="1" customWidth="1"/>
    <col min="3" max="3" width="15.7109375" style="1" customWidth="1"/>
    <col min="4" max="4" width="46.140625" style="1" customWidth="1"/>
    <col min="5" max="5" width="13.140625" style="1" bestFit="1" customWidth="1"/>
    <col min="6" max="20" width="8.7109375" style="1" customWidth="1"/>
    <col min="21" max="24" width="9.42578125" style="1" bestFit="1" customWidth="1"/>
    <col min="25" max="25" width="11.28515625" style="15" bestFit="1" customWidth="1"/>
    <col min="26" max="26" width="22.7109375" style="2" bestFit="1" customWidth="1"/>
    <col min="27" max="27" width="5.7109375" style="1" customWidth="1"/>
    <col min="28" max="28" width="5" customWidth="1"/>
    <col min="29" max="29" width="5.28515625" style="1" customWidth="1"/>
    <col min="30" max="30" width="9" style="1" customWidth="1"/>
    <col min="31" max="31" width="42.5703125" style="1" customWidth="1"/>
    <col min="32" max="32" width="13.7109375" style="1" bestFit="1" customWidth="1"/>
    <col min="33" max="33" width="50.140625" style="1" customWidth="1"/>
    <col min="34" max="49" width="9.85546875" style="1" bestFit="1" customWidth="1"/>
    <col min="50" max="53" width="9.28515625" style="1" bestFit="1" customWidth="1"/>
    <col min="54" max="54" width="11" style="36" bestFit="1" customWidth="1"/>
    <col min="55" max="55" width="22.140625" style="36" bestFit="1" customWidth="1"/>
    <col min="56" max="57" width="9.140625" style="1" hidden="1" customWidth="1"/>
    <col min="58" max="58" width="38.85546875" style="1" hidden="1" customWidth="1"/>
    <col min="59" max="78" width="16" style="1" hidden="1" customWidth="1"/>
    <col min="79" max="79" width="21.140625" style="1" hidden="1" customWidth="1"/>
    <col min="80" max="80" width="22.42578125" style="1" hidden="1" customWidth="1"/>
    <col min="81" max="81" width="19.42578125" style="1" hidden="1" customWidth="1"/>
    <col min="82" max="84" width="9.140625" style="1" hidden="1" customWidth="1"/>
    <col min="85" max="85" width="15.42578125" style="1" hidden="1" customWidth="1"/>
    <col min="86" max="87" width="16.85546875" style="1" hidden="1" customWidth="1"/>
    <col min="88" max="88" width="15.42578125" style="1" hidden="1" customWidth="1"/>
    <col min="89" max="89" width="14.85546875" style="1" hidden="1" customWidth="1"/>
    <col min="90" max="94" width="16.85546875" style="1" hidden="1" customWidth="1"/>
    <col min="95" max="95" width="18.42578125" style="1" hidden="1" customWidth="1"/>
    <col min="96" max="96" width="16.85546875" style="1" hidden="1" customWidth="1"/>
    <col min="97" max="97" width="15.42578125" style="1" hidden="1" customWidth="1"/>
    <col min="98" max="98" width="16.85546875" style="1" hidden="1" customWidth="1"/>
    <col min="99" max="99" width="15.42578125" style="1" hidden="1" customWidth="1"/>
    <col min="100" max="100" width="16.85546875" style="1" hidden="1" customWidth="1"/>
    <col min="101" max="102" width="9.140625" style="1" hidden="1" customWidth="1"/>
    <col min="103" max="104" width="14.85546875" style="1" hidden="1" customWidth="1"/>
    <col min="105" max="105" width="14.7109375" style="1" hidden="1" customWidth="1"/>
    <col min="106" max="106" width="29.85546875" style="1" hidden="1" customWidth="1"/>
    <col min="107" max="107" width="17.28515625" style="1" hidden="1" customWidth="1"/>
    <col min="108" max="108" width="11.28515625" style="1" hidden="1" customWidth="1"/>
    <col min="109" max="130" width="9.140625" style="1" hidden="1" customWidth="1"/>
    <col min="131" max="131" width="15.140625" style="1" hidden="1" customWidth="1"/>
    <col min="132" max="132" width="29.85546875" style="1" hidden="1" customWidth="1"/>
    <col min="133" max="133" width="32.28515625" style="1" hidden="1" customWidth="1"/>
    <col min="134" max="134" width="12.5703125" style="1" hidden="1" customWidth="1"/>
    <col min="135" max="156" width="9.140625" style="1" hidden="1" customWidth="1"/>
    <col min="157" max="157" width="15.140625" style="1" hidden="1" customWidth="1"/>
    <col min="158" max="159" width="9.140625" style="1" hidden="1" customWidth="1"/>
    <col min="160" max="160" width="11.28515625" style="1" hidden="1" customWidth="1"/>
    <col min="161" max="183" width="9.140625" style="1" hidden="1" customWidth="1"/>
    <col min="184" max="184" width="29.85546875" style="1" hidden="1" customWidth="1"/>
    <col min="185" max="185" width="32.28515625" style="1" hidden="1" customWidth="1"/>
    <col min="186" max="186" width="9.7109375" style="1" hidden="1" customWidth="1"/>
    <col min="187" max="202" width="9.140625" style="1" hidden="1" customWidth="1"/>
    <col min="203" max="205" width="9.140625" style="1" customWidth="1"/>
    <col min="206" max="16384" width="9.140625" style="1"/>
  </cols>
  <sheetData>
    <row r="1" spans="1:186" ht="80.25" customHeight="1" x14ac:dyDescent="0.25">
      <c r="A1" s="325" t="s">
        <v>147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B1" s="140"/>
      <c r="AD1" s="325" t="s">
        <v>249</v>
      </c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</row>
    <row r="2" spans="1:186" ht="15.75" x14ac:dyDescent="0.25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AB2" s="140"/>
    </row>
    <row r="3" spans="1:186" x14ac:dyDescent="0.25">
      <c r="A3" s="3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6"/>
      <c r="AB3" s="140"/>
    </row>
    <row r="4" spans="1:186" ht="48" customHeight="1" x14ac:dyDescent="0.25">
      <c r="A4" s="327" t="s">
        <v>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B4" s="140"/>
      <c r="AD4" s="339" t="s">
        <v>149</v>
      </c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F4" s="300" t="s">
        <v>282</v>
      </c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  <c r="BX4" s="300"/>
      <c r="BY4" s="300"/>
      <c r="BZ4" s="300"/>
      <c r="CA4" s="300"/>
      <c r="CB4" s="300"/>
      <c r="CC4" s="300"/>
      <c r="CF4" s="300" t="s">
        <v>283</v>
      </c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300"/>
      <c r="CZ4" s="300"/>
      <c r="DA4" s="300"/>
      <c r="DB4" s="300"/>
      <c r="DC4" s="300"/>
      <c r="DF4" s="300" t="s">
        <v>284</v>
      </c>
      <c r="DG4" s="300"/>
      <c r="DH4" s="300"/>
      <c r="DI4" s="300"/>
      <c r="DJ4" s="300"/>
      <c r="DK4" s="300"/>
      <c r="DL4" s="300"/>
      <c r="DM4" s="300"/>
      <c r="DN4" s="300"/>
      <c r="DO4" s="300"/>
      <c r="DP4" s="300"/>
      <c r="DQ4" s="300"/>
      <c r="DR4" s="300"/>
      <c r="DS4" s="300"/>
      <c r="DT4" s="300"/>
      <c r="DU4" s="300"/>
      <c r="DV4" s="300"/>
      <c r="DW4" s="300"/>
      <c r="DX4" s="300"/>
      <c r="DY4" s="300"/>
      <c r="DZ4" s="300"/>
      <c r="EA4" s="300"/>
      <c r="EB4" s="300"/>
      <c r="EC4" s="300"/>
      <c r="EF4" s="300" t="s">
        <v>285</v>
      </c>
      <c r="EG4" s="300"/>
      <c r="EH4" s="300"/>
      <c r="EI4" s="300"/>
      <c r="EJ4" s="300"/>
      <c r="EK4" s="300"/>
      <c r="EL4" s="300"/>
      <c r="EM4" s="300"/>
      <c r="EN4" s="300"/>
      <c r="EO4" s="300"/>
      <c r="EP4" s="300"/>
      <c r="EQ4" s="300"/>
      <c r="ER4" s="300"/>
      <c r="ES4" s="300"/>
      <c r="ET4" s="300"/>
      <c r="EU4" s="300"/>
      <c r="EV4" s="300"/>
      <c r="EW4" s="300"/>
      <c r="EX4" s="300"/>
      <c r="EY4" s="300"/>
      <c r="EZ4" s="300"/>
      <c r="FA4" s="300"/>
      <c r="FB4" s="300"/>
      <c r="FC4" s="300"/>
      <c r="FF4" s="300" t="s">
        <v>286</v>
      </c>
      <c r="FG4" s="300"/>
      <c r="FH4" s="300"/>
      <c r="FI4" s="300"/>
      <c r="FJ4" s="300"/>
      <c r="FK4" s="300"/>
      <c r="FL4" s="300"/>
      <c r="FM4" s="300"/>
      <c r="FN4" s="300"/>
      <c r="FO4" s="300"/>
      <c r="FP4" s="300"/>
      <c r="FQ4" s="300"/>
      <c r="FR4" s="300"/>
      <c r="FS4" s="300"/>
      <c r="FT4" s="300"/>
      <c r="FU4" s="300"/>
      <c r="FV4" s="300"/>
      <c r="FW4" s="300"/>
      <c r="FX4" s="300"/>
      <c r="FY4" s="300"/>
      <c r="FZ4" s="300"/>
      <c r="GA4" s="300"/>
      <c r="GB4" s="300"/>
      <c r="GC4" s="300"/>
    </row>
    <row r="5" spans="1:186" ht="15.75" thickBot="1" x14ac:dyDescent="0.3">
      <c r="E5" s="123"/>
      <c r="F5" s="123"/>
      <c r="G5" s="123"/>
      <c r="H5" s="157"/>
      <c r="I5" s="123"/>
      <c r="J5" s="123"/>
      <c r="K5" s="123"/>
      <c r="L5" s="123"/>
      <c r="M5" s="123"/>
      <c r="N5" s="123"/>
      <c r="O5" s="123"/>
      <c r="P5" s="123"/>
      <c r="Q5" s="157"/>
      <c r="R5" s="157"/>
      <c r="S5" s="123"/>
      <c r="T5" s="123"/>
      <c r="U5" s="123"/>
      <c r="V5" s="123"/>
      <c r="W5" s="123"/>
      <c r="X5" s="123"/>
      <c r="Y5" s="123"/>
      <c r="AB5" s="140"/>
    </row>
    <row r="6" spans="1:186" ht="21" customHeight="1" thickBot="1" x14ac:dyDescent="0.3">
      <c r="D6" s="292" t="s">
        <v>225</v>
      </c>
      <c r="E6" s="294" t="s">
        <v>277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5"/>
      <c r="Z6" s="328" t="s">
        <v>136</v>
      </c>
      <c r="AB6" s="140"/>
      <c r="AG6" s="292" t="str">
        <f>D6</f>
        <v>ОКС "БАКАЛАВЪР" и ОКС "МАГИСТЪР"
след средно образование</v>
      </c>
      <c r="AH6" s="294" t="s">
        <v>278</v>
      </c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5"/>
      <c r="BC6" s="347" t="s">
        <v>136</v>
      </c>
      <c r="BF6" s="292" t="s">
        <v>225</v>
      </c>
      <c r="BG6" s="358" t="s">
        <v>287</v>
      </c>
      <c r="BH6" s="358"/>
      <c r="BI6" s="358"/>
      <c r="BJ6" s="358"/>
      <c r="BK6" s="358"/>
      <c r="BL6" s="358"/>
      <c r="BM6" s="358"/>
      <c r="BN6" s="358"/>
      <c r="BO6" s="358"/>
      <c r="BP6" s="358"/>
      <c r="BQ6" s="358"/>
      <c r="BR6" s="358"/>
      <c r="BS6" s="358"/>
      <c r="BT6" s="358"/>
      <c r="BU6" s="358"/>
      <c r="BV6" s="358"/>
      <c r="BW6" s="358"/>
      <c r="BX6" s="358"/>
      <c r="BY6" s="358"/>
      <c r="BZ6" s="358"/>
      <c r="CA6" s="359"/>
      <c r="CB6" s="296" t="s">
        <v>246</v>
      </c>
      <c r="CC6" s="298" t="s">
        <v>247</v>
      </c>
      <c r="CF6" s="292" t="s">
        <v>225</v>
      </c>
      <c r="CG6" s="294" t="s">
        <v>279</v>
      </c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5"/>
      <c r="DB6" s="296" t="s">
        <v>246</v>
      </c>
      <c r="DC6" s="298" t="s">
        <v>247</v>
      </c>
      <c r="DF6" s="292" t="s">
        <v>225</v>
      </c>
      <c r="DG6" s="294" t="s">
        <v>279</v>
      </c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5"/>
      <c r="EB6" s="296" t="s">
        <v>246</v>
      </c>
      <c r="EC6" s="298" t="s">
        <v>247</v>
      </c>
      <c r="EF6" s="292" t="s">
        <v>225</v>
      </c>
      <c r="EG6" s="294" t="s">
        <v>279</v>
      </c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5"/>
      <c r="FB6" s="296" t="s">
        <v>246</v>
      </c>
      <c r="FC6" s="298" t="s">
        <v>247</v>
      </c>
      <c r="FF6" s="292" t="s">
        <v>225</v>
      </c>
      <c r="FG6" s="294" t="s">
        <v>279</v>
      </c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5"/>
      <c r="GB6" s="296" t="s">
        <v>246</v>
      </c>
      <c r="GC6" s="298" t="s">
        <v>247</v>
      </c>
    </row>
    <row r="7" spans="1:186" ht="43.5" customHeight="1" thickBot="1" x14ac:dyDescent="0.3">
      <c r="D7" s="293"/>
      <c r="E7" s="8" t="s">
        <v>24</v>
      </c>
      <c r="F7" s="16" t="s">
        <v>8</v>
      </c>
      <c r="G7" s="8" t="s">
        <v>9</v>
      </c>
      <c r="H7" s="8" t="s">
        <v>10</v>
      </c>
      <c r="I7" s="8" t="s">
        <v>11</v>
      </c>
      <c r="J7" s="8" t="s">
        <v>25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26</v>
      </c>
      <c r="P7" s="8" t="s">
        <v>16</v>
      </c>
      <c r="Q7" s="8" t="s">
        <v>27</v>
      </c>
      <c r="R7" s="8" t="s">
        <v>17</v>
      </c>
      <c r="S7" s="8" t="s">
        <v>18</v>
      </c>
      <c r="T7" s="8" t="s">
        <v>19</v>
      </c>
      <c r="U7" s="8" t="s">
        <v>20</v>
      </c>
      <c r="V7" s="8" t="s">
        <v>21</v>
      </c>
      <c r="W7" s="8" t="s">
        <v>22</v>
      </c>
      <c r="X7" s="8" t="s">
        <v>23</v>
      </c>
      <c r="Y7" s="9" t="s">
        <v>211</v>
      </c>
      <c r="Z7" s="329"/>
      <c r="AB7" s="140"/>
      <c r="AG7" s="293"/>
      <c r="AH7" s="8" t="str">
        <f t="shared" ref="AH7:BA7" si="0">E7</f>
        <v>БсФ</v>
      </c>
      <c r="AI7" s="16" t="str">
        <f t="shared" si="0"/>
        <v>БФ</v>
      </c>
      <c r="AJ7" s="8" t="str">
        <f t="shared" si="0"/>
        <v>ГГФ</v>
      </c>
      <c r="AK7" s="8" t="str">
        <f t="shared" si="0"/>
        <v>ИФ</v>
      </c>
      <c r="AL7" s="8" t="str">
        <f t="shared" si="0"/>
        <v>МФ</v>
      </c>
      <c r="AM7" s="8" t="str">
        <f t="shared" si="0"/>
        <v>СтФ</v>
      </c>
      <c r="AN7" s="8" t="str">
        <f t="shared" si="0"/>
        <v>ФЖМК</v>
      </c>
      <c r="AO7" s="8" t="str">
        <f t="shared" si="0"/>
        <v>ФзФ</v>
      </c>
      <c r="AP7" s="8" t="str">
        <f t="shared" si="0"/>
        <v>ФКНФ</v>
      </c>
      <c r="AQ7" s="8" t="str">
        <f t="shared" si="0"/>
        <v>ФМИ</v>
      </c>
      <c r="AR7" s="8" t="str">
        <f t="shared" si="0"/>
        <v>ФНОИ</v>
      </c>
      <c r="AS7" s="8" t="str">
        <f t="shared" si="0"/>
        <v>ФП</v>
      </c>
      <c r="AT7" s="8" t="str">
        <f t="shared" si="0"/>
        <v>ФСлФ</v>
      </c>
      <c r="AU7" s="8" t="str">
        <f t="shared" si="0"/>
        <v>ФФ</v>
      </c>
      <c r="AV7" s="8" t="str">
        <f t="shared" si="0"/>
        <v>ФХФ</v>
      </c>
      <c r="AW7" s="8" t="str">
        <f t="shared" si="0"/>
        <v>ЮФ</v>
      </c>
      <c r="AX7" s="8" t="str">
        <f t="shared" si="0"/>
        <v>ДС</v>
      </c>
      <c r="AY7" s="8" t="str">
        <f t="shared" si="0"/>
        <v>ДИУУ</v>
      </c>
      <c r="AZ7" s="8" t="str">
        <f t="shared" si="0"/>
        <v>ДЕО</v>
      </c>
      <c r="BA7" s="8" t="str">
        <f t="shared" si="0"/>
        <v>ЦСВП</v>
      </c>
      <c r="BB7" s="37" t="s">
        <v>148</v>
      </c>
      <c r="BC7" s="348"/>
      <c r="BF7" s="293"/>
      <c r="BG7" s="8" t="s">
        <v>24</v>
      </c>
      <c r="BH7" s="16" t="s">
        <v>8</v>
      </c>
      <c r="BI7" s="8" t="s">
        <v>9</v>
      </c>
      <c r="BJ7" s="8" t="s">
        <v>10</v>
      </c>
      <c r="BK7" s="8" t="s">
        <v>11</v>
      </c>
      <c r="BL7" s="8" t="s">
        <v>25</v>
      </c>
      <c r="BM7" s="8" t="s">
        <v>12</v>
      </c>
      <c r="BN7" s="8" t="s">
        <v>13</v>
      </c>
      <c r="BO7" s="8" t="s">
        <v>14</v>
      </c>
      <c r="BP7" s="8" t="s">
        <v>15</v>
      </c>
      <c r="BQ7" s="8" t="s">
        <v>26</v>
      </c>
      <c r="BR7" s="8" t="s">
        <v>16</v>
      </c>
      <c r="BS7" s="8" t="s">
        <v>27</v>
      </c>
      <c r="BT7" s="8" t="s">
        <v>17</v>
      </c>
      <c r="BU7" s="8" t="s">
        <v>18</v>
      </c>
      <c r="BV7" s="8" t="s">
        <v>19</v>
      </c>
      <c r="BW7" s="8" t="s">
        <v>20</v>
      </c>
      <c r="BX7" s="8" t="s">
        <v>21</v>
      </c>
      <c r="BY7" s="8" t="s">
        <v>22</v>
      </c>
      <c r="BZ7" s="8" t="s">
        <v>23</v>
      </c>
      <c r="CA7" s="9" t="s">
        <v>28</v>
      </c>
      <c r="CB7" s="297"/>
      <c r="CC7" s="299"/>
      <c r="CF7" s="293"/>
      <c r="CG7" s="8" t="s">
        <v>24</v>
      </c>
      <c r="CH7" s="16" t="s">
        <v>8</v>
      </c>
      <c r="CI7" s="8" t="s">
        <v>9</v>
      </c>
      <c r="CJ7" s="8" t="s">
        <v>10</v>
      </c>
      <c r="CK7" s="8" t="s">
        <v>11</v>
      </c>
      <c r="CL7" s="8" t="s">
        <v>25</v>
      </c>
      <c r="CM7" s="8" t="s">
        <v>12</v>
      </c>
      <c r="CN7" s="8" t="s">
        <v>13</v>
      </c>
      <c r="CO7" s="8" t="s">
        <v>14</v>
      </c>
      <c r="CP7" s="8" t="s">
        <v>15</v>
      </c>
      <c r="CQ7" s="8" t="s">
        <v>26</v>
      </c>
      <c r="CR7" s="8" t="s">
        <v>16</v>
      </c>
      <c r="CS7" s="8" t="s">
        <v>27</v>
      </c>
      <c r="CT7" s="8" t="s">
        <v>17</v>
      </c>
      <c r="CU7" s="8" t="s">
        <v>18</v>
      </c>
      <c r="CV7" s="8" t="s">
        <v>19</v>
      </c>
      <c r="CW7" s="8" t="s">
        <v>20</v>
      </c>
      <c r="CX7" s="8" t="s">
        <v>21</v>
      </c>
      <c r="CY7" s="8" t="s">
        <v>22</v>
      </c>
      <c r="CZ7" s="8" t="s">
        <v>23</v>
      </c>
      <c r="DA7" s="9" t="s">
        <v>28</v>
      </c>
      <c r="DB7" s="297"/>
      <c r="DC7" s="299"/>
      <c r="DF7" s="293"/>
      <c r="DG7" s="8" t="s">
        <v>24</v>
      </c>
      <c r="DH7" s="16" t="s">
        <v>8</v>
      </c>
      <c r="DI7" s="8" t="s">
        <v>9</v>
      </c>
      <c r="DJ7" s="8" t="s">
        <v>10</v>
      </c>
      <c r="DK7" s="8" t="s">
        <v>11</v>
      </c>
      <c r="DL7" s="8" t="s">
        <v>25</v>
      </c>
      <c r="DM7" s="8" t="s">
        <v>12</v>
      </c>
      <c r="DN7" s="8" t="s">
        <v>13</v>
      </c>
      <c r="DO7" s="8" t="s">
        <v>14</v>
      </c>
      <c r="DP7" s="8" t="s">
        <v>15</v>
      </c>
      <c r="DQ7" s="8" t="s">
        <v>26</v>
      </c>
      <c r="DR7" s="8" t="s">
        <v>16</v>
      </c>
      <c r="DS7" s="8" t="s">
        <v>27</v>
      </c>
      <c r="DT7" s="8" t="s">
        <v>17</v>
      </c>
      <c r="DU7" s="8" t="s">
        <v>18</v>
      </c>
      <c r="DV7" s="8" t="s">
        <v>19</v>
      </c>
      <c r="DW7" s="8" t="s">
        <v>20</v>
      </c>
      <c r="DX7" s="8" t="s">
        <v>21</v>
      </c>
      <c r="DY7" s="8" t="s">
        <v>22</v>
      </c>
      <c r="DZ7" s="8" t="s">
        <v>23</v>
      </c>
      <c r="EA7" s="9" t="s">
        <v>28</v>
      </c>
      <c r="EB7" s="297"/>
      <c r="EC7" s="299"/>
      <c r="EF7" s="293"/>
      <c r="EG7" s="8" t="s">
        <v>24</v>
      </c>
      <c r="EH7" s="16" t="s">
        <v>8</v>
      </c>
      <c r="EI7" s="8" t="s">
        <v>9</v>
      </c>
      <c r="EJ7" s="8" t="s">
        <v>10</v>
      </c>
      <c r="EK7" s="8" t="s">
        <v>11</v>
      </c>
      <c r="EL7" s="8" t="s">
        <v>25</v>
      </c>
      <c r="EM7" s="8" t="s">
        <v>12</v>
      </c>
      <c r="EN7" s="8" t="s">
        <v>13</v>
      </c>
      <c r="EO7" s="8" t="s">
        <v>14</v>
      </c>
      <c r="EP7" s="8" t="s">
        <v>15</v>
      </c>
      <c r="EQ7" s="8" t="s">
        <v>26</v>
      </c>
      <c r="ER7" s="8" t="s">
        <v>16</v>
      </c>
      <c r="ES7" s="8" t="s">
        <v>27</v>
      </c>
      <c r="ET7" s="8" t="s">
        <v>17</v>
      </c>
      <c r="EU7" s="8" t="s">
        <v>18</v>
      </c>
      <c r="EV7" s="8" t="s">
        <v>19</v>
      </c>
      <c r="EW7" s="8" t="s">
        <v>20</v>
      </c>
      <c r="EX7" s="8" t="s">
        <v>21</v>
      </c>
      <c r="EY7" s="8" t="s">
        <v>22</v>
      </c>
      <c r="EZ7" s="8" t="s">
        <v>23</v>
      </c>
      <c r="FA7" s="9" t="s">
        <v>28</v>
      </c>
      <c r="FB7" s="297"/>
      <c r="FC7" s="299"/>
      <c r="FF7" s="293"/>
      <c r="FG7" s="8" t="s">
        <v>24</v>
      </c>
      <c r="FH7" s="16" t="s">
        <v>8</v>
      </c>
      <c r="FI7" s="8" t="s">
        <v>9</v>
      </c>
      <c r="FJ7" s="8" t="s">
        <v>10</v>
      </c>
      <c r="FK7" s="8" t="s">
        <v>11</v>
      </c>
      <c r="FL7" s="8" t="s">
        <v>25</v>
      </c>
      <c r="FM7" s="8" t="s">
        <v>12</v>
      </c>
      <c r="FN7" s="8" t="s">
        <v>13</v>
      </c>
      <c r="FO7" s="8" t="s">
        <v>14</v>
      </c>
      <c r="FP7" s="8" t="s">
        <v>15</v>
      </c>
      <c r="FQ7" s="8" t="s">
        <v>26</v>
      </c>
      <c r="FR7" s="8" t="s">
        <v>16</v>
      </c>
      <c r="FS7" s="8" t="s">
        <v>27</v>
      </c>
      <c r="FT7" s="8" t="s">
        <v>17</v>
      </c>
      <c r="FU7" s="8" t="s">
        <v>18</v>
      </c>
      <c r="FV7" s="8" t="s">
        <v>19</v>
      </c>
      <c r="FW7" s="8" t="s">
        <v>20</v>
      </c>
      <c r="FX7" s="8" t="s">
        <v>21</v>
      </c>
      <c r="FY7" s="8" t="s">
        <v>22</v>
      </c>
      <c r="FZ7" s="8" t="s">
        <v>23</v>
      </c>
      <c r="GA7" s="9" t="s">
        <v>28</v>
      </c>
      <c r="GB7" s="297"/>
      <c r="GC7" s="299"/>
    </row>
    <row r="8" spans="1:186" ht="18.75" thickBot="1" x14ac:dyDescent="0.3">
      <c r="D8" s="17" t="s">
        <v>28</v>
      </c>
      <c r="E8" s="139">
        <f t="shared" ref="E8:Y8" si="1">SUM(E9:E29)</f>
        <v>2288.1</v>
      </c>
      <c r="F8" s="139">
        <f t="shared" si="1"/>
        <v>10428.08</v>
      </c>
      <c r="G8" s="139">
        <f t="shared" si="1"/>
        <v>8035.7</v>
      </c>
      <c r="H8" s="139">
        <f t="shared" si="1"/>
        <v>5458.7</v>
      </c>
      <c r="I8" s="139">
        <f t="shared" si="1"/>
        <v>224</v>
      </c>
      <c r="J8" s="139">
        <f t="shared" si="1"/>
        <v>10764.3</v>
      </c>
      <c r="K8" s="139">
        <f t="shared" si="1"/>
        <v>3657</v>
      </c>
      <c r="L8" s="139">
        <f t="shared" si="1"/>
        <v>7495.95</v>
      </c>
      <c r="M8" s="139">
        <f t="shared" si="1"/>
        <v>10507.494900000002</v>
      </c>
      <c r="N8" s="139">
        <f t="shared" si="1"/>
        <v>12937.146199999999</v>
      </c>
      <c r="O8" s="139">
        <f t="shared" si="1"/>
        <v>13984</v>
      </c>
      <c r="P8" s="139">
        <f t="shared" si="1"/>
        <v>5535</v>
      </c>
      <c r="Q8" s="139">
        <f t="shared" si="1"/>
        <v>7492.9998999999998</v>
      </c>
      <c r="R8" s="139">
        <f t="shared" si="1"/>
        <v>21004.1</v>
      </c>
      <c r="S8" s="139">
        <f t="shared" si="1"/>
        <v>2779.95</v>
      </c>
      <c r="T8" s="139">
        <f t="shared" si="1"/>
        <v>5157</v>
      </c>
      <c r="U8" s="139">
        <f t="shared" si="1"/>
        <v>0</v>
      </c>
      <c r="V8" s="139">
        <f t="shared" si="1"/>
        <v>0</v>
      </c>
      <c r="W8" s="139">
        <f t="shared" si="1"/>
        <v>96</v>
      </c>
      <c r="X8" s="139">
        <f t="shared" si="1"/>
        <v>214.5</v>
      </c>
      <c r="Y8" s="87">
        <f t="shared" si="1"/>
        <v>128060.02099999999</v>
      </c>
      <c r="Z8" s="88"/>
      <c r="AB8" s="140"/>
      <c r="AG8" s="17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129"/>
      <c r="BB8" s="130"/>
      <c r="BC8" s="39"/>
      <c r="BF8" s="17"/>
      <c r="BG8" s="139">
        <f t="shared" ref="BG8:CA8" si="2">SUM(BG9:BG29)</f>
        <v>100914.86908265771</v>
      </c>
      <c r="BH8" s="139">
        <f t="shared" si="2"/>
        <v>520655.73512099439</v>
      </c>
      <c r="BI8" s="139">
        <f t="shared" si="2"/>
        <v>208000.2446114831</v>
      </c>
      <c r="BJ8" s="139">
        <f t="shared" si="2"/>
        <v>173572.51033020878</v>
      </c>
      <c r="BK8" s="139">
        <f t="shared" si="2"/>
        <v>14637.396381561966</v>
      </c>
      <c r="BL8" s="139">
        <f t="shared" si="2"/>
        <v>1030695.2446816356</v>
      </c>
      <c r="BM8" s="139">
        <f t="shared" si="2"/>
        <v>155274.77920045919</v>
      </c>
      <c r="BN8" s="139">
        <f t="shared" si="2"/>
        <v>277024.19866112794</v>
      </c>
      <c r="BO8" s="139">
        <f t="shared" si="2"/>
        <v>505814.83625204524</v>
      </c>
      <c r="BP8" s="139">
        <f t="shared" si="2"/>
        <v>1293020.2964159411</v>
      </c>
      <c r="BQ8" s="139">
        <f t="shared" si="2"/>
        <v>2525288.4201879431</v>
      </c>
      <c r="BR8" s="139">
        <f t="shared" si="2"/>
        <v>291289.73074854584</v>
      </c>
      <c r="BS8" s="139">
        <f t="shared" si="2"/>
        <v>256306.19480925944</v>
      </c>
      <c r="BT8" s="139">
        <f t="shared" si="2"/>
        <v>1165595.9144136549</v>
      </c>
      <c r="BU8" s="139">
        <f t="shared" si="2"/>
        <v>156152.49495291116</v>
      </c>
      <c r="BV8" s="139">
        <f t="shared" si="2"/>
        <v>174578.87616535701</v>
      </c>
      <c r="BW8" s="139">
        <f t="shared" si="2"/>
        <v>0</v>
      </c>
      <c r="BX8" s="139">
        <f t="shared" si="2"/>
        <v>0</v>
      </c>
      <c r="BY8" s="139">
        <f t="shared" si="2"/>
        <v>2870.9137431116087</v>
      </c>
      <c r="BZ8" s="139">
        <f t="shared" si="2"/>
        <v>6550.5362411015458</v>
      </c>
      <c r="CA8" s="87">
        <f t="shared" si="2"/>
        <v>8858243.1919999998</v>
      </c>
      <c r="CB8" s="220"/>
      <c r="CC8" s="221"/>
      <c r="CF8" s="17" t="s">
        <v>28</v>
      </c>
      <c r="CG8" s="139">
        <f t="shared" ref="CG8:DA8" si="3">SUM(CG9:CG29)</f>
        <v>65829.023988715853</v>
      </c>
      <c r="CH8" s="139">
        <f t="shared" si="3"/>
        <v>316162.20174847246</v>
      </c>
      <c r="CI8" s="139">
        <f t="shared" si="3"/>
        <v>191128.52158021921</v>
      </c>
      <c r="CJ8" s="139">
        <f t="shared" si="3"/>
        <v>80728.221665233053</v>
      </c>
      <c r="CK8" s="139">
        <f t="shared" si="3"/>
        <v>8305.6772106773096</v>
      </c>
      <c r="CL8" s="139">
        <f t="shared" si="3"/>
        <v>1024655.1358356955</v>
      </c>
      <c r="CM8" s="139">
        <f t="shared" si="3"/>
        <v>149856.74116943029</v>
      </c>
      <c r="CN8" s="139">
        <f t="shared" si="3"/>
        <v>135418.8553457323</v>
      </c>
      <c r="CO8" s="139">
        <f t="shared" si="3"/>
        <v>289829.61009736359</v>
      </c>
      <c r="CP8" s="139">
        <f t="shared" si="3"/>
        <v>377411.19810653426</v>
      </c>
      <c r="CQ8" s="139">
        <f t="shared" si="3"/>
        <v>2492715.9288093681</v>
      </c>
      <c r="CR8" s="139">
        <f t="shared" si="3"/>
        <v>285548.74558866938</v>
      </c>
      <c r="CS8" s="139">
        <f t="shared" si="3"/>
        <v>121507.69033157236</v>
      </c>
      <c r="CT8" s="139">
        <f t="shared" si="3"/>
        <v>1034054.2843668645</v>
      </c>
      <c r="CU8" s="139">
        <f t="shared" si="3"/>
        <v>56699.42419445292</v>
      </c>
      <c r="CV8" s="139">
        <f t="shared" si="3"/>
        <v>163780.43905289547</v>
      </c>
      <c r="CW8" s="139">
        <f t="shared" si="3"/>
        <v>0</v>
      </c>
      <c r="CX8" s="139">
        <f t="shared" si="3"/>
        <v>0</v>
      </c>
      <c r="CY8" s="139">
        <f t="shared" si="3"/>
        <v>2000.3667966186986</v>
      </c>
      <c r="CZ8" s="139">
        <f t="shared" si="3"/>
        <v>2932.8111114855315</v>
      </c>
      <c r="DA8" s="87">
        <f t="shared" si="3"/>
        <v>6798564.8770000013</v>
      </c>
      <c r="DB8" s="220"/>
      <c r="DC8" s="221"/>
      <c r="DF8" s="17" t="s">
        <v>28</v>
      </c>
      <c r="DG8" s="139">
        <f t="shared" ref="DG8:EA8" si="4">SUM(DG9:DG29)</f>
        <v>14015.123986139293</v>
      </c>
      <c r="DH8" s="139">
        <f t="shared" si="4"/>
        <v>111844.16631165822</v>
      </c>
      <c r="DI8" s="139">
        <f t="shared" si="4"/>
        <v>9720.8376510206599</v>
      </c>
      <c r="DJ8" s="139">
        <f t="shared" si="4"/>
        <v>55129.336135752841</v>
      </c>
      <c r="DK8" s="139">
        <f t="shared" si="4"/>
        <v>3136.5127579974419</v>
      </c>
      <c r="DL8" s="139">
        <f t="shared" si="4"/>
        <v>3755.0203153131506</v>
      </c>
      <c r="DM8" s="139">
        <f t="shared" si="4"/>
        <v>3172.354742542941</v>
      </c>
      <c r="DN8" s="139">
        <f t="shared" si="4"/>
        <v>52356.614558372508</v>
      </c>
      <c r="DO8" s="139">
        <f t="shared" si="4"/>
        <v>118408.35498754609</v>
      </c>
      <c r="DP8" s="139">
        <f t="shared" si="4"/>
        <v>414382.9362874112</v>
      </c>
      <c r="DQ8" s="139">
        <f t="shared" si="4"/>
        <v>18957.769000691027</v>
      </c>
      <c r="DR8" s="139">
        <f t="shared" si="4"/>
        <v>3201.5776654550864</v>
      </c>
      <c r="DS8" s="139">
        <f t="shared" si="4"/>
        <v>75139.783147909809</v>
      </c>
      <c r="DT8" s="139">
        <f t="shared" si="4"/>
        <v>85703.712163217526</v>
      </c>
      <c r="DU8" s="139">
        <f t="shared" si="4"/>
        <v>36172.060488145398</v>
      </c>
      <c r="DV8" s="139">
        <f t="shared" si="4"/>
        <v>7678.2789209320281</v>
      </c>
      <c r="DW8" s="139">
        <f t="shared" si="4"/>
        <v>0</v>
      </c>
      <c r="DX8" s="139">
        <f t="shared" si="4"/>
        <v>0</v>
      </c>
      <c r="DY8" s="139">
        <f t="shared" si="4"/>
        <v>291.66002219981937</v>
      </c>
      <c r="DZ8" s="139">
        <f t="shared" si="4"/>
        <v>2132.7008576949825</v>
      </c>
      <c r="EA8" s="87">
        <f t="shared" si="4"/>
        <v>1015198.8</v>
      </c>
      <c r="EB8" s="220"/>
      <c r="EC8" s="221"/>
      <c r="EF8" s="17" t="s">
        <v>28</v>
      </c>
      <c r="EG8" s="139">
        <f t="shared" ref="EG8:FA8" si="5">SUM(EG9:EG29)</f>
        <v>11223.789699860343</v>
      </c>
      <c r="EH8" s="139">
        <f t="shared" si="5"/>
        <v>91539.650026871488</v>
      </c>
      <c r="EI8" s="139">
        <f t="shared" si="5"/>
        <v>7150.8853802432395</v>
      </c>
      <c r="EJ8" s="139">
        <f t="shared" si="5"/>
        <v>37714.952529222945</v>
      </c>
      <c r="EK8" s="139">
        <f t="shared" si="5"/>
        <v>3158.391396235686</v>
      </c>
      <c r="EL8" s="139">
        <f t="shared" si="5"/>
        <v>2111.8033320709069</v>
      </c>
      <c r="EM8" s="139">
        <f t="shared" si="5"/>
        <v>2245.6832884859414</v>
      </c>
      <c r="EN8" s="139">
        <f t="shared" si="5"/>
        <v>73585.203363858309</v>
      </c>
      <c r="EO8" s="139">
        <f t="shared" si="5"/>
        <v>91396.871167135716</v>
      </c>
      <c r="EP8" s="139">
        <f t="shared" si="5"/>
        <v>486194.7087824702</v>
      </c>
      <c r="EQ8" s="139">
        <f t="shared" si="5"/>
        <v>12067.695350857381</v>
      </c>
      <c r="ER8" s="139">
        <f t="shared" si="5"/>
        <v>1899.4143301294382</v>
      </c>
      <c r="ES8" s="139">
        <f t="shared" si="5"/>
        <v>59658.721329777232</v>
      </c>
      <c r="ET8" s="139">
        <f t="shared" si="5"/>
        <v>45721.087221496586</v>
      </c>
      <c r="EU8" s="139">
        <f t="shared" si="5"/>
        <v>50908.819302314136</v>
      </c>
      <c r="EV8" s="139">
        <f t="shared" si="5"/>
        <v>3120.1581915295114</v>
      </c>
      <c r="EW8" s="139">
        <f t="shared" si="5"/>
        <v>0</v>
      </c>
      <c r="EX8" s="139">
        <f t="shared" si="5"/>
        <v>0</v>
      </c>
      <c r="EY8" s="139">
        <f t="shared" si="5"/>
        <v>466.65603551971105</v>
      </c>
      <c r="EZ8" s="139">
        <f t="shared" si="5"/>
        <v>1485.0242719210335</v>
      </c>
      <c r="FA8" s="87">
        <f t="shared" si="5"/>
        <v>981649.51499999978</v>
      </c>
      <c r="FB8" s="220"/>
      <c r="FC8" s="221"/>
      <c r="FF8" s="17" t="s">
        <v>28</v>
      </c>
      <c r="FG8" s="139">
        <f t="shared" ref="FG8:GA8" si="6">SUM(FG9:FG29)</f>
        <v>9846.9314079422384</v>
      </c>
      <c r="FH8" s="139">
        <f t="shared" si="6"/>
        <v>1109.7170339922141</v>
      </c>
      <c r="FI8" s="139">
        <f t="shared" si="6"/>
        <v>0</v>
      </c>
      <c r="FJ8" s="139">
        <f t="shared" si="6"/>
        <v>0</v>
      </c>
      <c r="FK8" s="139">
        <f t="shared" si="6"/>
        <v>36.815016651528914</v>
      </c>
      <c r="FL8" s="139">
        <f t="shared" si="6"/>
        <v>173.2851985559567</v>
      </c>
      <c r="FM8" s="139">
        <f t="shared" si="6"/>
        <v>0</v>
      </c>
      <c r="FN8" s="139">
        <f t="shared" si="6"/>
        <v>15663.52539316482</v>
      </c>
      <c r="FO8" s="139">
        <f t="shared" si="6"/>
        <v>6180</v>
      </c>
      <c r="FP8" s="139">
        <f t="shared" si="6"/>
        <v>15031.453239525734</v>
      </c>
      <c r="FQ8" s="139">
        <f t="shared" si="6"/>
        <v>1547.0270270270271</v>
      </c>
      <c r="FR8" s="139">
        <f t="shared" si="6"/>
        <v>639.99316429197029</v>
      </c>
      <c r="FS8" s="139">
        <f t="shared" si="6"/>
        <v>0</v>
      </c>
      <c r="FT8" s="139">
        <f t="shared" si="6"/>
        <v>116.83066207642715</v>
      </c>
      <c r="FU8" s="139">
        <f t="shared" si="6"/>
        <v>12372.190967998704</v>
      </c>
      <c r="FV8" s="139">
        <f t="shared" si="6"/>
        <v>0</v>
      </c>
      <c r="FW8" s="139">
        <f t="shared" si="6"/>
        <v>0</v>
      </c>
      <c r="FX8" s="139">
        <f t="shared" si="6"/>
        <v>0</v>
      </c>
      <c r="FY8" s="139">
        <f t="shared" si="6"/>
        <v>112.23088877337926</v>
      </c>
      <c r="FZ8" s="139">
        <f t="shared" si="6"/>
        <v>0</v>
      </c>
      <c r="GA8" s="87">
        <f t="shared" si="6"/>
        <v>62830</v>
      </c>
      <c r="GB8" s="220"/>
      <c r="GC8" s="221"/>
    </row>
    <row r="9" spans="1:186" ht="15.75" x14ac:dyDescent="0.25">
      <c r="B9" s="141"/>
      <c r="D9" s="18" t="s">
        <v>24</v>
      </c>
      <c r="E9" s="19">
        <f t="shared" ref="E9:N18" si="7">SUMIFS(E$36:E$177,$C$36:$C$177,$D9&amp;"*")</f>
        <v>2273.1</v>
      </c>
      <c r="F9" s="19">
        <f t="shared" si="7"/>
        <v>0</v>
      </c>
      <c r="G9" s="19">
        <f t="shared" si="7"/>
        <v>0</v>
      </c>
      <c r="H9" s="19">
        <f t="shared" si="7"/>
        <v>0</v>
      </c>
      <c r="I9" s="19">
        <f t="shared" si="7"/>
        <v>0</v>
      </c>
      <c r="J9" s="19">
        <f t="shared" si="7"/>
        <v>40</v>
      </c>
      <c r="K9" s="19">
        <f t="shared" si="7"/>
        <v>0</v>
      </c>
      <c r="L9" s="19">
        <f t="shared" si="7"/>
        <v>0</v>
      </c>
      <c r="M9" s="19">
        <f t="shared" si="7"/>
        <v>0</v>
      </c>
      <c r="N9" s="19">
        <f t="shared" si="7"/>
        <v>20</v>
      </c>
      <c r="O9" s="19">
        <f t="shared" ref="O9:X18" si="8">SUMIFS(O$36:O$177,$C$36:$C$177,$D9&amp;"*")</f>
        <v>0</v>
      </c>
      <c r="P9" s="19">
        <f t="shared" si="8"/>
        <v>145</v>
      </c>
      <c r="Q9" s="19">
        <f t="shared" si="8"/>
        <v>0</v>
      </c>
      <c r="R9" s="19">
        <f t="shared" si="8"/>
        <v>15</v>
      </c>
      <c r="S9" s="19">
        <f t="shared" si="8"/>
        <v>0</v>
      </c>
      <c r="T9" s="19">
        <f t="shared" si="8"/>
        <v>0</v>
      </c>
      <c r="U9" s="31">
        <f t="shared" si="8"/>
        <v>0</v>
      </c>
      <c r="V9" s="19">
        <f t="shared" si="8"/>
        <v>0</v>
      </c>
      <c r="W9" s="19">
        <f t="shared" si="8"/>
        <v>0</v>
      </c>
      <c r="X9" s="19">
        <f t="shared" si="8"/>
        <v>0</v>
      </c>
      <c r="Y9" s="24">
        <f t="shared" ref="Y9:Y29" si="9">SUM(E9:T9,V9:X9)</f>
        <v>2493.1</v>
      </c>
      <c r="Z9" s="143">
        <f t="shared" ref="Z9:Z29" si="10">IFERROR(INDEX(E9:X9,MATCH(D9,$E$7:$X$7,0))/Y9,0)</f>
        <v>0.91175644779591669</v>
      </c>
      <c r="AB9" s="140"/>
      <c r="AG9" s="18" t="str">
        <f t="shared" ref="AG9:AG29" si="11">D9</f>
        <v>БсФ</v>
      </c>
      <c r="AH9" s="158">
        <f t="shared" ref="AH9:AW24" si="12">IFERROR(E9/$Y9,0)</f>
        <v>0.91175644779591669</v>
      </c>
      <c r="AI9" s="158">
        <f t="shared" si="12"/>
        <v>0</v>
      </c>
      <c r="AJ9" s="158">
        <f t="shared" si="12"/>
        <v>0</v>
      </c>
      <c r="AK9" s="158">
        <f t="shared" si="12"/>
        <v>0</v>
      </c>
      <c r="AL9" s="158">
        <f t="shared" si="12"/>
        <v>0</v>
      </c>
      <c r="AM9" s="158">
        <f t="shared" si="12"/>
        <v>1.6044282218924233E-2</v>
      </c>
      <c r="AN9" s="158">
        <f t="shared" si="12"/>
        <v>0</v>
      </c>
      <c r="AO9" s="158">
        <f t="shared" si="12"/>
        <v>0</v>
      </c>
      <c r="AP9" s="158">
        <f t="shared" si="12"/>
        <v>0</v>
      </c>
      <c r="AQ9" s="158">
        <f t="shared" si="12"/>
        <v>8.0221411094621164E-3</v>
      </c>
      <c r="AR9" s="158">
        <f t="shared" si="12"/>
        <v>0</v>
      </c>
      <c r="AS9" s="158">
        <f t="shared" si="12"/>
        <v>5.8160523043600337E-2</v>
      </c>
      <c r="AT9" s="158">
        <f t="shared" si="12"/>
        <v>0</v>
      </c>
      <c r="AU9" s="158">
        <f t="shared" si="12"/>
        <v>6.0166058320965865E-3</v>
      </c>
      <c r="AV9" s="158">
        <f t="shared" si="12"/>
        <v>0</v>
      </c>
      <c r="AW9" s="158">
        <f t="shared" si="12"/>
        <v>0</v>
      </c>
      <c r="AX9" s="159">
        <f t="shared" ref="AX9:BA29" si="13">IFERROR(U9/$Y9,0)</f>
        <v>0</v>
      </c>
      <c r="AY9" s="158">
        <f t="shared" si="13"/>
        <v>0</v>
      </c>
      <c r="AZ9" s="158">
        <f t="shared" si="13"/>
        <v>0</v>
      </c>
      <c r="BA9" s="158">
        <f t="shared" si="13"/>
        <v>0</v>
      </c>
      <c r="BB9" s="142">
        <f t="shared" ref="BB9:BB29" si="14">SUM(AH9:AW9,AY9:BA9)</f>
        <v>1</v>
      </c>
      <c r="BC9" s="173">
        <f t="shared" ref="BC9:BC29" si="15">IFERROR(INDEX(AH9:BA9,MATCH(AG9,$AH$7:$BA$7,0)),0)</f>
        <v>0.91175644779591669</v>
      </c>
      <c r="BF9" s="18" t="s">
        <v>24</v>
      </c>
      <c r="BG9" s="19">
        <f t="shared" ref="BG9:BV24" si="16">SUMIFS(BG$36:BG$177,$C$36:$C$177,$D9&amp;"*")</f>
        <v>99936.830080224623</v>
      </c>
      <c r="BH9" s="19">
        <f t="shared" si="16"/>
        <v>0</v>
      </c>
      <c r="BI9" s="19">
        <f t="shared" si="16"/>
        <v>0</v>
      </c>
      <c r="BJ9" s="19">
        <f t="shared" si="16"/>
        <v>0</v>
      </c>
      <c r="BK9" s="19">
        <f t="shared" si="16"/>
        <v>0</v>
      </c>
      <c r="BL9" s="19">
        <f t="shared" si="16"/>
        <v>1644.2908945046129</v>
      </c>
      <c r="BM9" s="19">
        <f t="shared" si="16"/>
        <v>0</v>
      </c>
      <c r="BN9" s="19">
        <f t="shared" si="16"/>
        <v>0</v>
      </c>
      <c r="BO9" s="19">
        <f t="shared" si="16"/>
        <v>0</v>
      </c>
      <c r="BP9" s="19">
        <f t="shared" si="16"/>
        <v>822.14544725230644</v>
      </c>
      <c r="BQ9" s="19">
        <f t="shared" si="16"/>
        <v>0</v>
      </c>
      <c r="BR9" s="19">
        <f t="shared" si="16"/>
        <v>5960.5544925792219</v>
      </c>
      <c r="BS9" s="19">
        <f t="shared" si="16"/>
        <v>0</v>
      </c>
      <c r="BT9" s="19">
        <f t="shared" si="16"/>
        <v>616.60908543922983</v>
      </c>
      <c r="BU9" s="19">
        <f t="shared" si="16"/>
        <v>0</v>
      </c>
      <c r="BV9" s="19">
        <f t="shared" si="16"/>
        <v>0</v>
      </c>
      <c r="BW9" s="31">
        <f t="shared" ref="BW9:BZ23" si="17">SUMIFS(BW$36:BW$177,$C$36:$C$177,$D9&amp;"*")</f>
        <v>0</v>
      </c>
      <c r="BX9" s="19">
        <f t="shared" si="17"/>
        <v>0</v>
      </c>
      <c r="BY9" s="19">
        <f t="shared" si="17"/>
        <v>0</v>
      </c>
      <c r="BZ9" s="19">
        <f t="shared" si="17"/>
        <v>0</v>
      </c>
      <c r="CA9" s="24">
        <f>SUM(BG9:BV9,BW9:BZ9)</f>
        <v>108980.42999999998</v>
      </c>
      <c r="CB9" s="222">
        <f>BG9</f>
        <v>99936.830080224623</v>
      </c>
      <c r="CC9" s="223">
        <f>CA9-CB9</f>
        <v>9043.5999197753554</v>
      </c>
      <c r="CF9" s="18" t="s">
        <v>24</v>
      </c>
      <c r="CG9" s="19">
        <f t="shared" ref="CG9:CV24" si="18">SUMIFS(CG$36:CG$177,$C$36:$C$177,$D9&amp;"*")</f>
        <v>65125.71199358203</v>
      </c>
      <c r="CH9" s="19">
        <f t="shared" si="18"/>
        <v>0</v>
      </c>
      <c r="CI9" s="19">
        <f t="shared" si="18"/>
        <v>0</v>
      </c>
      <c r="CJ9" s="19">
        <f t="shared" si="18"/>
        <v>0</v>
      </c>
      <c r="CK9" s="19">
        <f t="shared" si="18"/>
        <v>0</v>
      </c>
      <c r="CL9" s="19">
        <f t="shared" si="18"/>
        <v>1031.6887284396312</v>
      </c>
      <c r="CM9" s="19">
        <f t="shared" si="18"/>
        <v>0</v>
      </c>
      <c r="CN9" s="19">
        <f t="shared" si="18"/>
        <v>0</v>
      </c>
      <c r="CO9" s="19">
        <f t="shared" si="18"/>
        <v>0</v>
      </c>
      <c r="CP9" s="19">
        <f t="shared" si="18"/>
        <v>515.84436421981559</v>
      </c>
      <c r="CQ9" s="19">
        <f t="shared" si="18"/>
        <v>0</v>
      </c>
      <c r="CR9" s="19">
        <f t="shared" si="18"/>
        <v>3739.8716405936625</v>
      </c>
      <c r="CS9" s="19">
        <f t="shared" si="18"/>
        <v>0</v>
      </c>
      <c r="CT9" s="19">
        <f t="shared" si="18"/>
        <v>386.88327316486163</v>
      </c>
      <c r="CU9" s="19">
        <f t="shared" si="18"/>
        <v>0</v>
      </c>
      <c r="CV9" s="19">
        <f t="shared" si="18"/>
        <v>0</v>
      </c>
      <c r="CW9" s="31">
        <f t="shared" ref="CW9:CZ23" si="19">SUMIFS(CW$36:CW$177,$C$36:$C$177,$D9&amp;"*")</f>
        <v>0</v>
      </c>
      <c r="CX9" s="19">
        <f t="shared" si="19"/>
        <v>0</v>
      </c>
      <c r="CY9" s="19">
        <f t="shared" si="19"/>
        <v>0</v>
      </c>
      <c r="CZ9" s="19">
        <f t="shared" si="19"/>
        <v>0</v>
      </c>
      <c r="DA9" s="24">
        <f>SUM(CG9:CV9,CW9:CZ9)</f>
        <v>70799.999999999985</v>
      </c>
      <c r="DB9" s="222">
        <f>CG9</f>
        <v>65125.71199358203</v>
      </c>
      <c r="DC9" s="223">
        <f>DA9-DB9</f>
        <v>5674.2880064179553</v>
      </c>
      <c r="DD9" s="289">
        <f>-DC9</f>
        <v>-5674.2880064179553</v>
      </c>
      <c r="DF9" s="18" t="s">
        <v>24</v>
      </c>
      <c r="DG9" s="19">
        <f t="shared" ref="DG9:DV24" si="20">SUMIFS(DG$36:DG$177,$C$36:$C$177,$D9&amp;"*")</f>
        <v>13868.992599277979</v>
      </c>
      <c r="DH9" s="19">
        <f t="shared" si="20"/>
        <v>0</v>
      </c>
      <c r="DI9" s="19">
        <f t="shared" si="20"/>
        <v>0</v>
      </c>
      <c r="DJ9" s="19">
        <f t="shared" si="20"/>
        <v>0</v>
      </c>
      <c r="DK9" s="19">
        <f t="shared" si="20"/>
        <v>0</v>
      </c>
      <c r="DL9" s="19">
        <f t="shared" si="20"/>
        <v>244.06498194945851</v>
      </c>
      <c r="DM9" s="19">
        <f t="shared" si="20"/>
        <v>0</v>
      </c>
      <c r="DN9" s="19">
        <f t="shared" si="20"/>
        <v>0</v>
      </c>
      <c r="DO9" s="19">
        <f t="shared" si="20"/>
        <v>0</v>
      </c>
      <c r="DP9" s="19">
        <f t="shared" si="20"/>
        <v>122.03249097472926</v>
      </c>
      <c r="DQ9" s="19">
        <f t="shared" si="20"/>
        <v>0</v>
      </c>
      <c r="DR9" s="19">
        <f t="shared" si="20"/>
        <v>884.73555956678706</v>
      </c>
      <c r="DS9" s="19">
        <f t="shared" si="20"/>
        <v>0</v>
      </c>
      <c r="DT9" s="19">
        <f t="shared" si="20"/>
        <v>91.524368231046935</v>
      </c>
      <c r="DU9" s="19">
        <f t="shared" si="20"/>
        <v>0</v>
      </c>
      <c r="DV9" s="19">
        <f t="shared" si="20"/>
        <v>0</v>
      </c>
      <c r="DW9" s="31">
        <f t="shared" ref="DW9:DZ23" si="21">SUMIFS(DW$36:DW$177,$C$36:$C$177,$D9&amp;"*")</f>
        <v>0</v>
      </c>
      <c r="DX9" s="19">
        <f t="shared" si="21"/>
        <v>0</v>
      </c>
      <c r="DY9" s="19">
        <f t="shared" si="21"/>
        <v>0</v>
      </c>
      <c r="DZ9" s="19">
        <f t="shared" si="21"/>
        <v>0</v>
      </c>
      <c r="EA9" s="24">
        <f>SUM(DG9:DV9,DW9:DZ9)</f>
        <v>15211.35</v>
      </c>
      <c r="EB9" s="222">
        <f>DG9</f>
        <v>13868.992599277979</v>
      </c>
      <c r="EC9" s="223">
        <f>EA9-EB9</f>
        <v>1342.3574007220213</v>
      </c>
      <c r="ED9" s="289">
        <f>-EC9</f>
        <v>-1342.3574007220213</v>
      </c>
      <c r="EF9" s="18" t="s">
        <v>24</v>
      </c>
      <c r="EG9" s="19">
        <f t="shared" ref="EG9:EV24" si="22">SUMIFS(EG$36:EG$177,$C$36:$C$177,$D9&amp;"*")</f>
        <v>11095.194079422386</v>
      </c>
      <c r="EH9" s="19">
        <f t="shared" si="22"/>
        <v>0</v>
      </c>
      <c r="EI9" s="19">
        <f t="shared" si="22"/>
        <v>0</v>
      </c>
      <c r="EJ9" s="19">
        <f t="shared" si="22"/>
        <v>0</v>
      </c>
      <c r="EK9" s="19">
        <f t="shared" si="22"/>
        <v>0</v>
      </c>
      <c r="EL9" s="19">
        <f t="shared" si="22"/>
        <v>195.25198555956686</v>
      </c>
      <c r="EM9" s="19">
        <f t="shared" si="22"/>
        <v>0</v>
      </c>
      <c r="EN9" s="19">
        <f t="shared" si="22"/>
        <v>0</v>
      </c>
      <c r="EO9" s="19">
        <f t="shared" si="22"/>
        <v>0</v>
      </c>
      <c r="EP9" s="19">
        <f t="shared" si="22"/>
        <v>97.625992779783431</v>
      </c>
      <c r="EQ9" s="19">
        <f t="shared" si="22"/>
        <v>0</v>
      </c>
      <c r="ER9" s="19">
        <f t="shared" si="22"/>
        <v>707.78844765342978</v>
      </c>
      <c r="ES9" s="19">
        <f t="shared" si="22"/>
        <v>0</v>
      </c>
      <c r="ET9" s="19">
        <f t="shared" si="22"/>
        <v>73.219494584837562</v>
      </c>
      <c r="EU9" s="19">
        <f t="shared" si="22"/>
        <v>0</v>
      </c>
      <c r="EV9" s="19">
        <f t="shared" si="22"/>
        <v>0</v>
      </c>
      <c r="EW9" s="31">
        <f t="shared" ref="EW9:EZ23" si="23">SUMIFS(EW$36:EW$177,$C$36:$C$177,$D9&amp;"*")</f>
        <v>0</v>
      </c>
      <c r="EX9" s="19">
        <f t="shared" si="23"/>
        <v>0</v>
      </c>
      <c r="EY9" s="19">
        <f t="shared" si="23"/>
        <v>0</v>
      </c>
      <c r="EZ9" s="19">
        <f t="shared" si="23"/>
        <v>0</v>
      </c>
      <c r="FA9" s="24">
        <f>SUM(EG9:EV9,EW9:EZ9)</f>
        <v>12169.080000000004</v>
      </c>
      <c r="FB9" s="222">
        <f>EG9</f>
        <v>11095.194079422386</v>
      </c>
      <c r="FC9" s="223">
        <f>FA9-FB9</f>
        <v>1073.8859205776171</v>
      </c>
      <c r="FD9" s="289">
        <f>-FC9</f>
        <v>-1073.8859205776171</v>
      </c>
      <c r="FF9" s="18" t="s">
        <v>24</v>
      </c>
      <c r="FG9" s="19">
        <f t="shared" ref="FG9:FV24" si="24">SUMIFS(FG$36:FG$177,$C$36:$C$177,$D9&amp;"*")</f>
        <v>9846.9314079422384</v>
      </c>
      <c r="FH9" s="19">
        <f t="shared" si="24"/>
        <v>0</v>
      </c>
      <c r="FI9" s="19">
        <f t="shared" si="24"/>
        <v>0</v>
      </c>
      <c r="FJ9" s="19">
        <f t="shared" si="24"/>
        <v>0</v>
      </c>
      <c r="FK9" s="19">
        <f t="shared" si="24"/>
        <v>0</v>
      </c>
      <c r="FL9" s="19">
        <f t="shared" si="24"/>
        <v>173.2851985559567</v>
      </c>
      <c r="FM9" s="19">
        <f t="shared" si="24"/>
        <v>0</v>
      </c>
      <c r="FN9" s="19">
        <f t="shared" si="24"/>
        <v>0</v>
      </c>
      <c r="FO9" s="19">
        <f t="shared" si="24"/>
        <v>0</v>
      </c>
      <c r="FP9" s="19">
        <f t="shared" si="24"/>
        <v>86.642599277978348</v>
      </c>
      <c r="FQ9" s="19">
        <f t="shared" si="24"/>
        <v>0</v>
      </c>
      <c r="FR9" s="19">
        <f t="shared" si="24"/>
        <v>628.15884476534302</v>
      </c>
      <c r="FS9" s="19">
        <f t="shared" si="24"/>
        <v>0</v>
      </c>
      <c r="FT9" s="19">
        <f t="shared" si="24"/>
        <v>64.981949458483754</v>
      </c>
      <c r="FU9" s="19">
        <f t="shared" si="24"/>
        <v>0</v>
      </c>
      <c r="FV9" s="19">
        <f t="shared" si="24"/>
        <v>0</v>
      </c>
      <c r="FW9" s="31">
        <f t="shared" ref="FW9:FZ23" si="25">SUMIFS(FW$36:FW$177,$C$36:$C$177,$D9&amp;"*")</f>
        <v>0</v>
      </c>
      <c r="FX9" s="19">
        <f t="shared" si="25"/>
        <v>0</v>
      </c>
      <c r="FY9" s="19">
        <f t="shared" si="25"/>
        <v>0</v>
      </c>
      <c r="FZ9" s="19">
        <f t="shared" si="25"/>
        <v>0</v>
      </c>
      <c r="GA9" s="24">
        <f>SUM(FG9:FV9,FW9:FZ9)</f>
        <v>10800.000000000002</v>
      </c>
      <c r="GB9" s="222">
        <f>FG9</f>
        <v>9846.9314079422384</v>
      </c>
      <c r="GC9" s="223">
        <f>GA9-GB9</f>
        <v>953.06859205776345</v>
      </c>
      <c r="GD9" s="289">
        <f>-GC9</f>
        <v>-953.06859205776345</v>
      </c>
    </row>
    <row r="10" spans="1:186" ht="15.75" x14ac:dyDescent="0.25">
      <c r="B10" s="141"/>
      <c r="D10" s="18" t="s">
        <v>8</v>
      </c>
      <c r="E10" s="19">
        <f t="shared" si="7"/>
        <v>0</v>
      </c>
      <c r="F10" s="19">
        <f t="shared" si="7"/>
        <v>10122.16</v>
      </c>
      <c r="G10" s="19">
        <f t="shared" si="7"/>
        <v>18.399999999999999</v>
      </c>
      <c r="H10" s="19">
        <f t="shared" si="7"/>
        <v>0</v>
      </c>
      <c r="I10" s="19">
        <f t="shared" si="7"/>
        <v>120</v>
      </c>
      <c r="J10" s="19">
        <f t="shared" si="7"/>
        <v>69</v>
      </c>
      <c r="K10" s="19">
        <f t="shared" si="7"/>
        <v>0</v>
      </c>
      <c r="L10" s="19">
        <f t="shared" si="7"/>
        <v>0</v>
      </c>
      <c r="M10" s="19">
        <f t="shared" si="7"/>
        <v>0</v>
      </c>
      <c r="N10" s="19">
        <f t="shared" si="7"/>
        <v>12</v>
      </c>
      <c r="O10" s="19">
        <f t="shared" si="8"/>
        <v>0</v>
      </c>
      <c r="P10" s="19">
        <f t="shared" si="8"/>
        <v>0</v>
      </c>
      <c r="Q10" s="19">
        <f t="shared" si="8"/>
        <v>0</v>
      </c>
      <c r="R10" s="19">
        <f t="shared" si="8"/>
        <v>72</v>
      </c>
      <c r="S10" s="19">
        <f t="shared" si="8"/>
        <v>29.25</v>
      </c>
      <c r="T10" s="19">
        <f t="shared" si="8"/>
        <v>0</v>
      </c>
      <c r="U10" s="31">
        <f t="shared" si="8"/>
        <v>0</v>
      </c>
      <c r="V10" s="19">
        <f t="shared" si="8"/>
        <v>0</v>
      </c>
      <c r="W10" s="19">
        <f t="shared" si="8"/>
        <v>0</v>
      </c>
      <c r="X10" s="19">
        <f t="shared" si="8"/>
        <v>0</v>
      </c>
      <c r="Y10" s="24">
        <f t="shared" si="9"/>
        <v>10442.81</v>
      </c>
      <c r="Z10" s="143">
        <f t="shared" si="10"/>
        <v>0.96929466302652256</v>
      </c>
      <c r="AB10" s="140"/>
      <c r="AG10" s="18" t="str">
        <f t="shared" si="11"/>
        <v>БФ</v>
      </c>
      <c r="AH10" s="158">
        <f t="shared" si="12"/>
        <v>0</v>
      </c>
      <c r="AI10" s="158">
        <f t="shared" si="12"/>
        <v>0.96929466302652256</v>
      </c>
      <c r="AJ10" s="158">
        <f t="shared" si="12"/>
        <v>1.7619778584499765E-3</v>
      </c>
      <c r="AK10" s="158">
        <f t="shared" si="12"/>
        <v>0</v>
      </c>
      <c r="AL10" s="158">
        <f t="shared" si="12"/>
        <v>1.1491159946412892E-2</v>
      </c>
      <c r="AM10" s="158">
        <f t="shared" si="12"/>
        <v>6.6074169691874123E-3</v>
      </c>
      <c r="AN10" s="158">
        <f t="shared" si="12"/>
        <v>0</v>
      </c>
      <c r="AO10" s="158">
        <f t="shared" si="12"/>
        <v>0</v>
      </c>
      <c r="AP10" s="158">
        <f t="shared" si="12"/>
        <v>0</v>
      </c>
      <c r="AQ10" s="158">
        <f t="shared" si="12"/>
        <v>1.1491159946412891E-3</v>
      </c>
      <c r="AR10" s="158">
        <f t="shared" si="12"/>
        <v>0</v>
      </c>
      <c r="AS10" s="158">
        <f t="shared" si="12"/>
        <v>0</v>
      </c>
      <c r="AT10" s="158">
        <f t="shared" si="12"/>
        <v>0</v>
      </c>
      <c r="AU10" s="158">
        <f t="shared" si="12"/>
        <v>6.8946959678477344E-3</v>
      </c>
      <c r="AV10" s="158">
        <f t="shared" si="12"/>
        <v>2.8009702369381421E-3</v>
      </c>
      <c r="AW10" s="158">
        <f t="shared" si="12"/>
        <v>0</v>
      </c>
      <c r="AX10" s="159">
        <f t="shared" si="13"/>
        <v>0</v>
      </c>
      <c r="AY10" s="158">
        <f t="shared" si="13"/>
        <v>0</v>
      </c>
      <c r="AZ10" s="158">
        <f t="shared" si="13"/>
        <v>0</v>
      </c>
      <c r="BA10" s="158">
        <f t="shared" si="13"/>
        <v>0</v>
      </c>
      <c r="BB10" s="142">
        <f t="shared" si="14"/>
        <v>1</v>
      </c>
      <c r="BC10" s="173">
        <f t="shared" si="15"/>
        <v>0.96929466302652256</v>
      </c>
      <c r="BF10" s="18" t="s">
        <v>8</v>
      </c>
      <c r="BG10" s="19">
        <f t="shared" si="16"/>
        <v>0</v>
      </c>
      <c r="BH10" s="19">
        <f t="shared" si="16"/>
        <v>505493.85481063253</v>
      </c>
      <c r="BI10" s="19">
        <f t="shared" si="16"/>
        <v>529.67227635075278</v>
      </c>
      <c r="BJ10" s="19">
        <f t="shared" si="16"/>
        <v>0</v>
      </c>
      <c r="BK10" s="19">
        <f t="shared" si="16"/>
        <v>6823.3555713405076</v>
      </c>
      <c r="BL10" s="19">
        <f t="shared" si="16"/>
        <v>4106.4585125557442</v>
      </c>
      <c r="BM10" s="19">
        <f t="shared" si="16"/>
        <v>0</v>
      </c>
      <c r="BN10" s="19">
        <f t="shared" si="16"/>
        <v>0</v>
      </c>
      <c r="BO10" s="19">
        <f t="shared" si="16"/>
        <v>0</v>
      </c>
      <c r="BP10" s="19">
        <f t="shared" si="16"/>
        <v>769.47593634640123</v>
      </c>
      <c r="BQ10" s="19">
        <f t="shared" si="16"/>
        <v>0</v>
      </c>
      <c r="BR10" s="19">
        <f t="shared" si="16"/>
        <v>0</v>
      </c>
      <c r="BS10" s="19">
        <f t="shared" si="16"/>
        <v>0</v>
      </c>
      <c r="BT10" s="19">
        <f t="shared" si="16"/>
        <v>2072.6306465899024</v>
      </c>
      <c r="BU10" s="19">
        <f t="shared" si="16"/>
        <v>1450.7882461841446</v>
      </c>
      <c r="BV10" s="19">
        <f t="shared" si="16"/>
        <v>0</v>
      </c>
      <c r="BW10" s="31">
        <f t="shared" si="17"/>
        <v>0</v>
      </c>
      <c r="BX10" s="19">
        <f t="shared" si="17"/>
        <v>0</v>
      </c>
      <c r="BY10" s="19">
        <f t="shared" si="17"/>
        <v>0</v>
      </c>
      <c r="BZ10" s="19">
        <f t="shared" si="17"/>
        <v>0</v>
      </c>
      <c r="CA10" s="24">
        <f t="shared" ref="CA10:CA29" si="26">SUM(BG10:BV10,BW10:BZ10)</f>
        <v>521246.23599999992</v>
      </c>
      <c r="CB10" s="222">
        <f>BH10</f>
        <v>505493.85481063253</v>
      </c>
      <c r="CC10" s="223">
        <f t="shared" ref="CC10:CC29" si="27">CA10-CB10</f>
        <v>15752.381189367385</v>
      </c>
      <c r="CF10" s="18" t="s">
        <v>8</v>
      </c>
      <c r="CG10" s="19">
        <f t="shared" si="18"/>
        <v>0</v>
      </c>
      <c r="CH10" s="19">
        <f t="shared" si="18"/>
        <v>308820.65283585701</v>
      </c>
      <c r="CI10" s="19">
        <f t="shared" si="18"/>
        <v>529.67227635075278</v>
      </c>
      <c r="CJ10" s="19">
        <f t="shared" si="18"/>
        <v>0</v>
      </c>
      <c r="CK10" s="19">
        <f t="shared" si="18"/>
        <v>4323.7459844030636</v>
      </c>
      <c r="CL10" s="19">
        <f t="shared" si="18"/>
        <v>2571.8862112855181</v>
      </c>
      <c r="CM10" s="19">
        <f t="shared" si="18"/>
        <v>0</v>
      </c>
      <c r="CN10" s="19">
        <f t="shared" si="18"/>
        <v>0</v>
      </c>
      <c r="CO10" s="19">
        <f t="shared" si="18"/>
        <v>0</v>
      </c>
      <c r="CP10" s="19">
        <f t="shared" si="18"/>
        <v>462.56147609235603</v>
      </c>
      <c r="CQ10" s="19">
        <f t="shared" si="18"/>
        <v>0</v>
      </c>
      <c r="CR10" s="19">
        <f t="shared" si="18"/>
        <v>0</v>
      </c>
      <c r="CS10" s="19">
        <f t="shared" si="18"/>
        <v>0</v>
      </c>
      <c r="CT10" s="19">
        <f t="shared" si="18"/>
        <v>2072.6306465899024</v>
      </c>
      <c r="CU10" s="19">
        <f t="shared" si="18"/>
        <v>980.33256942137587</v>
      </c>
      <c r="CV10" s="19">
        <f t="shared" si="18"/>
        <v>0</v>
      </c>
      <c r="CW10" s="31">
        <f t="shared" si="19"/>
        <v>0</v>
      </c>
      <c r="CX10" s="19">
        <f t="shared" si="19"/>
        <v>0</v>
      </c>
      <c r="CY10" s="19">
        <f t="shared" si="19"/>
        <v>0</v>
      </c>
      <c r="CZ10" s="19">
        <f t="shared" si="19"/>
        <v>0</v>
      </c>
      <c r="DA10" s="24">
        <f t="shared" ref="DA10:DA29" si="28">SUM(CG10:CV10,CW10:CZ10)</f>
        <v>319761.48200000002</v>
      </c>
      <c r="DB10" s="222">
        <f>CH10</f>
        <v>308820.65283585701</v>
      </c>
      <c r="DC10" s="223">
        <f t="shared" ref="DC10:DC29" si="29">DA10-DB10</f>
        <v>10940.829164143011</v>
      </c>
      <c r="DD10" s="289">
        <f t="shared" ref="DD10:DD29" si="30">-DC10</f>
        <v>-10940.829164143011</v>
      </c>
      <c r="DF10" s="18" t="s">
        <v>8</v>
      </c>
      <c r="DG10" s="19">
        <f t="shared" si="20"/>
        <v>0</v>
      </c>
      <c r="DH10" s="19">
        <f t="shared" si="20"/>
        <v>108622.71554154195</v>
      </c>
      <c r="DI10" s="19">
        <f t="shared" si="20"/>
        <v>0</v>
      </c>
      <c r="DJ10" s="19">
        <f t="shared" si="20"/>
        <v>0</v>
      </c>
      <c r="DK10" s="19">
        <f t="shared" si="20"/>
        <v>1388.6719927430242</v>
      </c>
      <c r="DL10" s="19">
        <f t="shared" si="20"/>
        <v>852.5401673723477</v>
      </c>
      <c r="DM10" s="19">
        <f t="shared" si="20"/>
        <v>0</v>
      </c>
      <c r="DN10" s="19">
        <f t="shared" si="20"/>
        <v>0</v>
      </c>
      <c r="DO10" s="19">
        <f t="shared" si="20"/>
        <v>0</v>
      </c>
      <c r="DP10" s="19">
        <f t="shared" si="20"/>
        <v>170.50803347446953</v>
      </c>
      <c r="DQ10" s="19">
        <f t="shared" si="20"/>
        <v>0</v>
      </c>
      <c r="DR10" s="19">
        <f t="shared" si="20"/>
        <v>0</v>
      </c>
      <c r="DS10" s="19">
        <f t="shared" si="20"/>
        <v>0</v>
      </c>
      <c r="DT10" s="19">
        <f t="shared" si="20"/>
        <v>0</v>
      </c>
      <c r="DU10" s="19">
        <f t="shared" si="20"/>
        <v>261.36426486820483</v>
      </c>
      <c r="DV10" s="19">
        <f t="shared" si="20"/>
        <v>0</v>
      </c>
      <c r="DW10" s="31">
        <f t="shared" si="21"/>
        <v>0</v>
      </c>
      <c r="DX10" s="19">
        <f t="shared" si="21"/>
        <v>0</v>
      </c>
      <c r="DY10" s="19">
        <f t="shared" si="21"/>
        <v>0</v>
      </c>
      <c r="DZ10" s="19">
        <f t="shared" si="21"/>
        <v>0</v>
      </c>
      <c r="EA10" s="24">
        <f t="shared" ref="EA10:EA29" si="31">SUM(DG10:DV10,DW10:DZ10)</f>
        <v>111295.8</v>
      </c>
      <c r="EB10" s="222">
        <f>DH10</f>
        <v>108622.71554154195</v>
      </c>
      <c r="EC10" s="223">
        <f t="shared" ref="EC10:EC29" si="32">EA10-EB10</f>
        <v>2673.0844584580482</v>
      </c>
      <c r="ED10" s="289">
        <f t="shared" ref="ED10:ED29" si="33">-EC10</f>
        <v>-2673.0844584580482</v>
      </c>
      <c r="EF10" s="18" t="s">
        <v>8</v>
      </c>
      <c r="EG10" s="19">
        <f t="shared" si="22"/>
        <v>0</v>
      </c>
      <c r="EH10" s="19">
        <f t="shared" si="22"/>
        <v>87520.486433233571</v>
      </c>
      <c r="EI10" s="19">
        <f t="shared" si="22"/>
        <v>0</v>
      </c>
      <c r="EJ10" s="19">
        <f t="shared" si="22"/>
        <v>0</v>
      </c>
      <c r="EK10" s="19">
        <f t="shared" si="22"/>
        <v>1110.9375941944195</v>
      </c>
      <c r="EL10" s="19">
        <f t="shared" si="22"/>
        <v>682.03213389787823</v>
      </c>
      <c r="EM10" s="19">
        <f t="shared" si="22"/>
        <v>0</v>
      </c>
      <c r="EN10" s="19">
        <f t="shared" si="22"/>
        <v>0</v>
      </c>
      <c r="EO10" s="19">
        <f t="shared" si="22"/>
        <v>0</v>
      </c>
      <c r="EP10" s="19">
        <f t="shared" si="22"/>
        <v>136.40642677957564</v>
      </c>
      <c r="EQ10" s="19">
        <f t="shared" si="22"/>
        <v>0</v>
      </c>
      <c r="ER10" s="19">
        <f t="shared" si="22"/>
        <v>0</v>
      </c>
      <c r="ES10" s="19">
        <f t="shared" si="22"/>
        <v>0</v>
      </c>
      <c r="ET10" s="19">
        <f t="shared" si="22"/>
        <v>0</v>
      </c>
      <c r="EU10" s="19">
        <f t="shared" si="22"/>
        <v>209.09141189456392</v>
      </c>
      <c r="EV10" s="19">
        <f t="shared" si="22"/>
        <v>0</v>
      </c>
      <c r="EW10" s="31">
        <f t="shared" si="23"/>
        <v>0</v>
      </c>
      <c r="EX10" s="19">
        <f t="shared" si="23"/>
        <v>0</v>
      </c>
      <c r="EY10" s="19">
        <f t="shared" si="23"/>
        <v>0</v>
      </c>
      <c r="EZ10" s="19">
        <f t="shared" si="23"/>
        <v>0</v>
      </c>
      <c r="FA10" s="24">
        <f t="shared" ref="FA10:FA29" si="34">SUM(EG10:EV10,EW10:EZ10)</f>
        <v>89658.954000000012</v>
      </c>
      <c r="FB10" s="222">
        <f>EH10</f>
        <v>87520.486433233571</v>
      </c>
      <c r="FC10" s="223">
        <f t="shared" ref="FC10:FC29" si="35">FA10-FB10</f>
        <v>2138.4675667664415</v>
      </c>
      <c r="FD10" s="289">
        <f t="shared" ref="FD10:FD29" si="36">-FC10</f>
        <v>-2138.4675667664415</v>
      </c>
      <c r="FF10" s="18" t="s">
        <v>8</v>
      </c>
      <c r="FG10" s="19">
        <f t="shared" si="24"/>
        <v>0</v>
      </c>
      <c r="FH10" s="19">
        <f t="shared" si="24"/>
        <v>530</v>
      </c>
      <c r="FI10" s="19">
        <f t="shared" si="24"/>
        <v>0</v>
      </c>
      <c r="FJ10" s="19">
        <f t="shared" si="24"/>
        <v>0</v>
      </c>
      <c r="FK10" s="19">
        <f t="shared" si="24"/>
        <v>0</v>
      </c>
      <c r="FL10" s="19">
        <f t="shared" si="24"/>
        <v>0</v>
      </c>
      <c r="FM10" s="19">
        <f t="shared" si="24"/>
        <v>0</v>
      </c>
      <c r="FN10" s="19">
        <f t="shared" si="24"/>
        <v>0</v>
      </c>
      <c r="FO10" s="19">
        <f t="shared" si="24"/>
        <v>0</v>
      </c>
      <c r="FP10" s="19">
        <f t="shared" si="24"/>
        <v>0</v>
      </c>
      <c r="FQ10" s="19">
        <f t="shared" si="24"/>
        <v>0</v>
      </c>
      <c r="FR10" s="19">
        <f t="shared" si="24"/>
        <v>0</v>
      </c>
      <c r="FS10" s="19">
        <f t="shared" si="24"/>
        <v>0</v>
      </c>
      <c r="FT10" s="19">
        <f t="shared" si="24"/>
        <v>0</v>
      </c>
      <c r="FU10" s="19">
        <f t="shared" si="24"/>
        <v>0</v>
      </c>
      <c r="FV10" s="19">
        <f t="shared" si="24"/>
        <v>0</v>
      </c>
      <c r="FW10" s="31">
        <f t="shared" si="25"/>
        <v>0</v>
      </c>
      <c r="FX10" s="19">
        <f t="shared" si="25"/>
        <v>0</v>
      </c>
      <c r="FY10" s="19">
        <f t="shared" si="25"/>
        <v>0</v>
      </c>
      <c r="FZ10" s="19">
        <f t="shared" si="25"/>
        <v>0</v>
      </c>
      <c r="GA10" s="24">
        <f t="shared" ref="GA10:GA29" si="37">SUM(FG10:FV10,FW10:FZ10)</f>
        <v>530</v>
      </c>
      <c r="GB10" s="222">
        <f>FH10</f>
        <v>530</v>
      </c>
      <c r="GC10" s="223">
        <f t="shared" ref="GC10:GC29" si="38">GA10-GB10</f>
        <v>0</v>
      </c>
      <c r="GD10" s="289">
        <f t="shared" ref="GD10:GD29" si="39">-GC10</f>
        <v>0</v>
      </c>
    </row>
    <row r="11" spans="1:186" ht="15.75" x14ac:dyDescent="0.25">
      <c r="B11" s="141"/>
      <c r="D11" s="18" t="s">
        <v>9</v>
      </c>
      <c r="E11" s="19">
        <f t="shared" si="7"/>
        <v>0</v>
      </c>
      <c r="F11" s="19">
        <f t="shared" si="7"/>
        <v>69</v>
      </c>
      <c r="G11" s="19">
        <f t="shared" si="7"/>
        <v>7814.8</v>
      </c>
      <c r="H11" s="19">
        <f t="shared" si="7"/>
        <v>45</v>
      </c>
      <c r="I11" s="19">
        <f t="shared" si="7"/>
        <v>0</v>
      </c>
      <c r="J11" s="19">
        <f t="shared" si="7"/>
        <v>69</v>
      </c>
      <c r="K11" s="19">
        <f t="shared" si="7"/>
        <v>0</v>
      </c>
      <c r="L11" s="19">
        <f t="shared" si="7"/>
        <v>0</v>
      </c>
      <c r="M11" s="19">
        <f t="shared" si="7"/>
        <v>0</v>
      </c>
      <c r="N11" s="19">
        <f t="shared" si="7"/>
        <v>12</v>
      </c>
      <c r="O11" s="19">
        <f t="shared" si="8"/>
        <v>0</v>
      </c>
      <c r="P11" s="19">
        <f t="shared" si="8"/>
        <v>120</v>
      </c>
      <c r="Q11" s="19">
        <f t="shared" si="8"/>
        <v>0</v>
      </c>
      <c r="R11" s="19">
        <f t="shared" si="8"/>
        <v>302.10000000000002</v>
      </c>
      <c r="S11" s="19">
        <f t="shared" si="8"/>
        <v>9</v>
      </c>
      <c r="T11" s="19">
        <f t="shared" si="8"/>
        <v>16.5</v>
      </c>
      <c r="U11" s="31">
        <f t="shared" si="8"/>
        <v>0</v>
      </c>
      <c r="V11" s="19">
        <f t="shared" si="8"/>
        <v>0</v>
      </c>
      <c r="W11" s="19">
        <f t="shared" si="8"/>
        <v>0</v>
      </c>
      <c r="X11" s="19">
        <f t="shared" si="8"/>
        <v>15</v>
      </c>
      <c r="Y11" s="24">
        <f t="shared" si="9"/>
        <v>8472.4</v>
      </c>
      <c r="Z11" s="143">
        <f t="shared" si="10"/>
        <v>0.92238326802322845</v>
      </c>
      <c r="AB11" s="140"/>
      <c r="AG11" s="18" t="str">
        <f t="shared" si="11"/>
        <v>ГГФ</v>
      </c>
      <c r="AH11" s="158">
        <f t="shared" si="12"/>
        <v>0</v>
      </c>
      <c r="AI11" s="158">
        <f t="shared" si="12"/>
        <v>8.1440914026722072E-3</v>
      </c>
      <c r="AJ11" s="158">
        <f t="shared" si="12"/>
        <v>0.92238326802322845</v>
      </c>
      <c r="AK11" s="158">
        <f t="shared" si="12"/>
        <v>5.3113639582644829E-3</v>
      </c>
      <c r="AL11" s="158">
        <f t="shared" si="12"/>
        <v>0</v>
      </c>
      <c r="AM11" s="158">
        <f t="shared" si="12"/>
        <v>8.1440914026722072E-3</v>
      </c>
      <c r="AN11" s="158">
        <f t="shared" si="12"/>
        <v>0</v>
      </c>
      <c r="AO11" s="158">
        <f t="shared" si="12"/>
        <v>0</v>
      </c>
      <c r="AP11" s="158">
        <f t="shared" si="12"/>
        <v>0</v>
      </c>
      <c r="AQ11" s="158">
        <f t="shared" si="12"/>
        <v>1.4163637222038619E-3</v>
      </c>
      <c r="AR11" s="158">
        <f t="shared" si="12"/>
        <v>0</v>
      </c>
      <c r="AS11" s="158">
        <f t="shared" si="12"/>
        <v>1.416363722203862E-2</v>
      </c>
      <c r="AT11" s="158">
        <f t="shared" si="12"/>
        <v>0</v>
      </c>
      <c r="AU11" s="158">
        <f t="shared" si="12"/>
        <v>3.565695670648223E-2</v>
      </c>
      <c r="AV11" s="158">
        <f t="shared" si="12"/>
        <v>1.0622727916528964E-3</v>
      </c>
      <c r="AW11" s="158">
        <f t="shared" si="12"/>
        <v>1.9475001180303104E-3</v>
      </c>
      <c r="AX11" s="159">
        <f t="shared" si="13"/>
        <v>0</v>
      </c>
      <c r="AY11" s="158">
        <f t="shared" si="13"/>
        <v>0</v>
      </c>
      <c r="AZ11" s="158">
        <f t="shared" si="13"/>
        <v>0</v>
      </c>
      <c r="BA11" s="158">
        <f t="shared" si="13"/>
        <v>1.7704546527548275E-3</v>
      </c>
      <c r="BB11" s="142">
        <f t="shared" si="14"/>
        <v>1.0000000000000004</v>
      </c>
      <c r="BC11" s="173">
        <f t="shared" si="15"/>
        <v>0.92238326802322845</v>
      </c>
      <c r="BF11" s="18" t="s">
        <v>9</v>
      </c>
      <c r="BG11" s="19">
        <f t="shared" si="16"/>
        <v>0</v>
      </c>
      <c r="BH11" s="19">
        <f t="shared" si="16"/>
        <v>1096.9984415584415</v>
      </c>
      <c r="BI11" s="19">
        <f t="shared" si="16"/>
        <v>199920.66658200839</v>
      </c>
      <c r="BJ11" s="19">
        <f t="shared" si="16"/>
        <v>715.43376623376628</v>
      </c>
      <c r="BK11" s="19">
        <f t="shared" si="16"/>
        <v>0</v>
      </c>
      <c r="BL11" s="19">
        <f t="shared" si="16"/>
        <v>2438.2676131395483</v>
      </c>
      <c r="BM11" s="19">
        <f t="shared" si="16"/>
        <v>0</v>
      </c>
      <c r="BN11" s="19">
        <f t="shared" si="16"/>
        <v>0</v>
      </c>
      <c r="BO11" s="19">
        <f t="shared" si="16"/>
        <v>0</v>
      </c>
      <c r="BP11" s="19">
        <f t="shared" si="16"/>
        <v>424.04654141557364</v>
      </c>
      <c r="BQ11" s="19">
        <f t="shared" si="16"/>
        <v>0</v>
      </c>
      <c r="BR11" s="19">
        <f t="shared" si="16"/>
        <v>5415.0076569678404</v>
      </c>
      <c r="BS11" s="19">
        <f t="shared" si="16"/>
        <v>0</v>
      </c>
      <c r="BT11" s="19">
        <f t="shared" si="16"/>
        <v>10144.477728905355</v>
      </c>
      <c r="BU11" s="19">
        <f t="shared" si="16"/>
        <v>143.08675324675323</v>
      </c>
      <c r="BV11" s="19">
        <f t="shared" si="16"/>
        <v>583.06399444641374</v>
      </c>
      <c r="BW11" s="31">
        <f t="shared" si="17"/>
        <v>0</v>
      </c>
      <c r="BX11" s="19">
        <f t="shared" si="17"/>
        <v>0</v>
      </c>
      <c r="BY11" s="19">
        <f t="shared" si="17"/>
        <v>0</v>
      </c>
      <c r="BZ11" s="19">
        <f t="shared" si="17"/>
        <v>238.47792207792205</v>
      </c>
      <c r="CA11" s="24">
        <f t="shared" si="26"/>
        <v>221119.52700000003</v>
      </c>
      <c r="CB11" s="222">
        <f>BI11</f>
        <v>199920.66658200839</v>
      </c>
      <c r="CC11" s="223">
        <f t="shared" si="27"/>
        <v>21198.860417991644</v>
      </c>
      <c r="CF11" s="18" t="s">
        <v>9</v>
      </c>
      <c r="CG11" s="19">
        <f t="shared" si="18"/>
        <v>0</v>
      </c>
      <c r="CH11" s="19">
        <f t="shared" si="18"/>
        <v>1079.0584415584415</v>
      </c>
      <c r="CI11" s="19">
        <f t="shared" si="18"/>
        <v>184328.63976314984</v>
      </c>
      <c r="CJ11" s="19">
        <f t="shared" si="18"/>
        <v>703.73376623376623</v>
      </c>
      <c r="CK11" s="19">
        <f t="shared" si="18"/>
        <v>0</v>
      </c>
      <c r="CL11" s="19">
        <f t="shared" si="18"/>
        <v>2395.7786801370671</v>
      </c>
      <c r="CM11" s="19">
        <f t="shared" si="18"/>
        <v>0</v>
      </c>
      <c r="CN11" s="19">
        <f t="shared" si="18"/>
        <v>0</v>
      </c>
      <c r="CO11" s="19">
        <f t="shared" si="18"/>
        <v>0</v>
      </c>
      <c r="CP11" s="19">
        <f t="shared" si="18"/>
        <v>416.6571617629682</v>
      </c>
      <c r="CQ11" s="19">
        <f t="shared" si="18"/>
        <v>0</v>
      </c>
      <c r="CR11" s="19">
        <f t="shared" si="18"/>
        <v>5415.0076569678404</v>
      </c>
      <c r="CS11" s="19">
        <f t="shared" si="18"/>
        <v>0</v>
      </c>
      <c r="CT11" s="19">
        <f t="shared" si="18"/>
        <v>10067.135257441336</v>
      </c>
      <c r="CU11" s="19">
        <f t="shared" si="18"/>
        <v>140.74675324675323</v>
      </c>
      <c r="CV11" s="19">
        <f t="shared" si="18"/>
        <v>572.90359742408134</v>
      </c>
      <c r="CW11" s="31">
        <f t="shared" si="19"/>
        <v>0</v>
      </c>
      <c r="CX11" s="19">
        <f t="shared" si="19"/>
        <v>0</v>
      </c>
      <c r="CY11" s="19">
        <f t="shared" si="19"/>
        <v>0</v>
      </c>
      <c r="CZ11" s="19">
        <f t="shared" si="19"/>
        <v>234.57792207792207</v>
      </c>
      <c r="DA11" s="24">
        <f t="shared" si="28"/>
        <v>205354.239</v>
      </c>
      <c r="DB11" s="222">
        <f>CI11</f>
        <v>184328.63976314984</v>
      </c>
      <c r="DC11" s="223">
        <f t="shared" si="29"/>
        <v>21025.599236850161</v>
      </c>
      <c r="DD11" s="289">
        <f t="shared" si="30"/>
        <v>-21025.599236850161</v>
      </c>
      <c r="DF11" s="18" t="s">
        <v>9</v>
      </c>
      <c r="DG11" s="19">
        <f t="shared" si="20"/>
        <v>0</v>
      </c>
      <c r="DH11" s="19">
        <f t="shared" si="20"/>
        <v>13.8</v>
      </c>
      <c r="DI11" s="19">
        <f t="shared" si="20"/>
        <v>8974.9622828784122</v>
      </c>
      <c r="DJ11" s="19">
        <f t="shared" si="20"/>
        <v>9.0000000000000018</v>
      </c>
      <c r="DK11" s="19">
        <f t="shared" si="20"/>
        <v>0</v>
      </c>
      <c r="DL11" s="19">
        <f t="shared" si="20"/>
        <v>30.133995037220842</v>
      </c>
      <c r="DM11" s="19">
        <f t="shared" si="20"/>
        <v>0</v>
      </c>
      <c r="DN11" s="19">
        <f t="shared" si="20"/>
        <v>0</v>
      </c>
      <c r="DO11" s="19">
        <f t="shared" si="20"/>
        <v>0</v>
      </c>
      <c r="DP11" s="19">
        <f t="shared" si="20"/>
        <v>5.2406947890818856</v>
      </c>
      <c r="DQ11" s="19">
        <f t="shared" si="20"/>
        <v>0</v>
      </c>
      <c r="DR11" s="19">
        <f t="shared" si="20"/>
        <v>0</v>
      </c>
      <c r="DS11" s="19">
        <f t="shared" si="20"/>
        <v>0</v>
      </c>
      <c r="DT11" s="19">
        <f t="shared" si="20"/>
        <v>56.257071960297765</v>
      </c>
      <c r="DU11" s="19">
        <f t="shared" si="20"/>
        <v>1.8</v>
      </c>
      <c r="DV11" s="19">
        <f t="shared" si="20"/>
        <v>7.2059553349875927</v>
      </c>
      <c r="DW11" s="31">
        <f t="shared" si="21"/>
        <v>0</v>
      </c>
      <c r="DX11" s="19">
        <f t="shared" si="21"/>
        <v>0</v>
      </c>
      <c r="DY11" s="19">
        <f t="shared" si="21"/>
        <v>0</v>
      </c>
      <c r="DZ11" s="19">
        <f t="shared" si="21"/>
        <v>3</v>
      </c>
      <c r="EA11" s="24">
        <f t="shared" si="31"/>
        <v>9101.3999999999978</v>
      </c>
      <c r="EB11" s="222">
        <f>DI11</f>
        <v>8974.9622828784122</v>
      </c>
      <c r="EC11" s="223">
        <f t="shared" si="32"/>
        <v>126.43771712158559</v>
      </c>
      <c r="ED11" s="289">
        <f t="shared" si="33"/>
        <v>-126.43771712158559</v>
      </c>
      <c r="EF11" s="18" t="s">
        <v>9</v>
      </c>
      <c r="EG11" s="19">
        <f t="shared" si="22"/>
        <v>0</v>
      </c>
      <c r="EH11" s="19">
        <f t="shared" si="22"/>
        <v>4.1399999999999997</v>
      </c>
      <c r="EI11" s="19">
        <f t="shared" si="22"/>
        <v>6617.0645359801501</v>
      </c>
      <c r="EJ11" s="19">
        <f t="shared" si="22"/>
        <v>2.7</v>
      </c>
      <c r="EK11" s="19">
        <f t="shared" si="22"/>
        <v>0</v>
      </c>
      <c r="EL11" s="19">
        <f t="shared" si="22"/>
        <v>12.354937965260543</v>
      </c>
      <c r="EM11" s="19">
        <f t="shared" si="22"/>
        <v>0</v>
      </c>
      <c r="EN11" s="19">
        <f t="shared" si="22"/>
        <v>0</v>
      </c>
      <c r="EO11" s="19">
        <f t="shared" si="22"/>
        <v>0</v>
      </c>
      <c r="EP11" s="19">
        <f t="shared" si="22"/>
        <v>2.1486848635235729</v>
      </c>
      <c r="EQ11" s="19">
        <f t="shared" si="22"/>
        <v>0</v>
      </c>
      <c r="ER11" s="19">
        <f t="shared" si="22"/>
        <v>0</v>
      </c>
      <c r="ES11" s="19">
        <f t="shared" si="22"/>
        <v>0</v>
      </c>
      <c r="ET11" s="19">
        <f t="shared" si="22"/>
        <v>21.08539950372208</v>
      </c>
      <c r="EU11" s="19">
        <f t="shared" si="22"/>
        <v>0.53999999999999992</v>
      </c>
      <c r="EV11" s="19">
        <f t="shared" si="22"/>
        <v>2.9544416873449126</v>
      </c>
      <c r="EW11" s="31">
        <f t="shared" si="23"/>
        <v>0</v>
      </c>
      <c r="EX11" s="19">
        <f t="shared" si="23"/>
        <v>0</v>
      </c>
      <c r="EY11" s="19">
        <f t="shared" si="23"/>
        <v>0</v>
      </c>
      <c r="EZ11" s="19">
        <f t="shared" si="23"/>
        <v>0.89999999999999991</v>
      </c>
      <c r="FA11" s="24">
        <f t="shared" si="34"/>
        <v>6663.8880000000008</v>
      </c>
      <c r="FB11" s="222">
        <f>EI11</f>
        <v>6617.0645359801501</v>
      </c>
      <c r="FC11" s="223">
        <f t="shared" si="35"/>
        <v>46.82346401985069</v>
      </c>
      <c r="FD11" s="289">
        <f t="shared" si="36"/>
        <v>-46.82346401985069</v>
      </c>
      <c r="FF11" s="18" t="s">
        <v>9</v>
      </c>
      <c r="FG11" s="19">
        <f t="shared" si="24"/>
        <v>0</v>
      </c>
      <c r="FH11" s="19">
        <f t="shared" si="24"/>
        <v>0</v>
      </c>
      <c r="FI11" s="19">
        <f t="shared" si="24"/>
        <v>0</v>
      </c>
      <c r="FJ11" s="19">
        <f t="shared" si="24"/>
        <v>0</v>
      </c>
      <c r="FK11" s="19">
        <f t="shared" si="24"/>
        <v>0</v>
      </c>
      <c r="FL11" s="19">
        <f t="shared" si="24"/>
        <v>0</v>
      </c>
      <c r="FM11" s="19">
        <f t="shared" si="24"/>
        <v>0</v>
      </c>
      <c r="FN11" s="19">
        <f t="shared" si="24"/>
        <v>0</v>
      </c>
      <c r="FO11" s="19">
        <f t="shared" si="24"/>
        <v>0</v>
      </c>
      <c r="FP11" s="19">
        <f t="shared" si="24"/>
        <v>0</v>
      </c>
      <c r="FQ11" s="19">
        <f t="shared" si="24"/>
        <v>0</v>
      </c>
      <c r="FR11" s="19">
        <f t="shared" si="24"/>
        <v>0</v>
      </c>
      <c r="FS11" s="19">
        <f t="shared" si="24"/>
        <v>0</v>
      </c>
      <c r="FT11" s="19">
        <f t="shared" si="24"/>
        <v>0</v>
      </c>
      <c r="FU11" s="19">
        <f t="shared" si="24"/>
        <v>0</v>
      </c>
      <c r="FV11" s="19">
        <f t="shared" si="24"/>
        <v>0</v>
      </c>
      <c r="FW11" s="31">
        <f t="shared" si="25"/>
        <v>0</v>
      </c>
      <c r="FX11" s="19">
        <f t="shared" si="25"/>
        <v>0</v>
      </c>
      <c r="FY11" s="19">
        <f t="shared" si="25"/>
        <v>0</v>
      </c>
      <c r="FZ11" s="19">
        <f t="shared" si="25"/>
        <v>0</v>
      </c>
      <c r="GA11" s="24">
        <f t="shared" si="37"/>
        <v>0</v>
      </c>
      <c r="GB11" s="222">
        <f>FI11</f>
        <v>0</v>
      </c>
      <c r="GC11" s="223">
        <f t="shared" si="38"/>
        <v>0</v>
      </c>
      <c r="GD11" s="289">
        <f t="shared" si="39"/>
        <v>0</v>
      </c>
    </row>
    <row r="12" spans="1:186" ht="15.75" x14ac:dyDescent="0.25">
      <c r="B12" s="141"/>
      <c r="D12" s="18" t="s">
        <v>10</v>
      </c>
      <c r="E12" s="19">
        <f t="shared" si="7"/>
        <v>0</v>
      </c>
      <c r="F12" s="19">
        <f t="shared" si="7"/>
        <v>18</v>
      </c>
      <c r="G12" s="19">
        <f t="shared" si="7"/>
        <v>25</v>
      </c>
      <c r="H12" s="19">
        <f t="shared" si="7"/>
        <v>5134.7</v>
      </c>
      <c r="I12" s="19">
        <f t="shared" si="7"/>
        <v>0</v>
      </c>
      <c r="J12" s="19">
        <f t="shared" si="7"/>
        <v>20</v>
      </c>
      <c r="K12" s="19">
        <f t="shared" si="7"/>
        <v>0</v>
      </c>
      <c r="L12" s="19">
        <f t="shared" si="7"/>
        <v>0</v>
      </c>
      <c r="M12" s="19">
        <f t="shared" si="7"/>
        <v>324</v>
      </c>
      <c r="N12" s="19">
        <f t="shared" si="7"/>
        <v>27</v>
      </c>
      <c r="O12" s="19">
        <f t="shared" si="8"/>
        <v>0</v>
      </c>
      <c r="P12" s="19">
        <f t="shared" si="8"/>
        <v>24</v>
      </c>
      <c r="Q12" s="19">
        <f t="shared" si="8"/>
        <v>67.5</v>
      </c>
      <c r="R12" s="19">
        <f t="shared" si="8"/>
        <v>75</v>
      </c>
      <c r="S12" s="19">
        <f t="shared" si="8"/>
        <v>30</v>
      </c>
      <c r="T12" s="19">
        <f t="shared" si="8"/>
        <v>0</v>
      </c>
      <c r="U12" s="31">
        <f t="shared" si="8"/>
        <v>0</v>
      </c>
      <c r="V12" s="19">
        <f t="shared" si="8"/>
        <v>0</v>
      </c>
      <c r="W12" s="19">
        <f t="shared" si="8"/>
        <v>0</v>
      </c>
      <c r="X12" s="19">
        <f t="shared" si="8"/>
        <v>168</v>
      </c>
      <c r="Y12" s="24">
        <f t="shared" si="9"/>
        <v>5913.2</v>
      </c>
      <c r="Z12" s="143">
        <f t="shared" si="10"/>
        <v>0.86834539673949807</v>
      </c>
      <c r="AB12" s="140"/>
      <c r="AG12" s="18" t="str">
        <f t="shared" si="11"/>
        <v>ИФ</v>
      </c>
      <c r="AH12" s="158">
        <f t="shared" si="12"/>
        <v>0</v>
      </c>
      <c r="AI12" s="158">
        <f t="shared" si="12"/>
        <v>3.0440370696069811E-3</v>
      </c>
      <c r="AJ12" s="158">
        <f t="shared" si="12"/>
        <v>4.2278292633430295E-3</v>
      </c>
      <c r="AK12" s="158">
        <f t="shared" si="12"/>
        <v>0.86834539673949807</v>
      </c>
      <c r="AL12" s="158">
        <f t="shared" si="12"/>
        <v>0</v>
      </c>
      <c r="AM12" s="158">
        <f t="shared" si="12"/>
        <v>3.3822634106744232E-3</v>
      </c>
      <c r="AN12" s="158">
        <f t="shared" si="12"/>
        <v>0</v>
      </c>
      <c r="AO12" s="158">
        <f t="shared" si="12"/>
        <v>0</v>
      </c>
      <c r="AP12" s="158">
        <f t="shared" si="12"/>
        <v>5.4792667252925663E-2</v>
      </c>
      <c r="AQ12" s="158">
        <f t="shared" si="12"/>
        <v>4.5660556044104716E-3</v>
      </c>
      <c r="AR12" s="158">
        <f t="shared" si="12"/>
        <v>0</v>
      </c>
      <c r="AS12" s="158">
        <f t="shared" si="12"/>
        <v>4.0587160928093084E-3</v>
      </c>
      <c r="AT12" s="158">
        <f t="shared" si="12"/>
        <v>1.1415139011026179E-2</v>
      </c>
      <c r="AU12" s="158">
        <f t="shared" si="12"/>
        <v>1.2683487790029088E-2</v>
      </c>
      <c r="AV12" s="158">
        <f t="shared" si="12"/>
        <v>5.0733951160116348E-3</v>
      </c>
      <c r="AW12" s="158">
        <f t="shared" si="12"/>
        <v>0</v>
      </c>
      <c r="AX12" s="159">
        <f t="shared" si="13"/>
        <v>0</v>
      </c>
      <c r="AY12" s="158">
        <f t="shared" si="13"/>
        <v>0</v>
      </c>
      <c r="AZ12" s="158">
        <f t="shared" si="13"/>
        <v>0</v>
      </c>
      <c r="BA12" s="158">
        <f t="shared" si="13"/>
        <v>2.8411012649665158E-2</v>
      </c>
      <c r="BB12" s="142">
        <f t="shared" si="14"/>
        <v>0.99999999999999989</v>
      </c>
      <c r="BC12" s="173">
        <f t="shared" si="15"/>
        <v>0.86834539673949807</v>
      </c>
      <c r="BF12" s="18" t="s">
        <v>10</v>
      </c>
      <c r="BG12" s="19">
        <f t="shared" si="16"/>
        <v>0</v>
      </c>
      <c r="BH12" s="19">
        <f t="shared" si="16"/>
        <v>578.71042471042472</v>
      </c>
      <c r="BI12" s="19">
        <f t="shared" si="16"/>
        <v>773.15091879139425</v>
      </c>
      <c r="BJ12" s="19">
        <f t="shared" si="16"/>
        <v>156888.96147349107</v>
      </c>
      <c r="BK12" s="19">
        <f t="shared" si="16"/>
        <v>0</v>
      </c>
      <c r="BL12" s="19">
        <f t="shared" si="16"/>
        <v>618.52073503311533</v>
      </c>
      <c r="BM12" s="19">
        <f t="shared" si="16"/>
        <v>0</v>
      </c>
      <c r="BN12" s="19">
        <f t="shared" si="16"/>
        <v>0</v>
      </c>
      <c r="BO12" s="19">
        <f t="shared" si="16"/>
        <v>9593.4418376511367</v>
      </c>
      <c r="BP12" s="19">
        <f t="shared" si="16"/>
        <v>835.00299229470568</v>
      </c>
      <c r="BQ12" s="19">
        <f t="shared" si="16"/>
        <v>0</v>
      </c>
      <c r="BR12" s="19">
        <f t="shared" si="16"/>
        <v>742.22488203973842</v>
      </c>
      <c r="BS12" s="19">
        <f t="shared" si="16"/>
        <v>2087.5074807367641</v>
      </c>
      <c r="BT12" s="19">
        <f t="shared" si="16"/>
        <v>2014.7427064560884</v>
      </c>
      <c r="BU12" s="19">
        <f t="shared" si="16"/>
        <v>964.51737451737449</v>
      </c>
      <c r="BV12" s="19">
        <f t="shared" si="16"/>
        <v>0</v>
      </c>
      <c r="BW12" s="31">
        <f t="shared" si="17"/>
        <v>0</v>
      </c>
      <c r="BX12" s="19">
        <f t="shared" si="17"/>
        <v>0</v>
      </c>
      <c r="BY12" s="19">
        <f t="shared" si="17"/>
        <v>0</v>
      </c>
      <c r="BZ12" s="19">
        <f t="shared" si="17"/>
        <v>5195.5741742781693</v>
      </c>
      <c r="CA12" s="24">
        <f t="shared" si="26"/>
        <v>180292.35499999995</v>
      </c>
      <c r="CB12" s="222">
        <f>BJ12</f>
        <v>156888.96147349107</v>
      </c>
      <c r="CC12" s="223">
        <f t="shared" si="27"/>
        <v>23403.39352650888</v>
      </c>
      <c r="CF12" s="18" t="s">
        <v>10</v>
      </c>
      <c r="CG12" s="19">
        <f t="shared" si="18"/>
        <v>0</v>
      </c>
      <c r="CH12" s="19">
        <f t="shared" si="18"/>
        <v>305.79150579150576</v>
      </c>
      <c r="CI12" s="19">
        <f t="shared" si="18"/>
        <v>307.26483702004242</v>
      </c>
      <c r="CJ12" s="19">
        <f t="shared" si="18"/>
        <v>64539.358072184907</v>
      </c>
      <c r="CK12" s="19">
        <f t="shared" si="18"/>
        <v>0</v>
      </c>
      <c r="CL12" s="19">
        <f t="shared" si="18"/>
        <v>245.81186961603393</v>
      </c>
      <c r="CM12" s="19">
        <f t="shared" si="18"/>
        <v>0</v>
      </c>
      <c r="CN12" s="19">
        <f t="shared" si="18"/>
        <v>0</v>
      </c>
      <c r="CO12" s="19">
        <f t="shared" si="18"/>
        <v>3779.1052563229209</v>
      </c>
      <c r="CP12" s="19">
        <f t="shared" si="18"/>
        <v>331.84602398164583</v>
      </c>
      <c r="CQ12" s="19">
        <f t="shared" si="18"/>
        <v>0</v>
      </c>
      <c r="CR12" s="19">
        <f t="shared" si="18"/>
        <v>294.97424353924072</v>
      </c>
      <c r="CS12" s="19">
        <f t="shared" si="18"/>
        <v>829.6150599541146</v>
      </c>
      <c r="CT12" s="19">
        <f t="shared" si="18"/>
        <v>776.76091716239216</v>
      </c>
      <c r="CU12" s="19">
        <f t="shared" si="18"/>
        <v>509.65250965250965</v>
      </c>
      <c r="CV12" s="19">
        <f t="shared" si="18"/>
        <v>0</v>
      </c>
      <c r="CW12" s="31">
        <f t="shared" si="19"/>
        <v>0</v>
      </c>
      <c r="CX12" s="19">
        <f t="shared" si="19"/>
        <v>0</v>
      </c>
      <c r="CY12" s="19">
        <f t="shared" si="19"/>
        <v>0</v>
      </c>
      <c r="CZ12" s="19">
        <f t="shared" si="19"/>
        <v>2064.8197047746853</v>
      </c>
      <c r="DA12" s="24">
        <f t="shared" si="28"/>
        <v>73985</v>
      </c>
      <c r="DB12" s="222">
        <f>CJ12</f>
        <v>64539.358072184907</v>
      </c>
      <c r="DC12" s="223">
        <f t="shared" si="29"/>
        <v>9445.6419278150934</v>
      </c>
      <c r="DD12" s="289">
        <f t="shared" si="30"/>
        <v>-9445.6419278150934</v>
      </c>
      <c r="DF12" s="18" t="s">
        <v>10</v>
      </c>
      <c r="DG12" s="19">
        <f t="shared" si="20"/>
        <v>0</v>
      </c>
      <c r="DH12" s="19">
        <f t="shared" si="20"/>
        <v>160.54054054054052</v>
      </c>
      <c r="DI12" s="19">
        <f t="shared" si="20"/>
        <v>274.05063633608933</v>
      </c>
      <c r="DJ12" s="19">
        <f t="shared" si="20"/>
        <v>54817.621815009828</v>
      </c>
      <c r="DK12" s="19">
        <f t="shared" si="20"/>
        <v>0</v>
      </c>
      <c r="DL12" s="19">
        <f t="shared" si="20"/>
        <v>219.24050906887149</v>
      </c>
      <c r="DM12" s="19">
        <f t="shared" si="20"/>
        <v>0</v>
      </c>
      <c r="DN12" s="19">
        <f t="shared" si="20"/>
        <v>0</v>
      </c>
      <c r="DO12" s="19">
        <f t="shared" si="20"/>
        <v>3474.2648620816144</v>
      </c>
      <c r="DP12" s="19">
        <f t="shared" si="20"/>
        <v>295.97468724297647</v>
      </c>
      <c r="DQ12" s="19">
        <f t="shared" si="20"/>
        <v>0</v>
      </c>
      <c r="DR12" s="19">
        <f t="shared" si="20"/>
        <v>263.08861088264575</v>
      </c>
      <c r="DS12" s="19">
        <f t="shared" si="20"/>
        <v>739.93671810744127</v>
      </c>
      <c r="DT12" s="19">
        <f t="shared" si="20"/>
        <v>766.84377698390813</v>
      </c>
      <c r="DU12" s="19">
        <f t="shared" si="20"/>
        <v>267.56756756756755</v>
      </c>
      <c r="DV12" s="19">
        <f t="shared" si="20"/>
        <v>0</v>
      </c>
      <c r="DW12" s="31">
        <f t="shared" si="21"/>
        <v>0</v>
      </c>
      <c r="DX12" s="19">
        <f t="shared" si="21"/>
        <v>0</v>
      </c>
      <c r="DY12" s="19">
        <f t="shared" si="21"/>
        <v>0</v>
      </c>
      <c r="DZ12" s="19">
        <f t="shared" si="21"/>
        <v>1841.6202761785205</v>
      </c>
      <c r="EA12" s="24">
        <f t="shared" si="31"/>
        <v>63120.749999999993</v>
      </c>
      <c r="EB12" s="222">
        <f>DJ12</f>
        <v>54817.621815009828</v>
      </c>
      <c r="EC12" s="223">
        <f t="shared" si="32"/>
        <v>8303.1281849901643</v>
      </c>
      <c r="ED12" s="289">
        <f t="shared" si="33"/>
        <v>-8303.1281849901643</v>
      </c>
      <c r="EF12" s="18" t="s">
        <v>10</v>
      </c>
      <c r="EG12" s="19">
        <f t="shared" si="22"/>
        <v>0</v>
      </c>
      <c r="EH12" s="19">
        <f t="shared" si="22"/>
        <v>112.37837837837837</v>
      </c>
      <c r="EI12" s="19">
        <f t="shared" si="22"/>
        <v>191.83544543526253</v>
      </c>
      <c r="EJ12" s="19">
        <f t="shared" si="22"/>
        <v>37531.981586296351</v>
      </c>
      <c r="EK12" s="19">
        <f t="shared" si="22"/>
        <v>0</v>
      </c>
      <c r="EL12" s="19">
        <f t="shared" si="22"/>
        <v>153.46835634821002</v>
      </c>
      <c r="EM12" s="19">
        <f t="shared" si="22"/>
        <v>0</v>
      </c>
      <c r="EN12" s="19">
        <f t="shared" si="22"/>
        <v>0</v>
      </c>
      <c r="EO12" s="19">
        <f t="shared" si="22"/>
        <v>2340.0717192466041</v>
      </c>
      <c r="EP12" s="19">
        <f t="shared" si="22"/>
        <v>207.18228107008355</v>
      </c>
      <c r="EQ12" s="19">
        <f t="shared" si="22"/>
        <v>0</v>
      </c>
      <c r="ER12" s="19">
        <f t="shared" si="22"/>
        <v>184.16202761785203</v>
      </c>
      <c r="ES12" s="19">
        <f t="shared" si="22"/>
        <v>517.95570267520884</v>
      </c>
      <c r="ET12" s="19">
        <f t="shared" si="22"/>
        <v>471.13801230978839</v>
      </c>
      <c r="EU12" s="19">
        <f t="shared" si="22"/>
        <v>187.29729729729729</v>
      </c>
      <c r="EV12" s="19">
        <f t="shared" si="22"/>
        <v>0</v>
      </c>
      <c r="EW12" s="31">
        <f t="shared" si="23"/>
        <v>0</v>
      </c>
      <c r="EX12" s="19">
        <f t="shared" si="23"/>
        <v>0</v>
      </c>
      <c r="EY12" s="19">
        <f t="shared" si="23"/>
        <v>0</v>
      </c>
      <c r="EZ12" s="19">
        <f t="shared" si="23"/>
        <v>1289.1341933249644</v>
      </c>
      <c r="FA12" s="24">
        <f t="shared" si="34"/>
        <v>43186.605000000003</v>
      </c>
      <c r="FB12" s="222">
        <f>EJ12</f>
        <v>37531.981586296351</v>
      </c>
      <c r="FC12" s="223">
        <f t="shared" si="35"/>
        <v>5654.6234137036517</v>
      </c>
      <c r="FD12" s="289">
        <f t="shared" si="36"/>
        <v>-5654.6234137036517</v>
      </c>
      <c r="FF12" s="18" t="s">
        <v>10</v>
      </c>
      <c r="FG12" s="19">
        <f t="shared" si="24"/>
        <v>0</v>
      </c>
      <c r="FH12" s="19">
        <f t="shared" si="24"/>
        <v>0</v>
      </c>
      <c r="FI12" s="19">
        <f t="shared" si="24"/>
        <v>0</v>
      </c>
      <c r="FJ12" s="19">
        <f t="shared" si="24"/>
        <v>0</v>
      </c>
      <c r="FK12" s="19">
        <f t="shared" si="24"/>
        <v>0</v>
      </c>
      <c r="FL12" s="19">
        <f t="shared" si="24"/>
        <v>0</v>
      </c>
      <c r="FM12" s="19">
        <f t="shared" si="24"/>
        <v>0</v>
      </c>
      <c r="FN12" s="19">
        <f t="shared" si="24"/>
        <v>0</v>
      </c>
      <c r="FO12" s="19">
        <f t="shared" si="24"/>
        <v>0</v>
      </c>
      <c r="FP12" s="19">
        <f t="shared" si="24"/>
        <v>0</v>
      </c>
      <c r="FQ12" s="19">
        <f t="shared" si="24"/>
        <v>0</v>
      </c>
      <c r="FR12" s="19">
        <f t="shared" si="24"/>
        <v>0</v>
      </c>
      <c r="FS12" s="19">
        <f t="shared" si="24"/>
        <v>0</v>
      </c>
      <c r="FT12" s="19">
        <f t="shared" si="24"/>
        <v>0</v>
      </c>
      <c r="FU12" s="19">
        <f t="shared" si="24"/>
        <v>0</v>
      </c>
      <c r="FV12" s="19">
        <f t="shared" si="24"/>
        <v>0</v>
      </c>
      <c r="FW12" s="31">
        <f t="shared" si="25"/>
        <v>0</v>
      </c>
      <c r="FX12" s="19">
        <f t="shared" si="25"/>
        <v>0</v>
      </c>
      <c r="FY12" s="19">
        <f t="shared" si="25"/>
        <v>0</v>
      </c>
      <c r="FZ12" s="19">
        <f t="shared" si="25"/>
        <v>0</v>
      </c>
      <c r="GA12" s="24">
        <f t="shared" si="37"/>
        <v>0</v>
      </c>
      <c r="GB12" s="222">
        <f>FJ12</f>
        <v>0</v>
      </c>
      <c r="GC12" s="223">
        <f t="shared" si="38"/>
        <v>0</v>
      </c>
      <c r="GD12" s="289">
        <f t="shared" si="39"/>
        <v>0</v>
      </c>
    </row>
    <row r="13" spans="1:186" ht="15.75" x14ac:dyDescent="0.25">
      <c r="B13" s="141"/>
      <c r="D13" s="18" t="s">
        <v>11</v>
      </c>
      <c r="E13" s="19">
        <f t="shared" si="7"/>
        <v>0</v>
      </c>
      <c r="F13" s="19">
        <f t="shared" si="7"/>
        <v>0</v>
      </c>
      <c r="G13" s="19">
        <f t="shared" si="7"/>
        <v>0</v>
      </c>
      <c r="H13" s="19">
        <f t="shared" si="7"/>
        <v>0</v>
      </c>
      <c r="I13" s="19">
        <f t="shared" si="7"/>
        <v>0</v>
      </c>
      <c r="J13" s="19">
        <f t="shared" si="7"/>
        <v>0</v>
      </c>
      <c r="K13" s="19">
        <f t="shared" si="7"/>
        <v>0</v>
      </c>
      <c r="L13" s="19">
        <f t="shared" si="7"/>
        <v>0</v>
      </c>
      <c r="M13" s="19">
        <f t="shared" si="7"/>
        <v>0</v>
      </c>
      <c r="N13" s="19">
        <f t="shared" si="7"/>
        <v>0</v>
      </c>
      <c r="O13" s="19">
        <f t="shared" si="8"/>
        <v>0</v>
      </c>
      <c r="P13" s="19">
        <f t="shared" si="8"/>
        <v>0</v>
      </c>
      <c r="Q13" s="19">
        <f t="shared" si="8"/>
        <v>0</v>
      </c>
      <c r="R13" s="19">
        <f t="shared" si="8"/>
        <v>0</v>
      </c>
      <c r="S13" s="19">
        <f t="shared" si="8"/>
        <v>0</v>
      </c>
      <c r="T13" s="19">
        <f t="shared" si="8"/>
        <v>0</v>
      </c>
      <c r="U13" s="31">
        <f t="shared" si="8"/>
        <v>0</v>
      </c>
      <c r="V13" s="19">
        <f t="shared" si="8"/>
        <v>0</v>
      </c>
      <c r="W13" s="19">
        <f t="shared" si="8"/>
        <v>0</v>
      </c>
      <c r="X13" s="19">
        <f t="shared" si="8"/>
        <v>0</v>
      </c>
      <c r="Y13" s="24">
        <f t="shared" si="9"/>
        <v>0</v>
      </c>
      <c r="Z13" s="143">
        <f t="shared" si="10"/>
        <v>0</v>
      </c>
      <c r="AB13" s="140"/>
      <c r="AG13" s="18" t="str">
        <f t="shared" si="11"/>
        <v>МФ</v>
      </c>
      <c r="AH13" s="158">
        <f t="shared" si="12"/>
        <v>0</v>
      </c>
      <c r="AI13" s="158">
        <f t="shared" si="12"/>
        <v>0</v>
      </c>
      <c r="AJ13" s="158">
        <f t="shared" si="12"/>
        <v>0</v>
      </c>
      <c r="AK13" s="158">
        <f t="shared" si="12"/>
        <v>0</v>
      </c>
      <c r="AL13" s="158">
        <f t="shared" si="12"/>
        <v>0</v>
      </c>
      <c r="AM13" s="158">
        <f t="shared" si="12"/>
        <v>0</v>
      </c>
      <c r="AN13" s="158">
        <f t="shared" si="12"/>
        <v>0</v>
      </c>
      <c r="AO13" s="158">
        <f t="shared" si="12"/>
        <v>0</v>
      </c>
      <c r="AP13" s="158">
        <f t="shared" si="12"/>
        <v>0</v>
      </c>
      <c r="AQ13" s="158">
        <f t="shared" si="12"/>
        <v>0</v>
      </c>
      <c r="AR13" s="158">
        <f t="shared" si="12"/>
        <v>0</v>
      </c>
      <c r="AS13" s="158">
        <f t="shared" si="12"/>
        <v>0</v>
      </c>
      <c r="AT13" s="158">
        <f t="shared" si="12"/>
        <v>0</v>
      </c>
      <c r="AU13" s="158">
        <f t="shared" si="12"/>
        <v>0</v>
      </c>
      <c r="AV13" s="158">
        <f t="shared" si="12"/>
        <v>0</v>
      </c>
      <c r="AW13" s="158">
        <f t="shared" si="12"/>
        <v>0</v>
      </c>
      <c r="AX13" s="159">
        <f t="shared" si="13"/>
        <v>0</v>
      </c>
      <c r="AY13" s="158">
        <f t="shared" si="13"/>
        <v>0</v>
      </c>
      <c r="AZ13" s="158">
        <f t="shared" si="13"/>
        <v>0</v>
      </c>
      <c r="BA13" s="158">
        <f t="shared" si="13"/>
        <v>0</v>
      </c>
      <c r="BB13" s="142">
        <f t="shared" si="14"/>
        <v>0</v>
      </c>
      <c r="BC13" s="173">
        <f t="shared" si="15"/>
        <v>0</v>
      </c>
      <c r="BF13" s="18" t="s">
        <v>11</v>
      </c>
      <c r="BG13" s="19">
        <f t="shared" si="16"/>
        <v>0</v>
      </c>
      <c r="BH13" s="19">
        <f t="shared" si="16"/>
        <v>0</v>
      </c>
      <c r="BI13" s="19">
        <f t="shared" si="16"/>
        <v>0</v>
      </c>
      <c r="BJ13" s="19">
        <f t="shared" si="16"/>
        <v>0</v>
      </c>
      <c r="BK13" s="19">
        <f t="shared" si="16"/>
        <v>0</v>
      </c>
      <c r="BL13" s="19">
        <f t="shared" si="16"/>
        <v>0</v>
      </c>
      <c r="BM13" s="19">
        <f t="shared" si="16"/>
        <v>0</v>
      </c>
      <c r="BN13" s="19">
        <f t="shared" si="16"/>
        <v>0</v>
      </c>
      <c r="BO13" s="19">
        <f t="shared" si="16"/>
        <v>0</v>
      </c>
      <c r="BP13" s="19">
        <f t="shared" si="16"/>
        <v>0</v>
      </c>
      <c r="BQ13" s="19">
        <f t="shared" si="16"/>
        <v>0</v>
      </c>
      <c r="BR13" s="19">
        <f t="shared" si="16"/>
        <v>0</v>
      </c>
      <c r="BS13" s="19">
        <f t="shared" si="16"/>
        <v>0</v>
      </c>
      <c r="BT13" s="19">
        <f t="shared" si="16"/>
        <v>0</v>
      </c>
      <c r="BU13" s="19">
        <f t="shared" si="16"/>
        <v>0</v>
      </c>
      <c r="BV13" s="19">
        <f t="shared" si="16"/>
        <v>0</v>
      </c>
      <c r="BW13" s="31">
        <f t="shared" si="17"/>
        <v>0</v>
      </c>
      <c r="BX13" s="19">
        <f t="shared" si="17"/>
        <v>0</v>
      </c>
      <c r="BY13" s="19">
        <f t="shared" si="17"/>
        <v>0</v>
      </c>
      <c r="BZ13" s="19">
        <f t="shared" si="17"/>
        <v>0</v>
      </c>
      <c r="CA13" s="24">
        <f t="shared" si="26"/>
        <v>0</v>
      </c>
      <c r="CB13" s="222">
        <f>BK13</f>
        <v>0</v>
      </c>
      <c r="CC13" s="223">
        <f t="shared" si="27"/>
        <v>0</v>
      </c>
      <c r="CF13" s="18" t="s">
        <v>11</v>
      </c>
      <c r="CG13" s="19">
        <f t="shared" si="18"/>
        <v>0</v>
      </c>
      <c r="CH13" s="19">
        <f t="shared" si="18"/>
        <v>0</v>
      </c>
      <c r="CI13" s="19">
        <f t="shared" si="18"/>
        <v>0</v>
      </c>
      <c r="CJ13" s="19">
        <f t="shared" si="18"/>
        <v>0</v>
      </c>
      <c r="CK13" s="19">
        <f t="shared" si="18"/>
        <v>0</v>
      </c>
      <c r="CL13" s="19">
        <f t="shared" si="18"/>
        <v>0</v>
      </c>
      <c r="CM13" s="19">
        <f t="shared" si="18"/>
        <v>0</v>
      </c>
      <c r="CN13" s="19">
        <f t="shared" si="18"/>
        <v>0</v>
      </c>
      <c r="CO13" s="19">
        <f t="shared" si="18"/>
        <v>0</v>
      </c>
      <c r="CP13" s="19">
        <f t="shared" si="18"/>
        <v>0</v>
      </c>
      <c r="CQ13" s="19">
        <f t="shared" si="18"/>
        <v>0</v>
      </c>
      <c r="CR13" s="19">
        <f t="shared" si="18"/>
        <v>0</v>
      </c>
      <c r="CS13" s="19">
        <f t="shared" si="18"/>
        <v>0</v>
      </c>
      <c r="CT13" s="19">
        <f t="shared" si="18"/>
        <v>0</v>
      </c>
      <c r="CU13" s="19">
        <f t="shared" si="18"/>
        <v>0</v>
      </c>
      <c r="CV13" s="19">
        <f t="shared" si="18"/>
        <v>0</v>
      </c>
      <c r="CW13" s="31">
        <f t="shared" si="19"/>
        <v>0</v>
      </c>
      <c r="CX13" s="19">
        <f t="shared" si="19"/>
        <v>0</v>
      </c>
      <c r="CY13" s="19">
        <f t="shared" si="19"/>
        <v>0</v>
      </c>
      <c r="CZ13" s="19">
        <f t="shared" si="19"/>
        <v>0</v>
      </c>
      <c r="DA13" s="24">
        <f t="shared" si="28"/>
        <v>0</v>
      </c>
      <c r="DB13" s="222">
        <f>CK13</f>
        <v>0</v>
      </c>
      <c r="DC13" s="223">
        <f t="shared" si="29"/>
        <v>0</v>
      </c>
      <c r="DD13" s="289">
        <f t="shared" si="30"/>
        <v>0</v>
      </c>
      <c r="DF13" s="18" t="s">
        <v>11</v>
      </c>
      <c r="DG13" s="19">
        <f t="shared" si="20"/>
        <v>0</v>
      </c>
      <c r="DH13" s="19">
        <f t="shared" si="20"/>
        <v>0</v>
      </c>
      <c r="DI13" s="19">
        <f t="shared" si="20"/>
        <v>0</v>
      </c>
      <c r="DJ13" s="19">
        <f t="shared" si="20"/>
        <v>0</v>
      </c>
      <c r="DK13" s="19">
        <f t="shared" si="20"/>
        <v>0</v>
      </c>
      <c r="DL13" s="19">
        <f t="shared" si="20"/>
        <v>0</v>
      </c>
      <c r="DM13" s="19">
        <f t="shared" si="20"/>
        <v>0</v>
      </c>
      <c r="DN13" s="19">
        <f t="shared" si="20"/>
        <v>0</v>
      </c>
      <c r="DO13" s="19">
        <f t="shared" si="20"/>
        <v>0</v>
      </c>
      <c r="DP13" s="19">
        <f t="shared" si="20"/>
        <v>0</v>
      </c>
      <c r="DQ13" s="19">
        <f t="shared" si="20"/>
        <v>0</v>
      </c>
      <c r="DR13" s="19">
        <f t="shared" si="20"/>
        <v>0</v>
      </c>
      <c r="DS13" s="19">
        <f t="shared" si="20"/>
        <v>0</v>
      </c>
      <c r="DT13" s="19">
        <f t="shared" si="20"/>
        <v>0</v>
      </c>
      <c r="DU13" s="19">
        <f t="shared" si="20"/>
        <v>0</v>
      </c>
      <c r="DV13" s="19">
        <f t="shared" si="20"/>
        <v>0</v>
      </c>
      <c r="DW13" s="31">
        <f t="shared" si="21"/>
        <v>0</v>
      </c>
      <c r="DX13" s="19">
        <f t="shared" si="21"/>
        <v>0</v>
      </c>
      <c r="DY13" s="19">
        <f t="shared" si="21"/>
        <v>0</v>
      </c>
      <c r="DZ13" s="19">
        <f t="shared" si="21"/>
        <v>0</v>
      </c>
      <c r="EA13" s="24">
        <f t="shared" si="31"/>
        <v>0</v>
      </c>
      <c r="EB13" s="222">
        <f>DK13</f>
        <v>0</v>
      </c>
      <c r="EC13" s="223">
        <f t="shared" si="32"/>
        <v>0</v>
      </c>
      <c r="ED13" s="289">
        <f t="shared" si="33"/>
        <v>0</v>
      </c>
      <c r="EF13" s="18" t="s">
        <v>11</v>
      </c>
      <c r="EG13" s="19">
        <f t="shared" si="22"/>
        <v>0</v>
      </c>
      <c r="EH13" s="19">
        <f t="shared" si="22"/>
        <v>0</v>
      </c>
      <c r="EI13" s="19">
        <f t="shared" si="22"/>
        <v>0</v>
      </c>
      <c r="EJ13" s="19">
        <f t="shared" si="22"/>
        <v>0</v>
      </c>
      <c r="EK13" s="19">
        <f t="shared" si="22"/>
        <v>0</v>
      </c>
      <c r="EL13" s="19">
        <f t="shared" si="22"/>
        <v>0</v>
      </c>
      <c r="EM13" s="19">
        <f t="shared" si="22"/>
        <v>0</v>
      </c>
      <c r="EN13" s="19">
        <f t="shared" si="22"/>
        <v>0</v>
      </c>
      <c r="EO13" s="19">
        <f t="shared" si="22"/>
        <v>0</v>
      </c>
      <c r="EP13" s="19">
        <f t="shared" si="22"/>
        <v>0</v>
      </c>
      <c r="EQ13" s="19">
        <f t="shared" si="22"/>
        <v>0</v>
      </c>
      <c r="ER13" s="19">
        <f t="shared" si="22"/>
        <v>0</v>
      </c>
      <c r="ES13" s="19">
        <f t="shared" si="22"/>
        <v>0</v>
      </c>
      <c r="ET13" s="19">
        <f t="shared" si="22"/>
        <v>0</v>
      </c>
      <c r="EU13" s="19">
        <f t="shared" si="22"/>
        <v>0</v>
      </c>
      <c r="EV13" s="19">
        <f t="shared" si="22"/>
        <v>0</v>
      </c>
      <c r="EW13" s="31">
        <f t="shared" si="23"/>
        <v>0</v>
      </c>
      <c r="EX13" s="19">
        <f t="shared" si="23"/>
        <v>0</v>
      </c>
      <c r="EY13" s="19">
        <f t="shared" si="23"/>
        <v>0</v>
      </c>
      <c r="EZ13" s="19">
        <f t="shared" si="23"/>
        <v>0</v>
      </c>
      <c r="FA13" s="24">
        <f t="shared" si="34"/>
        <v>0</v>
      </c>
      <c r="FB13" s="222">
        <f>EK13</f>
        <v>0</v>
      </c>
      <c r="FC13" s="223">
        <f t="shared" si="35"/>
        <v>0</v>
      </c>
      <c r="FD13" s="289">
        <f t="shared" si="36"/>
        <v>0</v>
      </c>
      <c r="FF13" s="18" t="s">
        <v>11</v>
      </c>
      <c r="FG13" s="19">
        <f t="shared" si="24"/>
        <v>0</v>
      </c>
      <c r="FH13" s="19">
        <f t="shared" si="24"/>
        <v>0</v>
      </c>
      <c r="FI13" s="19">
        <f t="shared" si="24"/>
        <v>0</v>
      </c>
      <c r="FJ13" s="19">
        <f t="shared" si="24"/>
        <v>0</v>
      </c>
      <c r="FK13" s="19">
        <f t="shared" si="24"/>
        <v>0</v>
      </c>
      <c r="FL13" s="19">
        <f t="shared" si="24"/>
        <v>0</v>
      </c>
      <c r="FM13" s="19">
        <f t="shared" si="24"/>
        <v>0</v>
      </c>
      <c r="FN13" s="19">
        <f t="shared" si="24"/>
        <v>0</v>
      </c>
      <c r="FO13" s="19">
        <f t="shared" si="24"/>
        <v>0</v>
      </c>
      <c r="FP13" s="19">
        <f t="shared" si="24"/>
        <v>0</v>
      </c>
      <c r="FQ13" s="19">
        <f t="shared" si="24"/>
        <v>0</v>
      </c>
      <c r="FR13" s="19">
        <f t="shared" si="24"/>
        <v>0</v>
      </c>
      <c r="FS13" s="19">
        <f t="shared" si="24"/>
        <v>0</v>
      </c>
      <c r="FT13" s="19">
        <f t="shared" si="24"/>
        <v>0</v>
      </c>
      <c r="FU13" s="19">
        <f t="shared" si="24"/>
        <v>0</v>
      </c>
      <c r="FV13" s="19">
        <f t="shared" si="24"/>
        <v>0</v>
      </c>
      <c r="FW13" s="31">
        <f t="shared" si="25"/>
        <v>0</v>
      </c>
      <c r="FX13" s="19">
        <f t="shared" si="25"/>
        <v>0</v>
      </c>
      <c r="FY13" s="19">
        <f t="shared" si="25"/>
        <v>0</v>
      </c>
      <c r="FZ13" s="19">
        <f t="shared" si="25"/>
        <v>0</v>
      </c>
      <c r="GA13" s="24">
        <f t="shared" si="37"/>
        <v>0</v>
      </c>
      <c r="GB13" s="222">
        <f>FK13</f>
        <v>0</v>
      </c>
      <c r="GC13" s="223">
        <f t="shared" si="38"/>
        <v>0</v>
      </c>
      <c r="GD13" s="289">
        <f t="shared" si="39"/>
        <v>0</v>
      </c>
    </row>
    <row r="14" spans="1:186" ht="15.75" x14ac:dyDescent="0.25">
      <c r="B14" s="141"/>
      <c r="D14" s="18" t="s">
        <v>25</v>
      </c>
      <c r="E14" s="19">
        <f t="shared" si="7"/>
        <v>0</v>
      </c>
      <c r="F14" s="19">
        <f t="shared" si="7"/>
        <v>0</v>
      </c>
      <c r="G14" s="19">
        <f t="shared" si="7"/>
        <v>0</v>
      </c>
      <c r="H14" s="19">
        <f t="shared" si="7"/>
        <v>0</v>
      </c>
      <c r="I14" s="19">
        <f t="shared" si="7"/>
        <v>0</v>
      </c>
      <c r="J14" s="19">
        <f t="shared" si="7"/>
        <v>10018.299999999999</v>
      </c>
      <c r="K14" s="19">
        <f t="shared" si="7"/>
        <v>0</v>
      </c>
      <c r="L14" s="19">
        <f t="shared" si="7"/>
        <v>0</v>
      </c>
      <c r="M14" s="19">
        <f t="shared" si="7"/>
        <v>0</v>
      </c>
      <c r="N14" s="19">
        <f t="shared" si="7"/>
        <v>189.5</v>
      </c>
      <c r="O14" s="19">
        <f t="shared" si="8"/>
        <v>0</v>
      </c>
      <c r="P14" s="19">
        <f t="shared" si="8"/>
        <v>9</v>
      </c>
      <c r="Q14" s="19">
        <f t="shared" si="8"/>
        <v>0</v>
      </c>
      <c r="R14" s="19">
        <f t="shared" si="8"/>
        <v>43.5</v>
      </c>
      <c r="S14" s="19">
        <f t="shared" si="8"/>
        <v>0</v>
      </c>
      <c r="T14" s="19">
        <f t="shared" si="8"/>
        <v>270</v>
      </c>
      <c r="U14" s="31">
        <f t="shared" si="8"/>
        <v>0</v>
      </c>
      <c r="V14" s="19">
        <f t="shared" si="8"/>
        <v>0</v>
      </c>
      <c r="W14" s="19">
        <f t="shared" si="8"/>
        <v>0</v>
      </c>
      <c r="X14" s="19">
        <f t="shared" si="8"/>
        <v>0</v>
      </c>
      <c r="Y14" s="24">
        <f t="shared" si="9"/>
        <v>10530.3</v>
      </c>
      <c r="Z14" s="143">
        <f t="shared" si="10"/>
        <v>0.95137840327436063</v>
      </c>
      <c r="AB14" s="140"/>
      <c r="AG14" s="18" t="str">
        <f t="shared" si="11"/>
        <v>СтФ</v>
      </c>
      <c r="AH14" s="158">
        <f t="shared" si="12"/>
        <v>0</v>
      </c>
      <c r="AI14" s="158">
        <f t="shared" si="12"/>
        <v>0</v>
      </c>
      <c r="AJ14" s="158">
        <f t="shared" si="12"/>
        <v>0</v>
      </c>
      <c r="AK14" s="158">
        <f t="shared" si="12"/>
        <v>0</v>
      </c>
      <c r="AL14" s="158">
        <f t="shared" si="12"/>
        <v>0</v>
      </c>
      <c r="AM14" s="158">
        <f t="shared" si="12"/>
        <v>0.95137840327436063</v>
      </c>
      <c r="AN14" s="158">
        <f t="shared" si="12"/>
        <v>0</v>
      </c>
      <c r="AO14" s="158">
        <f t="shared" si="12"/>
        <v>0</v>
      </c>
      <c r="AP14" s="158">
        <f t="shared" si="12"/>
        <v>0</v>
      </c>
      <c r="AQ14" s="158">
        <f t="shared" si="12"/>
        <v>1.7995688631852844E-2</v>
      </c>
      <c r="AR14" s="158">
        <f t="shared" si="12"/>
        <v>0</v>
      </c>
      <c r="AS14" s="158">
        <f t="shared" si="12"/>
        <v>8.5467650494287914E-4</v>
      </c>
      <c r="AT14" s="158">
        <f t="shared" si="12"/>
        <v>0</v>
      </c>
      <c r="AU14" s="158">
        <f t="shared" si="12"/>
        <v>4.1309364405572495E-3</v>
      </c>
      <c r="AV14" s="158">
        <f t="shared" si="12"/>
        <v>0</v>
      </c>
      <c r="AW14" s="158">
        <f t="shared" si="12"/>
        <v>2.5640295148286377E-2</v>
      </c>
      <c r="AX14" s="159">
        <f t="shared" si="13"/>
        <v>0</v>
      </c>
      <c r="AY14" s="158">
        <f t="shared" si="13"/>
        <v>0</v>
      </c>
      <c r="AZ14" s="158">
        <f t="shared" si="13"/>
        <v>0</v>
      </c>
      <c r="BA14" s="158">
        <f t="shared" si="13"/>
        <v>0</v>
      </c>
      <c r="BB14" s="142">
        <f t="shared" si="14"/>
        <v>1</v>
      </c>
      <c r="BC14" s="173">
        <f t="shared" si="15"/>
        <v>0.95137840327436063</v>
      </c>
      <c r="BF14" s="18" t="s">
        <v>25</v>
      </c>
      <c r="BG14" s="19">
        <f t="shared" si="16"/>
        <v>0</v>
      </c>
      <c r="BH14" s="19">
        <f t="shared" si="16"/>
        <v>0</v>
      </c>
      <c r="BI14" s="19">
        <f t="shared" si="16"/>
        <v>0</v>
      </c>
      <c r="BJ14" s="19">
        <f t="shared" si="16"/>
        <v>0</v>
      </c>
      <c r="BK14" s="19">
        <f t="shared" si="16"/>
        <v>0</v>
      </c>
      <c r="BL14" s="19">
        <f t="shared" si="16"/>
        <v>993345.63024048368</v>
      </c>
      <c r="BM14" s="19">
        <f t="shared" si="16"/>
        <v>0</v>
      </c>
      <c r="BN14" s="19">
        <f t="shared" si="16"/>
        <v>0</v>
      </c>
      <c r="BO14" s="19">
        <f t="shared" si="16"/>
        <v>0</v>
      </c>
      <c r="BP14" s="19">
        <f t="shared" si="16"/>
        <v>17182.816218514385</v>
      </c>
      <c r="BQ14" s="19">
        <f t="shared" si="16"/>
        <v>0</v>
      </c>
      <c r="BR14" s="19">
        <f t="shared" si="16"/>
        <v>755.52875552196656</v>
      </c>
      <c r="BS14" s="19">
        <f t="shared" si="16"/>
        <v>0</v>
      </c>
      <c r="BT14" s="19">
        <f t="shared" si="16"/>
        <v>4760.7448418937947</v>
      </c>
      <c r="BU14" s="19">
        <f t="shared" si="16"/>
        <v>0</v>
      </c>
      <c r="BV14" s="19">
        <f t="shared" si="16"/>
        <v>27637.342943586274</v>
      </c>
      <c r="BW14" s="31">
        <f t="shared" si="17"/>
        <v>0</v>
      </c>
      <c r="BX14" s="19">
        <f t="shared" si="17"/>
        <v>0</v>
      </c>
      <c r="BY14" s="19">
        <f t="shared" si="17"/>
        <v>0</v>
      </c>
      <c r="BZ14" s="19">
        <f t="shared" si="17"/>
        <v>0</v>
      </c>
      <c r="CA14" s="24">
        <f t="shared" si="26"/>
        <v>1043682.0630000001</v>
      </c>
      <c r="CB14" s="224">
        <f>BL14</f>
        <v>993345.63024048368</v>
      </c>
      <c r="CC14" s="224">
        <f t="shared" si="27"/>
        <v>50336.432759516407</v>
      </c>
      <c r="CF14" s="18" t="s">
        <v>25</v>
      </c>
      <c r="CG14" s="19">
        <f t="shared" si="18"/>
        <v>0</v>
      </c>
      <c r="CH14" s="19">
        <f t="shared" si="18"/>
        <v>0</v>
      </c>
      <c r="CI14" s="19">
        <f t="shared" si="18"/>
        <v>0</v>
      </c>
      <c r="CJ14" s="19">
        <f t="shared" si="18"/>
        <v>0</v>
      </c>
      <c r="CK14" s="19">
        <f t="shared" si="18"/>
        <v>0</v>
      </c>
      <c r="CL14" s="19">
        <f t="shared" si="18"/>
        <v>993345.63024048368</v>
      </c>
      <c r="CM14" s="19">
        <f t="shared" si="18"/>
        <v>0</v>
      </c>
      <c r="CN14" s="19">
        <f t="shared" si="18"/>
        <v>0</v>
      </c>
      <c r="CO14" s="19">
        <f t="shared" si="18"/>
        <v>0</v>
      </c>
      <c r="CP14" s="19">
        <f t="shared" si="18"/>
        <v>17182.816218514385</v>
      </c>
      <c r="CQ14" s="19">
        <f t="shared" si="18"/>
        <v>0</v>
      </c>
      <c r="CR14" s="19">
        <f t="shared" si="18"/>
        <v>755.52875552196656</v>
      </c>
      <c r="CS14" s="19">
        <f t="shared" si="18"/>
        <v>0</v>
      </c>
      <c r="CT14" s="19">
        <f t="shared" si="18"/>
        <v>4760.7448418937947</v>
      </c>
      <c r="CU14" s="19">
        <f t="shared" si="18"/>
        <v>0</v>
      </c>
      <c r="CV14" s="19">
        <f t="shared" si="18"/>
        <v>27637.342943586274</v>
      </c>
      <c r="CW14" s="31">
        <f t="shared" si="19"/>
        <v>0</v>
      </c>
      <c r="CX14" s="19">
        <f t="shared" si="19"/>
        <v>0</v>
      </c>
      <c r="CY14" s="19">
        <f t="shared" si="19"/>
        <v>0</v>
      </c>
      <c r="CZ14" s="19">
        <f t="shared" si="19"/>
        <v>0</v>
      </c>
      <c r="DA14" s="24">
        <f t="shared" si="28"/>
        <v>1043682.0630000001</v>
      </c>
      <c r="DB14" s="224">
        <f>CL14</f>
        <v>993345.63024048368</v>
      </c>
      <c r="DC14" s="224">
        <f t="shared" si="29"/>
        <v>50336.432759516407</v>
      </c>
      <c r="DD14" s="289">
        <f t="shared" si="30"/>
        <v>-50336.432759516407</v>
      </c>
      <c r="DF14" s="18" t="s">
        <v>25</v>
      </c>
      <c r="DG14" s="19">
        <f t="shared" si="20"/>
        <v>0</v>
      </c>
      <c r="DH14" s="19">
        <f t="shared" si="20"/>
        <v>0</v>
      </c>
      <c r="DI14" s="19">
        <f t="shared" si="20"/>
        <v>0</v>
      </c>
      <c r="DJ14" s="19">
        <f t="shared" si="20"/>
        <v>0</v>
      </c>
      <c r="DK14" s="19">
        <f t="shared" si="20"/>
        <v>0</v>
      </c>
      <c r="DL14" s="19">
        <f t="shared" si="20"/>
        <v>0</v>
      </c>
      <c r="DM14" s="19">
        <f t="shared" si="20"/>
        <v>0</v>
      </c>
      <c r="DN14" s="19">
        <f t="shared" si="20"/>
        <v>0</v>
      </c>
      <c r="DO14" s="19">
        <f t="shared" si="20"/>
        <v>0</v>
      </c>
      <c r="DP14" s="19">
        <f t="shared" si="20"/>
        <v>0</v>
      </c>
      <c r="DQ14" s="19">
        <f t="shared" si="20"/>
        <v>0</v>
      </c>
      <c r="DR14" s="19">
        <f t="shared" si="20"/>
        <v>0</v>
      </c>
      <c r="DS14" s="19">
        <f t="shared" si="20"/>
        <v>0</v>
      </c>
      <c r="DT14" s="19">
        <f t="shared" si="20"/>
        <v>0</v>
      </c>
      <c r="DU14" s="19">
        <f t="shared" si="20"/>
        <v>0</v>
      </c>
      <c r="DV14" s="19">
        <f t="shared" si="20"/>
        <v>0</v>
      </c>
      <c r="DW14" s="31">
        <f t="shared" si="21"/>
        <v>0</v>
      </c>
      <c r="DX14" s="19">
        <f t="shared" si="21"/>
        <v>0</v>
      </c>
      <c r="DY14" s="19">
        <f t="shared" si="21"/>
        <v>0</v>
      </c>
      <c r="DZ14" s="19">
        <f t="shared" si="21"/>
        <v>0</v>
      </c>
      <c r="EA14" s="24">
        <f t="shared" si="31"/>
        <v>0</v>
      </c>
      <c r="EB14" s="224">
        <f>DL14</f>
        <v>0</v>
      </c>
      <c r="EC14" s="224">
        <f t="shared" si="32"/>
        <v>0</v>
      </c>
      <c r="ED14" s="289">
        <f t="shared" si="33"/>
        <v>0</v>
      </c>
      <c r="EF14" s="18" t="s">
        <v>25</v>
      </c>
      <c r="EG14" s="19">
        <f t="shared" si="22"/>
        <v>0</v>
      </c>
      <c r="EH14" s="19">
        <f t="shared" si="22"/>
        <v>0</v>
      </c>
      <c r="EI14" s="19">
        <f t="shared" si="22"/>
        <v>0</v>
      </c>
      <c r="EJ14" s="19">
        <f t="shared" si="22"/>
        <v>0</v>
      </c>
      <c r="EK14" s="19">
        <f t="shared" si="22"/>
        <v>0</v>
      </c>
      <c r="EL14" s="19">
        <f t="shared" si="22"/>
        <v>0</v>
      </c>
      <c r="EM14" s="19">
        <f t="shared" si="22"/>
        <v>0</v>
      </c>
      <c r="EN14" s="19">
        <f t="shared" si="22"/>
        <v>0</v>
      </c>
      <c r="EO14" s="19">
        <f t="shared" si="22"/>
        <v>0</v>
      </c>
      <c r="EP14" s="19">
        <f t="shared" si="22"/>
        <v>0</v>
      </c>
      <c r="EQ14" s="19">
        <f t="shared" si="22"/>
        <v>0</v>
      </c>
      <c r="ER14" s="19">
        <f t="shared" si="22"/>
        <v>0</v>
      </c>
      <c r="ES14" s="19">
        <f t="shared" si="22"/>
        <v>0</v>
      </c>
      <c r="ET14" s="19">
        <f t="shared" si="22"/>
        <v>0</v>
      </c>
      <c r="EU14" s="19">
        <f t="shared" si="22"/>
        <v>0</v>
      </c>
      <c r="EV14" s="19">
        <f t="shared" si="22"/>
        <v>0</v>
      </c>
      <c r="EW14" s="31">
        <f t="shared" si="23"/>
        <v>0</v>
      </c>
      <c r="EX14" s="19">
        <f t="shared" si="23"/>
        <v>0</v>
      </c>
      <c r="EY14" s="19">
        <f t="shared" si="23"/>
        <v>0</v>
      </c>
      <c r="EZ14" s="19">
        <f t="shared" si="23"/>
        <v>0</v>
      </c>
      <c r="FA14" s="24">
        <f t="shared" si="34"/>
        <v>0</v>
      </c>
      <c r="FB14" s="224">
        <f>EL14</f>
        <v>0</v>
      </c>
      <c r="FC14" s="224">
        <f t="shared" si="35"/>
        <v>0</v>
      </c>
      <c r="FD14" s="289">
        <f t="shared" si="36"/>
        <v>0</v>
      </c>
      <c r="FF14" s="18" t="s">
        <v>25</v>
      </c>
      <c r="FG14" s="19">
        <f t="shared" si="24"/>
        <v>0</v>
      </c>
      <c r="FH14" s="19">
        <f t="shared" si="24"/>
        <v>0</v>
      </c>
      <c r="FI14" s="19">
        <f t="shared" si="24"/>
        <v>0</v>
      </c>
      <c r="FJ14" s="19">
        <f t="shared" si="24"/>
        <v>0</v>
      </c>
      <c r="FK14" s="19">
        <f t="shared" si="24"/>
        <v>0</v>
      </c>
      <c r="FL14" s="19">
        <f t="shared" si="24"/>
        <v>0</v>
      </c>
      <c r="FM14" s="19">
        <f t="shared" si="24"/>
        <v>0</v>
      </c>
      <c r="FN14" s="19">
        <f t="shared" si="24"/>
        <v>0</v>
      </c>
      <c r="FO14" s="19">
        <f t="shared" si="24"/>
        <v>0</v>
      </c>
      <c r="FP14" s="19">
        <f t="shared" si="24"/>
        <v>0</v>
      </c>
      <c r="FQ14" s="19">
        <f t="shared" si="24"/>
        <v>0</v>
      </c>
      <c r="FR14" s="19">
        <f t="shared" si="24"/>
        <v>0</v>
      </c>
      <c r="FS14" s="19">
        <f t="shared" si="24"/>
        <v>0</v>
      </c>
      <c r="FT14" s="19">
        <f t="shared" si="24"/>
        <v>0</v>
      </c>
      <c r="FU14" s="19">
        <f t="shared" si="24"/>
        <v>0</v>
      </c>
      <c r="FV14" s="19">
        <f t="shared" si="24"/>
        <v>0</v>
      </c>
      <c r="FW14" s="31">
        <f t="shared" si="25"/>
        <v>0</v>
      </c>
      <c r="FX14" s="19">
        <f t="shared" si="25"/>
        <v>0</v>
      </c>
      <c r="FY14" s="19">
        <f t="shared" si="25"/>
        <v>0</v>
      </c>
      <c r="FZ14" s="19">
        <f t="shared" si="25"/>
        <v>0</v>
      </c>
      <c r="GA14" s="24">
        <f t="shared" si="37"/>
        <v>0</v>
      </c>
      <c r="GB14" s="224">
        <f>FL14</f>
        <v>0</v>
      </c>
      <c r="GC14" s="224">
        <f t="shared" si="38"/>
        <v>0</v>
      </c>
      <c r="GD14" s="289">
        <f t="shared" si="39"/>
        <v>0</v>
      </c>
    </row>
    <row r="15" spans="1:186" ht="15.75" x14ac:dyDescent="0.25">
      <c r="B15" s="141"/>
      <c r="D15" s="18" t="s">
        <v>12</v>
      </c>
      <c r="E15" s="19">
        <f t="shared" si="7"/>
        <v>0</v>
      </c>
      <c r="F15" s="19">
        <f t="shared" si="7"/>
        <v>0</v>
      </c>
      <c r="G15" s="19">
        <f t="shared" si="7"/>
        <v>0</v>
      </c>
      <c r="H15" s="19">
        <f t="shared" si="7"/>
        <v>40</v>
      </c>
      <c r="I15" s="19">
        <f t="shared" si="7"/>
        <v>0</v>
      </c>
      <c r="J15" s="19">
        <f t="shared" si="7"/>
        <v>15</v>
      </c>
      <c r="K15" s="19">
        <f t="shared" si="7"/>
        <v>3147</v>
      </c>
      <c r="L15" s="19">
        <f t="shared" si="7"/>
        <v>0</v>
      </c>
      <c r="M15" s="19">
        <f t="shared" si="7"/>
        <v>0</v>
      </c>
      <c r="N15" s="19">
        <f t="shared" si="7"/>
        <v>25</v>
      </c>
      <c r="O15" s="19">
        <f t="shared" si="8"/>
        <v>0</v>
      </c>
      <c r="P15" s="19">
        <f t="shared" si="8"/>
        <v>0</v>
      </c>
      <c r="Q15" s="19">
        <f t="shared" si="8"/>
        <v>101</v>
      </c>
      <c r="R15" s="19">
        <f t="shared" si="8"/>
        <v>198</v>
      </c>
      <c r="S15" s="19">
        <f t="shared" si="8"/>
        <v>0</v>
      </c>
      <c r="T15" s="19">
        <f t="shared" si="8"/>
        <v>0</v>
      </c>
      <c r="U15" s="31">
        <f t="shared" si="8"/>
        <v>0</v>
      </c>
      <c r="V15" s="19">
        <f t="shared" si="8"/>
        <v>0</v>
      </c>
      <c r="W15" s="19">
        <f t="shared" si="8"/>
        <v>10</v>
      </c>
      <c r="X15" s="19">
        <f t="shared" si="8"/>
        <v>0</v>
      </c>
      <c r="Y15" s="24">
        <f t="shared" si="9"/>
        <v>3536</v>
      </c>
      <c r="Z15" s="143">
        <f t="shared" si="10"/>
        <v>0.88998868778280538</v>
      </c>
      <c r="AB15" s="140"/>
      <c r="AG15" s="18" t="str">
        <f t="shared" si="11"/>
        <v>ФЖМК</v>
      </c>
      <c r="AH15" s="158">
        <f t="shared" si="12"/>
        <v>0</v>
      </c>
      <c r="AI15" s="158">
        <f t="shared" si="12"/>
        <v>0</v>
      </c>
      <c r="AJ15" s="158">
        <f t="shared" si="12"/>
        <v>0</v>
      </c>
      <c r="AK15" s="158">
        <f t="shared" si="12"/>
        <v>1.1312217194570135E-2</v>
      </c>
      <c r="AL15" s="158">
        <f t="shared" si="12"/>
        <v>0</v>
      </c>
      <c r="AM15" s="158">
        <f t="shared" si="12"/>
        <v>4.2420814479638006E-3</v>
      </c>
      <c r="AN15" s="158">
        <f t="shared" si="12"/>
        <v>0.88998868778280538</v>
      </c>
      <c r="AO15" s="158">
        <f t="shared" si="12"/>
        <v>0</v>
      </c>
      <c r="AP15" s="158">
        <f t="shared" si="12"/>
        <v>0</v>
      </c>
      <c r="AQ15" s="158">
        <f t="shared" si="12"/>
        <v>7.0701357466063349E-3</v>
      </c>
      <c r="AR15" s="158">
        <f t="shared" si="12"/>
        <v>0</v>
      </c>
      <c r="AS15" s="158">
        <f t="shared" si="12"/>
        <v>0</v>
      </c>
      <c r="AT15" s="158">
        <f t="shared" si="12"/>
        <v>2.8563348416289592E-2</v>
      </c>
      <c r="AU15" s="158">
        <f t="shared" si="12"/>
        <v>5.5995475113122174E-2</v>
      </c>
      <c r="AV15" s="158">
        <f t="shared" si="12"/>
        <v>0</v>
      </c>
      <c r="AW15" s="158">
        <f t="shared" si="12"/>
        <v>0</v>
      </c>
      <c r="AX15" s="159">
        <f t="shared" si="13"/>
        <v>0</v>
      </c>
      <c r="AY15" s="158">
        <f t="shared" si="13"/>
        <v>0</v>
      </c>
      <c r="AZ15" s="158">
        <f t="shared" si="13"/>
        <v>2.8280542986425339E-3</v>
      </c>
      <c r="BA15" s="158">
        <f t="shared" si="13"/>
        <v>0</v>
      </c>
      <c r="BB15" s="142">
        <f t="shared" si="14"/>
        <v>0.99999999999999989</v>
      </c>
      <c r="BC15" s="173">
        <f t="shared" si="15"/>
        <v>0.88998868778280538</v>
      </c>
      <c r="BF15" s="18" t="s">
        <v>12</v>
      </c>
      <c r="BG15" s="19">
        <f t="shared" si="16"/>
        <v>0</v>
      </c>
      <c r="BH15" s="19">
        <f t="shared" si="16"/>
        <v>0</v>
      </c>
      <c r="BI15" s="19">
        <f t="shared" si="16"/>
        <v>0</v>
      </c>
      <c r="BJ15" s="19">
        <f t="shared" si="16"/>
        <v>1419.2468619246861</v>
      </c>
      <c r="BK15" s="19">
        <f t="shared" si="16"/>
        <v>0</v>
      </c>
      <c r="BL15" s="19">
        <f t="shared" si="16"/>
        <v>532.21757322175733</v>
      </c>
      <c r="BM15" s="19">
        <f t="shared" si="16"/>
        <v>141625.58865356591</v>
      </c>
      <c r="BN15" s="19">
        <f t="shared" si="16"/>
        <v>0</v>
      </c>
      <c r="BO15" s="19">
        <f t="shared" si="16"/>
        <v>0</v>
      </c>
      <c r="BP15" s="19">
        <f t="shared" si="16"/>
        <v>887.02928870292885</v>
      </c>
      <c r="BQ15" s="19">
        <f t="shared" si="16"/>
        <v>0</v>
      </c>
      <c r="BR15" s="19">
        <f t="shared" si="16"/>
        <v>0</v>
      </c>
      <c r="BS15" s="19">
        <f t="shared" si="16"/>
        <v>3605.0862970711296</v>
      </c>
      <c r="BT15" s="19">
        <f t="shared" si="16"/>
        <v>7976.0196100324383</v>
      </c>
      <c r="BU15" s="19">
        <f t="shared" si="16"/>
        <v>0</v>
      </c>
      <c r="BV15" s="19">
        <f t="shared" si="16"/>
        <v>0</v>
      </c>
      <c r="BW15" s="31">
        <f t="shared" si="17"/>
        <v>0</v>
      </c>
      <c r="BX15" s="19">
        <f t="shared" si="17"/>
        <v>0</v>
      </c>
      <c r="BY15" s="19">
        <f t="shared" si="17"/>
        <v>354.81171548117152</v>
      </c>
      <c r="BZ15" s="19">
        <f t="shared" si="17"/>
        <v>0</v>
      </c>
      <c r="CA15" s="24">
        <f t="shared" si="26"/>
        <v>156400.00000000003</v>
      </c>
      <c r="CB15" s="222">
        <f>BM15</f>
        <v>141625.58865356591</v>
      </c>
      <c r="CC15" s="223">
        <f t="shared" si="27"/>
        <v>14774.411346434121</v>
      </c>
      <c r="CF15" s="18" t="s">
        <v>12</v>
      </c>
      <c r="CG15" s="19">
        <f t="shared" si="18"/>
        <v>0</v>
      </c>
      <c r="CH15" s="19">
        <f t="shared" si="18"/>
        <v>0</v>
      </c>
      <c r="CI15" s="19">
        <f t="shared" si="18"/>
        <v>0</v>
      </c>
      <c r="CJ15" s="19">
        <f t="shared" si="18"/>
        <v>1419.2468619246861</v>
      </c>
      <c r="CK15" s="19">
        <f t="shared" si="18"/>
        <v>0</v>
      </c>
      <c r="CL15" s="19">
        <f t="shared" si="18"/>
        <v>532.21757322175733</v>
      </c>
      <c r="CM15" s="19">
        <f t="shared" si="18"/>
        <v>141625.58865356591</v>
      </c>
      <c r="CN15" s="19">
        <f t="shared" si="18"/>
        <v>0</v>
      </c>
      <c r="CO15" s="19">
        <f t="shared" si="18"/>
        <v>0</v>
      </c>
      <c r="CP15" s="19">
        <f t="shared" si="18"/>
        <v>887.02928870292885</v>
      </c>
      <c r="CQ15" s="19">
        <f t="shared" si="18"/>
        <v>0</v>
      </c>
      <c r="CR15" s="19">
        <f t="shared" si="18"/>
        <v>0</v>
      </c>
      <c r="CS15" s="19">
        <f t="shared" si="18"/>
        <v>3605.0862970711296</v>
      </c>
      <c r="CT15" s="19">
        <f t="shared" si="18"/>
        <v>7976.0196100324383</v>
      </c>
      <c r="CU15" s="19">
        <f t="shared" si="18"/>
        <v>0</v>
      </c>
      <c r="CV15" s="19">
        <f t="shared" si="18"/>
        <v>0</v>
      </c>
      <c r="CW15" s="31">
        <f t="shared" si="19"/>
        <v>0</v>
      </c>
      <c r="CX15" s="19">
        <f t="shared" si="19"/>
        <v>0</v>
      </c>
      <c r="CY15" s="19">
        <f t="shared" si="19"/>
        <v>354.81171548117152</v>
      </c>
      <c r="CZ15" s="19">
        <f t="shared" si="19"/>
        <v>0</v>
      </c>
      <c r="DA15" s="24">
        <f t="shared" si="28"/>
        <v>156400.00000000003</v>
      </c>
      <c r="DB15" s="222">
        <f>CM15</f>
        <v>141625.58865356591</v>
      </c>
      <c r="DC15" s="223">
        <f t="shared" si="29"/>
        <v>14774.411346434121</v>
      </c>
      <c r="DD15" s="289">
        <f t="shared" si="30"/>
        <v>-14774.411346434121</v>
      </c>
      <c r="DF15" s="18" t="s">
        <v>12</v>
      </c>
      <c r="DG15" s="19">
        <f t="shared" si="20"/>
        <v>0</v>
      </c>
      <c r="DH15" s="19">
        <f t="shared" si="20"/>
        <v>0</v>
      </c>
      <c r="DI15" s="19">
        <f t="shared" si="20"/>
        <v>0</v>
      </c>
      <c r="DJ15" s="19">
        <f t="shared" si="20"/>
        <v>0</v>
      </c>
      <c r="DK15" s="19">
        <f t="shared" si="20"/>
        <v>0</v>
      </c>
      <c r="DL15" s="19">
        <f t="shared" si="20"/>
        <v>0</v>
      </c>
      <c r="DM15" s="19">
        <f t="shared" si="20"/>
        <v>0</v>
      </c>
      <c r="DN15" s="19">
        <f t="shared" si="20"/>
        <v>0</v>
      </c>
      <c r="DO15" s="19">
        <f t="shared" si="20"/>
        <v>0</v>
      </c>
      <c r="DP15" s="19">
        <f t="shared" si="20"/>
        <v>0</v>
      </c>
      <c r="DQ15" s="19">
        <f t="shared" si="20"/>
        <v>0</v>
      </c>
      <c r="DR15" s="19">
        <f t="shared" si="20"/>
        <v>0</v>
      </c>
      <c r="DS15" s="19">
        <f t="shared" si="20"/>
        <v>0</v>
      </c>
      <c r="DT15" s="19">
        <f t="shared" si="20"/>
        <v>0</v>
      </c>
      <c r="DU15" s="19">
        <f t="shared" si="20"/>
        <v>0</v>
      </c>
      <c r="DV15" s="19">
        <f t="shared" si="20"/>
        <v>0</v>
      </c>
      <c r="DW15" s="31">
        <f t="shared" si="21"/>
        <v>0</v>
      </c>
      <c r="DX15" s="19">
        <f t="shared" si="21"/>
        <v>0</v>
      </c>
      <c r="DY15" s="19">
        <f t="shared" si="21"/>
        <v>0</v>
      </c>
      <c r="DZ15" s="19">
        <f t="shared" si="21"/>
        <v>0</v>
      </c>
      <c r="EA15" s="24">
        <f t="shared" si="31"/>
        <v>0</v>
      </c>
      <c r="EB15" s="222">
        <f>DM15</f>
        <v>0</v>
      </c>
      <c r="EC15" s="223">
        <f t="shared" si="32"/>
        <v>0</v>
      </c>
      <c r="ED15" s="289">
        <f t="shared" si="33"/>
        <v>0</v>
      </c>
      <c r="EF15" s="18" t="s">
        <v>12</v>
      </c>
      <c r="EG15" s="19">
        <f t="shared" si="22"/>
        <v>0</v>
      </c>
      <c r="EH15" s="19">
        <f t="shared" si="22"/>
        <v>0</v>
      </c>
      <c r="EI15" s="19">
        <f t="shared" si="22"/>
        <v>0</v>
      </c>
      <c r="EJ15" s="19">
        <f t="shared" si="22"/>
        <v>0</v>
      </c>
      <c r="EK15" s="19">
        <f t="shared" si="22"/>
        <v>0</v>
      </c>
      <c r="EL15" s="19">
        <f t="shared" si="22"/>
        <v>0</v>
      </c>
      <c r="EM15" s="19">
        <f t="shared" si="22"/>
        <v>0</v>
      </c>
      <c r="EN15" s="19">
        <f t="shared" si="22"/>
        <v>0</v>
      </c>
      <c r="EO15" s="19">
        <f t="shared" si="22"/>
        <v>0</v>
      </c>
      <c r="EP15" s="19">
        <f t="shared" si="22"/>
        <v>0</v>
      </c>
      <c r="EQ15" s="19">
        <f t="shared" si="22"/>
        <v>0</v>
      </c>
      <c r="ER15" s="19">
        <f t="shared" si="22"/>
        <v>0</v>
      </c>
      <c r="ES15" s="19">
        <f t="shared" si="22"/>
        <v>0</v>
      </c>
      <c r="ET15" s="19">
        <f t="shared" si="22"/>
        <v>0</v>
      </c>
      <c r="EU15" s="19">
        <f t="shared" si="22"/>
        <v>0</v>
      </c>
      <c r="EV15" s="19">
        <f t="shared" si="22"/>
        <v>0</v>
      </c>
      <c r="EW15" s="31">
        <f t="shared" si="23"/>
        <v>0</v>
      </c>
      <c r="EX15" s="19">
        <f t="shared" si="23"/>
        <v>0</v>
      </c>
      <c r="EY15" s="19">
        <f t="shared" si="23"/>
        <v>0</v>
      </c>
      <c r="EZ15" s="19">
        <f t="shared" si="23"/>
        <v>0</v>
      </c>
      <c r="FA15" s="24">
        <f t="shared" si="34"/>
        <v>0</v>
      </c>
      <c r="FB15" s="222">
        <f>EM15</f>
        <v>0</v>
      </c>
      <c r="FC15" s="223">
        <f t="shared" si="35"/>
        <v>0</v>
      </c>
      <c r="FD15" s="289">
        <f t="shared" si="36"/>
        <v>0</v>
      </c>
      <c r="FF15" s="18" t="s">
        <v>12</v>
      </c>
      <c r="FG15" s="19">
        <f t="shared" si="24"/>
        <v>0</v>
      </c>
      <c r="FH15" s="19">
        <f t="shared" si="24"/>
        <v>0</v>
      </c>
      <c r="FI15" s="19">
        <f t="shared" si="24"/>
        <v>0</v>
      </c>
      <c r="FJ15" s="19">
        <f t="shared" si="24"/>
        <v>0</v>
      </c>
      <c r="FK15" s="19">
        <f t="shared" si="24"/>
        <v>0</v>
      </c>
      <c r="FL15" s="19">
        <f t="shared" si="24"/>
        <v>0</v>
      </c>
      <c r="FM15" s="19">
        <f t="shared" si="24"/>
        <v>0</v>
      </c>
      <c r="FN15" s="19">
        <f t="shared" si="24"/>
        <v>0</v>
      </c>
      <c r="FO15" s="19">
        <f t="shared" si="24"/>
        <v>0</v>
      </c>
      <c r="FP15" s="19">
        <f t="shared" si="24"/>
        <v>0</v>
      </c>
      <c r="FQ15" s="19">
        <f t="shared" si="24"/>
        <v>0</v>
      </c>
      <c r="FR15" s="19">
        <f t="shared" si="24"/>
        <v>0</v>
      </c>
      <c r="FS15" s="19">
        <f t="shared" si="24"/>
        <v>0</v>
      </c>
      <c r="FT15" s="19">
        <f t="shared" si="24"/>
        <v>0</v>
      </c>
      <c r="FU15" s="19">
        <f t="shared" si="24"/>
        <v>0</v>
      </c>
      <c r="FV15" s="19">
        <f t="shared" si="24"/>
        <v>0</v>
      </c>
      <c r="FW15" s="31">
        <f t="shared" si="25"/>
        <v>0</v>
      </c>
      <c r="FX15" s="19">
        <f t="shared" si="25"/>
        <v>0</v>
      </c>
      <c r="FY15" s="19">
        <f t="shared" si="25"/>
        <v>0</v>
      </c>
      <c r="FZ15" s="19">
        <f t="shared" si="25"/>
        <v>0</v>
      </c>
      <c r="GA15" s="24">
        <f t="shared" si="37"/>
        <v>0</v>
      </c>
      <c r="GB15" s="222">
        <f>FM15</f>
        <v>0</v>
      </c>
      <c r="GC15" s="223">
        <f t="shared" si="38"/>
        <v>0</v>
      </c>
      <c r="GD15" s="289">
        <f t="shared" si="39"/>
        <v>0</v>
      </c>
    </row>
    <row r="16" spans="1:186" ht="15.75" x14ac:dyDescent="0.25">
      <c r="B16" s="141"/>
      <c r="D16" s="18" t="s">
        <v>13</v>
      </c>
      <c r="E16" s="19">
        <f t="shared" si="7"/>
        <v>0</v>
      </c>
      <c r="F16" s="19">
        <f t="shared" si="7"/>
        <v>68</v>
      </c>
      <c r="G16" s="19">
        <f t="shared" si="7"/>
        <v>48</v>
      </c>
      <c r="H16" s="19">
        <f t="shared" si="7"/>
        <v>24</v>
      </c>
      <c r="I16" s="19">
        <f t="shared" si="7"/>
        <v>38</v>
      </c>
      <c r="J16" s="19">
        <f t="shared" si="7"/>
        <v>0</v>
      </c>
      <c r="K16" s="19">
        <f t="shared" si="7"/>
        <v>0</v>
      </c>
      <c r="L16" s="19">
        <f t="shared" si="7"/>
        <v>7275.45</v>
      </c>
      <c r="M16" s="19">
        <f t="shared" si="7"/>
        <v>0</v>
      </c>
      <c r="N16" s="19">
        <f t="shared" si="7"/>
        <v>36</v>
      </c>
      <c r="O16" s="19">
        <f t="shared" si="8"/>
        <v>0</v>
      </c>
      <c r="P16" s="19">
        <f t="shared" si="8"/>
        <v>31</v>
      </c>
      <c r="Q16" s="19">
        <f t="shared" si="8"/>
        <v>0</v>
      </c>
      <c r="R16" s="19">
        <f t="shared" si="8"/>
        <v>43</v>
      </c>
      <c r="S16" s="19">
        <f t="shared" si="8"/>
        <v>131.5</v>
      </c>
      <c r="T16" s="19">
        <f t="shared" si="8"/>
        <v>0</v>
      </c>
      <c r="U16" s="31">
        <f t="shared" si="8"/>
        <v>0</v>
      </c>
      <c r="V16" s="19">
        <f t="shared" si="8"/>
        <v>0</v>
      </c>
      <c r="W16" s="19">
        <f t="shared" si="8"/>
        <v>86</v>
      </c>
      <c r="X16" s="19">
        <f t="shared" si="8"/>
        <v>0</v>
      </c>
      <c r="Y16" s="24">
        <f t="shared" si="9"/>
        <v>7780.95</v>
      </c>
      <c r="Z16" s="143">
        <f t="shared" si="10"/>
        <v>0.93503363985117494</v>
      </c>
      <c r="AB16" s="140"/>
      <c r="AG16" s="18" t="str">
        <f t="shared" si="11"/>
        <v>ФзФ</v>
      </c>
      <c r="AH16" s="158">
        <f t="shared" si="12"/>
        <v>0</v>
      </c>
      <c r="AI16" s="158">
        <f t="shared" si="12"/>
        <v>8.7392927598815059E-3</v>
      </c>
      <c r="AJ16" s="158">
        <f t="shared" si="12"/>
        <v>6.1689125363869448E-3</v>
      </c>
      <c r="AK16" s="158">
        <f t="shared" si="12"/>
        <v>3.0844562681934724E-3</v>
      </c>
      <c r="AL16" s="158">
        <f t="shared" si="12"/>
        <v>4.8837224246396646E-3</v>
      </c>
      <c r="AM16" s="158">
        <f t="shared" si="12"/>
        <v>0</v>
      </c>
      <c r="AN16" s="158">
        <f t="shared" si="12"/>
        <v>0</v>
      </c>
      <c r="AO16" s="158">
        <f t="shared" si="12"/>
        <v>0.93503363985117494</v>
      </c>
      <c r="AP16" s="158">
        <f t="shared" si="12"/>
        <v>0</v>
      </c>
      <c r="AQ16" s="158">
        <f t="shared" si="12"/>
        <v>4.6266844022902088E-3</v>
      </c>
      <c r="AR16" s="158">
        <f t="shared" si="12"/>
        <v>0</v>
      </c>
      <c r="AS16" s="158">
        <f t="shared" si="12"/>
        <v>3.9840893464165687E-3</v>
      </c>
      <c r="AT16" s="158">
        <f t="shared" si="12"/>
        <v>0</v>
      </c>
      <c r="AU16" s="158">
        <f t="shared" si="12"/>
        <v>5.5263174805133047E-3</v>
      </c>
      <c r="AV16" s="158">
        <f t="shared" si="12"/>
        <v>1.6900249969476734E-2</v>
      </c>
      <c r="AW16" s="158">
        <f t="shared" si="12"/>
        <v>0</v>
      </c>
      <c r="AX16" s="159">
        <f t="shared" si="13"/>
        <v>0</v>
      </c>
      <c r="AY16" s="158">
        <f t="shared" si="13"/>
        <v>0</v>
      </c>
      <c r="AZ16" s="158">
        <f t="shared" si="13"/>
        <v>1.1052634961026609E-2</v>
      </c>
      <c r="BA16" s="158">
        <f t="shared" si="13"/>
        <v>0</v>
      </c>
      <c r="BB16" s="142">
        <f t="shared" si="14"/>
        <v>1</v>
      </c>
      <c r="BC16" s="173">
        <f t="shared" si="15"/>
        <v>0.93503363985117494</v>
      </c>
      <c r="BF16" s="18" t="s">
        <v>13</v>
      </c>
      <c r="BG16" s="19">
        <f t="shared" si="16"/>
        <v>0</v>
      </c>
      <c r="BH16" s="19">
        <f t="shared" si="16"/>
        <v>1902.7153496821074</v>
      </c>
      <c r="BI16" s="19">
        <f t="shared" si="16"/>
        <v>0</v>
      </c>
      <c r="BJ16" s="19">
        <f t="shared" si="16"/>
        <v>700.49210928219918</v>
      </c>
      <c r="BK16" s="19">
        <f t="shared" si="16"/>
        <v>1063.2821071752953</v>
      </c>
      <c r="BL16" s="19">
        <f t="shared" si="16"/>
        <v>0</v>
      </c>
      <c r="BM16" s="19">
        <f t="shared" si="16"/>
        <v>0</v>
      </c>
      <c r="BN16" s="19">
        <f t="shared" si="16"/>
        <v>248618.63460194663</v>
      </c>
      <c r="BO16" s="19">
        <f t="shared" si="16"/>
        <v>0</v>
      </c>
      <c r="BP16" s="19">
        <f t="shared" si="16"/>
        <v>1195.4228609125896</v>
      </c>
      <c r="BQ16" s="19">
        <f t="shared" si="16"/>
        <v>0</v>
      </c>
      <c r="BR16" s="19">
        <f t="shared" si="16"/>
        <v>904.80230782284082</v>
      </c>
      <c r="BS16" s="19">
        <f t="shared" si="16"/>
        <v>0</v>
      </c>
      <c r="BT16" s="19">
        <f t="shared" si="16"/>
        <v>1255.0483624639403</v>
      </c>
      <c r="BU16" s="19">
        <f t="shared" si="16"/>
        <v>4176.9057730839932</v>
      </c>
      <c r="BV16" s="19">
        <f t="shared" si="16"/>
        <v>0</v>
      </c>
      <c r="BW16" s="31">
        <f t="shared" si="17"/>
        <v>0</v>
      </c>
      <c r="BX16" s="19">
        <f t="shared" si="17"/>
        <v>0</v>
      </c>
      <c r="BY16" s="19">
        <f t="shared" si="17"/>
        <v>2516.1020276304371</v>
      </c>
      <c r="BZ16" s="19">
        <f t="shared" si="17"/>
        <v>0</v>
      </c>
      <c r="CA16" s="24">
        <f t="shared" si="26"/>
        <v>262333.40550000005</v>
      </c>
      <c r="CB16" s="222">
        <f>BN16</f>
        <v>248618.63460194663</v>
      </c>
      <c r="CC16" s="223">
        <f t="shared" si="27"/>
        <v>13714.770898053423</v>
      </c>
      <c r="CF16" s="18" t="s">
        <v>13</v>
      </c>
      <c r="CG16" s="19">
        <f t="shared" si="18"/>
        <v>0</v>
      </c>
      <c r="CH16" s="19">
        <f t="shared" si="18"/>
        <v>1391.7045110505601</v>
      </c>
      <c r="CI16" s="19">
        <f t="shared" si="18"/>
        <v>0</v>
      </c>
      <c r="CJ16" s="19">
        <f t="shared" si="18"/>
        <v>700.49210928219918</v>
      </c>
      <c r="CK16" s="19">
        <f t="shared" si="18"/>
        <v>777.7172267635483</v>
      </c>
      <c r="CL16" s="19">
        <f t="shared" si="18"/>
        <v>0</v>
      </c>
      <c r="CM16" s="19">
        <f t="shared" si="18"/>
        <v>0</v>
      </c>
      <c r="CN16" s="19">
        <f t="shared" si="18"/>
        <v>127881.7901918022</v>
      </c>
      <c r="CO16" s="19">
        <f t="shared" si="18"/>
        <v>0</v>
      </c>
      <c r="CP16" s="19">
        <f t="shared" si="18"/>
        <v>540.42736888400225</v>
      </c>
      <c r="CQ16" s="19">
        <f t="shared" si="18"/>
        <v>0</v>
      </c>
      <c r="CR16" s="19">
        <f t="shared" si="18"/>
        <v>904.80230782284082</v>
      </c>
      <c r="CS16" s="19">
        <f t="shared" si="18"/>
        <v>0</v>
      </c>
      <c r="CT16" s="19">
        <f t="shared" si="18"/>
        <v>1255.0483624639403</v>
      </c>
      <c r="CU16" s="19">
        <f t="shared" si="18"/>
        <v>2282.4083407931917</v>
      </c>
      <c r="CV16" s="19">
        <f t="shared" si="18"/>
        <v>0</v>
      </c>
      <c r="CW16" s="31">
        <f t="shared" si="19"/>
        <v>0</v>
      </c>
      <c r="CX16" s="19">
        <f t="shared" si="19"/>
        <v>0</v>
      </c>
      <c r="CY16" s="19">
        <f t="shared" si="19"/>
        <v>1645.5550811375269</v>
      </c>
      <c r="CZ16" s="19">
        <f t="shared" si="19"/>
        <v>0</v>
      </c>
      <c r="DA16" s="24">
        <f t="shared" si="28"/>
        <v>137379.94549999997</v>
      </c>
      <c r="DB16" s="222">
        <f>CN16</f>
        <v>127881.7901918022</v>
      </c>
      <c r="DC16" s="223">
        <f t="shared" si="29"/>
        <v>9498.1553081977763</v>
      </c>
      <c r="DD16" s="289">
        <f t="shared" si="30"/>
        <v>-9498.1553081977763</v>
      </c>
      <c r="DF16" s="18" t="s">
        <v>13</v>
      </c>
      <c r="DG16" s="19">
        <f t="shared" si="20"/>
        <v>0</v>
      </c>
      <c r="DH16" s="19">
        <f t="shared" si="20"/>
        <v>171.20435967302453</v>
      </c>
      <c r="DI16" s="19">
        <f t="shared" si="20"/>
        <v>0</v>
      </c>
      <c r="DJ16" s="19">
        <f t="shared" si="20"/>
        <v>0</v>
      </c>
      <c r="DK16" s="19">
        <f t="shared" si="20"/>
        <v>95.673024523160763</v>
      </c>
      <c r="DL16" s="19">
        <f t="shared" si="20"/>
        <v>0</v>
      </c>
      <c r="DM16" s="19">
        <f t="shared" si="20"/>
        <v>0</v>
      </c>
      <c r="DN16" s="19">
        <f t="shared" si="20"/>
        <v>42939.303991473593</v>
      </c>
      <c r="DO16" s="19">
        <f t="shared" si="20"/>
        <v>0</v>
      </c>
      <c r="DP16" s="19">
        <f t="shared" si="20"/>
        <v>219.44365035733921</v>
      </c>
      <c r="DQ16" s="19">
        <f t="shared" si="20"/>
        <v>0</v>
      </c>
      <c r="DR16" s="19">
        <f t="shared" si="20"/>
        <v>0</v>
      </c>
      <c r="DS16" s="19">
        <f t="shared" si="20"/>
        <v>0</v>
      </c>
      <c r="DT16" s="19">
        <f t="shared" si="20"/>
        <v>0</v>
      </c>
      <c r="DU16" s="19">
        <f t="shared" si="20"/>
        <v>634.71495177306451</v>
      </c>
      <c r="DV16" s="19">
        <f t="shared" si="20"/>
        <v>0</v>
      </c>
      <c r="DW16" s="31">
        <f t="shared" si="21"/>
        <v>0</v>
      </c>
      <c r="DX16" s="19">
        <f t="shared" si="21"/>
        <v>0</v>
      </c>
      <c r="DY16" s="19">
        <f t="shared" si="21"/>
        <v>291.66002219981937</v>
      </c>
      <c r="DZ16" s="19">
        <f t="shared" si="21"/>
        <v>0</v>
      </c>
      <c r="EA16" s="24">
        <f t="shared" si="31"/>
        <v>44352</v>
      </c>
      <c r="EB16" s="222">
        <f>DN16</f>
        <v>42939.303991473593</v>
      </c>
      <c r="EC16" s="223">
        <f t="shared" si="32"/>
        <v>1412.6960085264072</v>
      </c>
      <c r="ED16" s="289">
        <f t="shared" si="33"/>
        <v>-1412.6960085264072</v>
      </c>
      <c r="EF16" s="18" t="s">
        <v>13</v>
      </c>
      <c r="EG16" s="19">
        <f t="shared" si="22"/>
        <v>0</v>
      </c>
      <c r="EH16" s="19">
        <f t="shared" si="22"/>
        <v>273.92697547683929</v>
      </c>
      <c r="EI16" s="19">
        <f t="shared" si="22"/>
        <v>0</v>
      </c>
      <c r="EJ16" s="19">
        <f t="shared" si="22"/>
        <v>0</v>
      </c>
      <c r="EK16" s="19">
        <f t="shared" si="22"/>
        <v>153.07683923705724</v>
      </c>
      <c r="EL16" s="19">
        <f t="shared" si="22"/>
        <v>0</v>
      </c>
      <c r="EM16" s="19">
        <f t="shared" si="22"/>
        <v>0</v>
      </c>
      <c r="EN16" s="19">
        <f t="shared" si="22"/>
        <v>62341.146386357752</v>
      </c>
      <c r="EO16" s="19">
        <f t="shared" si="22"/>
        <v>0</v>
      </c>
      <c r="EP16" s="19">
        <f t="shared" si="22"/>
        <v>351.10984057174278</v>
      </c>
      <c r="EQ16" s="19">
        <f t="shared" si="22"/>
        <v>0</v>
      </c>
      <c r="ER16" s="19">
        <f t="shared" si="22"/>
        <v>0</v>
      </c>
      <c r="ES16" s="19">
        <f t="shared" si="22"/>
        <v>0</v>
      </c>
      <c r="ET16" s="19">
        <f t="shared" si="22"/>
        <v>0</v>
      </c>
      <c r="EU16" s="19">
        <f t="shared" si="22"/>
        <v>1015.5439228369034</v>
      </c>
      <c r="EV16" s="19">
        <f t="shared" si="22"/>
        <v>0</v>
      </c>
      <c r="EW16" s="31">
        <f t="shared" si="23"/>
        <v>0</v>
      </c>
      <c r="EX16" s="19">
        <f t="shared" si="23"/>
        <v>0</v>
      </c>
      <c r="EY16" s="19">
        <f t="shared" si="23"/>
        <v>466.65603551971105</v>
      </c>
      <c r="EZ16" s="19">
        <f t="shared" si="23"/>
        <v>0</v>
      </c>
      <c r="FA16" s="24">
        <f t="shared" si="34"/>
        <v>64601.460000000014</v>
      </c>
      <c r="FB16" s="222">
        <f>EN16</f>
        <v>62341.146386357752</v>
      </c>
      <c r="FC16" s="223">
        <f t="shared" si="35"/>
        <v>2260.3136136422618</v>
      </c>
      <c r="FD16" s="289">
        <f t="shared" si="36"/>
        <v>-2260.3136136422618</v>
      </c>
      <c r="FF16" s="18" t="s">
        <v>13</v>
      </c>
      <c r="FG16" s="19">
        <f t="shared" si="24"/>
        <v>0</v>
      </c>
      <c r="FH16" s="19">
        <f t="shared" si="24"/>
        <v>65.879503481683315</v>
      </c>
      <c r="FI16" s="19">
        <f t="shared" si="24"/>
        <v>0</v>
      </c>
      <c r="FJ16" s="19">
        <f t="shared" si="24"/>
        <v>0</v>
      </c>
      <c r="FK16" s="19">
        <f t="shared" si="24"/>
        <v>36.815016651528914</v>
      </c>
      <c r="FL16" s="19">
        <f t="shared" si="24"/>
        <v>0</v>
      </c>
      <c r="FM16" s="19">
        <f t="shared" si="24"/>
        <v>0</v>
      </c>
      <c r="FN16" s="19">
        <f t="shared" si="24"/>
        <v>15456.39403231307</v>
      </c>
      <c r="FO16" s="19">
        <f t="shared" si="24"/>
        <v>0</v>
      </c>
      <c r="FP16" s="19">
        <f t="shared" si="24"/>
        <v>84.442001099505219</v>
      </c>
      <c r="FQ16" s="19">
        <f t="shared" si="24"/>
        <v>0</v>
      </c>
      <c r="FR16" s="19">
        <f t="shared" si="24"/>
        <v>0</v>
      </c>
      <c r="FS16" s="19">
        <f t="shared" si="24"/>
        <v>0</v>
      </c>
      <c r="FT16" s="19">
        <f t="shared" si="24"/>
        <v>0</v>
      </c>
      <c r="FU16" s="19">
        <f t="shared" si="24"/>
        <v>244.23855768083288</v>
      </c>
      <c r="FV16" s="19">
        <f t="shared" si="24"/>
        <v>0</v>
      </c>
      <c r="FW16" s="31">
        <f t="shared" si="25"/>
        <v>0</v>
      </c>
      <c r="FX16" s="19">
        <f t="shared" si="25"/>
        <v>0</v>
      </c>
      <c r="FY16" s="19">
        <f t="shared" si="25"/>
        <v>112.23088877337926</v>
      </c>
      <c r="FZ16" s="19">
        <f t="shared" si="25"/>
        <v>0</v>
      </c>
      <c r="GA16" s="24">
        <f t="shared" si="37"/>
        <v>16000.000000000002</v>
      </c>
      <c r="GB16" s="222">
        <f>FN16</f>
        <v>15456.39403231307</v>
      </c>
      <c r="GC16" s="223">
        <f t="shared" si="38"/>
        <v>543.60596768693176</v>
      </c>
      <c r="GD16" s="289">
        <f t="shared" si="39"/>
        <v>-543.60596768693176</v>
      </c>
    </row>
    <row r="17" spans="1:186" ht="15.75" x14ac:dyDescent="0.25">
      <c r="B17" s="141"/>
      <c r="D17" s="18" t="s">
        <v>14</v>
      </c>
      <c r="E17" s="19">
        <f t="shared" si="7"/>
        <v>0</v>
      </c>
      <c r="F17" s="19">
        <f t="shared" si="7"/>
        <v>0</v>
      </c>
      <c r="G17" s="19">
        <f t="shared" si="7"/>
        <v>0</v>
      </c>
      <c r="H17" s="19">
        <f t="shared" si="7"/>
        <v>97.5</v>
      </c>
      <c r="I17" s="19">
        <f t="shared" si="7"/>
        <v>0</v>
      </c>
      <c r="J17" s="19">
        <f t="shared" si="7"/>
        <v>0</v>
      </c>
      <c r="K17" s="19">
        <f t="shared" si="7"/>
        <v>235.5</v>
      </c>
      <c r="L17" s="19">
        <f t="shared" si="7"/>
        <v>0</v>
      </c>
      <c r="M17" s="19">
        <f t="shared" si="7"/>
        <v>9737.2449000000015</v>
      </c>
      <c r="N17" s="19">
        <f t="shared" si="7"/>
        <v>0</v>
      </c>
      <c r="O17" s="19">
        <f t="shared" si="8"/>
        <v>135</v>
      </c>
      <c r="P17" s="19">
        <f t="shared" si="8"/>
        <v>0</v>
      </c>
      <c r="Q17" s="19">
        <f t="shared" si="8"/>
        <v>130.4999</v>
      </c>
      <c r="R17" s="19">
        <f t="shared" si="8"/>
        <v>280.5</v>
      </c>
      <c r="S17" s="19">
        <f t="shared" si="8"/>
        <v>0</v>
      </c>
      <c r="T17" s="19">
        <f t="shared" si="8"/>
        <v>72</v>
      </c>
      <c r="U17" s="31">
        <f t="shared" si="8"/>
        <v>0</v>
      </c>
      <c r="V17" s="19">
        <f t="shared" si="8"/>
        <v>0</v>
      </c>
      <c r="W17" s="19">
        <f t="shared" si="8"/>
        <v>0</v>
      </c>
      <c r="X17" s="19">
        <f t="shared" si="8"/>
        <v>0</v>
      </c>
      <c r="Y17" s="24">
        <f t="shared" si="9"/>
        <v>10688.244800000002</v>
      </c>
      <c r="Z17" s="143">
        <f t="shared" si="10"/>
        <v>0.91102375387210432</v>
      </c>
      <c r="AB17" s="140"/>
      <c r="AG17" s="18" t="str">
        <f t="shared" si="11"/>
        <v>ФКНФ</v>
      </c>
      <c r="AH17" s="158">
        <f t="shared" si="12"/>
        <v>0</v>
      </c>
      <c r="AI17" s="158">
        <f t="shared" si="12"/>
        <v>0</v>
      </c>
      <c r="AJ17" s="158">
        <f t="shared" si="12"/>
        <v>0</v>
      </c>
      <c r="AK17" s="158">
        <f t="shared" si="12"/>
        <v>9.1221713035614591E-3</v>
      </c>
      <c r="AL17" s="158">
        <f t="shared" si="12"/>
        <v>0</v>
      </c>
      <c r="AM17" s="158">
        <f t="shared" si="12"/>
        <v>0</v>
      </c>
      <c r="AN17" s="158">
        <f t="shared" si="12"/>
        <v>2.2033552225525371E-2</v>
      </c>
      <c r="AO17" s="158">
        <f t="shared" si="12"/>
        <v>0</v>
      </c>
      <c r="AP17" s="158">
        <f t="shared" si="12"/>
        <v>0.91102375387210432</v>
      </c>
      <c r="AQ17" s="158">
        <f t="shared" si="12"/>
        <v>0</v>
      </c>
      <c r="AR17" s="158">
        <f t="shared" si="12"/>
        <v>1.2630698728008174E-2</v>
      </c>
      <c r="AS17" s="158">
        <f t="shared" si="12"/>
        <v>0</v>
      </c>
      <c r="AT17" s="158">
        <f t="shared" si="12"/>
        <v>1.2209666081001436E-2</v>
      </c>
      <c r="AU17" s="158">
        <f t="shared" si="12"/>
        <v>2.6243785134861426E-2</v>
      </c>
      <c r="AV17" s="158">
        <f t="shared" si="12"/>
        <v>0</v>
      </c>
      <c r="AW17" s="158">
        <f t="shared" si="12"/>
        <v>6.7363726549376926E-3</v>
      </c>
      <c r="AX17" s="159">
        <f t="shared" si="13"/>
        <v>0</v>
      </c>
      <c r="AY17" s="158">
        <f t="shared" si="13"/>
        <v>0</v>
      </c>
      <c r="AZ17" s="158">
        <f t="shared" si="13"/>
        <v>0</v>
      </c>
      <c r="BA17" s="158">
        <f t="shared" si="13"/>
        <v>0</v>
      </c>
      <c r="BB17" s="142">
        <f t="shared" si="14"/>
        <v>0.99999999999999989</v>
      </c>
      <c r="BC17" s="173">
        <f t="shared" si="15"/>
        <v>0.91102375387210432</v>
      </c>
      <c r="BF17" s="18" t="s">
        <v>14</v>
      </c>
      <c r="BG17" s="19">
        <f t="shared" si="16"/>
        <v>0</v>
      </c>
      <c r="BH17" s="19">
        <f t="shared" si="16"/>
        <v>0</v>
      </c>
      <c r="BI17" s="19">
        <f t="shared" si="16"/>
        <v>0</v>
      </c>
      <c r="BJ17" s="19">
        <f t="shared" si="16"/>
        <v>7234.8682685348294</v>
      </c>
      <c r="BK17" s="19">
        <f t="shared" si="16"/>
        <v>0</v>
      </c>
      <c r="BL17" s="19">
        <f t="shared" si="16"/>
        <v>0</v>
      </c>
      <c r="BM17" s="19">
        <f t="shared" si="16"/>
        <v>5284.4683958291535</v>
      </c>
      <c r="BN17" s="19">
        <f t="shared" si="16"/>
        <v>0</v>
      </c>
      <c r="BO17" s="19">
        <f t="shared" si="16"/>
        <v>463915.56312494184</v>
      </c>
      <c r="BP17" s="19">
        <f t="shared" si="16"/>
        <v>0</v>
      </c>
      <c r="BQ17" s="19">
        <f t="shared" si="16"/>
        <v>10615.109699228646</v>
      </c>
      <c r="BR17" s="19">
        <f t="shared" si="16"/>
        <v>0</v>
      </c>
      <c r="BS17" s="19">
        <f t="shared" si="16"/>
        <v>6706.5208435247168</v>
      </c>
      <c r="BT17" s="19">
        <f t="shared" si="16"/>
        <v>11116.707307940733</v>
      </c>
      <c r="BU17" s="19">
        <f t="shared" si="16"/>
        <v>0</v>
      </c>
      <c r="BV17" s="19">
        <f t="shared" si="16"/>
        <v>5317.0533599999999</v>
      </c>
      <c r="BW17" s="31">
        <f t="shared" si="17"/>
        <v>0</v>
      </c>
      <c r="BX17" s="19">
        <f t="shared" si="17"/>
        <v>0</v>
      </c>
      <c r="BY17" s="19">
        <f t="shared" si="17"/>
        <v>0</v>
      </c>
      <c r="BZ17" s="19">
        <f t="shared" si="17"/>
        <v>0</v>
      </c>
      <c r="CA17" s="24">
        <f t="shared" si="26"/>
        <v>510190.29099999997</v>
      </c>
      <c r="CB17" s="222">
        <f>BO17</f>
        <v>463915.56312494184</v>
      </c>
      <c r="CC17" s="223">
        <f t="shared" si="27"/>
        <v>46274.727875058132</v>
      </c>
      <c r="CF17" s="18" t="s">
        <v>14</v>
      </c>
      <c r="CG17" s="19">
        <f t="shared" si="18"/>
        <v>0</v>
      </c>
      <c r="CH17" s="19">
        <f t="shared" si="18"/>
        <v>0</v>
      </c>
      <c r="CI17" s="19">
        <f t="shared" si="18"/>
        <v>0</v>
      </c>
      <c r="CJ17" s="19">
        <f t="shared" si="18"/>
        <v>7101.1501857470221</v>
      </c>
      <c r="CK17" s="19">
        <f t="shared" si="18"/>
        <v>0</v>
      </c>
      <c r="CL17" s="19">
        <f t="shared" si="18"/>
        <v>0</v>
      </c>
      <c r="CM17" s="19">
        <f t="shared" si="18"/>
        <v>2838.2239365554246</v>
      </c>
      <c r="CN17" s="19">
        <f t="shared" si="18"/>
        <v>0</v>
      </c>
      <c r="CO17" s="19">
        <f t="shared" si="18"/>
        <v>259137.34802300369</v>
      </c>
      <c r="CP17" s="19">
        <f t="shared" si="18"/>
        <v>0</v>
      </c>
      <c r="CQ17" s="19">
        <f t="shared" si="18"/>
        <v>7137.0916233908101</v>
      </c>
      <c r="CR17" s="19">
        <f t="shared" si="18"/>
        <v>0</v>
      </c>
      <c r="CS17" s="19">
        <f t="shared" si="18"/>
        <v>3815.6756473322334</v>
      </c>
      <c r="CT17" s="19">
        <f t="shared" si="18"/>
        <v>8860.7702239708105</v>
      </c>
      <c r="CU17" s="19">
        <f t="shared" si="18"/>
        <v>0</v>
      </c>
      <c r="CV17" s="19">
        <f t="shared" si="18"/>
        <v>5317.0533599999999</v>
      </c>
      <c r="CW17" s="31">
        <f t="shared" si="19"/>
        <v>0</v>
      </c>
      <c r="CX17" s="19">
        <f t="shared" si="19"/>
        <v>0</v>
      </c>
      <c r="CY17" s="19">
        <f t="shared" si="19"/>
        <v>0</v>
      </c>
      <c r="CZ17" s="19">
        <f t="shared" si="19"/>
        <v>0</v>
      </c>
      <c r="DA17" s="24">
        <f t="shared" si="28"/>
        <v>294207.31299999997</v>
      </c>
      <c r="DB17" s="222">
        <f>CO17</f>
        <v>259137.34802300369</v>
      </c>
      <c r="DC17" s="223">
        <f t="shared" si="29"/>
        <v>35069.964976996271</v>
      </c>
      <c r="DD17" s="289">
        <f t="shared" si="30"/>
        <v>-35069.964976996271</v>
      </c>
      <c r="DF17" s="18" t="s">
        <v>14</v>
      </c>
      <c r="DG17" s="19">
        <f t="shared" si="20"/>
        <v>0</v>
      </c>
      <c r="DH17" s="19">
        <f t="shared" si="20"/>
        <v>0</v>
      </c>
      <c r="DI17" s="19">
        <f t="shared" si="20"/>
        <v>0</v>
      </c>
      <c r="DJ17" s="19">
        <f t="shared" si="20"/>
        <v>75.208767193321137</v>
      </c>
      <c r="DK17" s="19">
        <f t="shared" si="20"/>
        <v>0</v>
      </c>
      <c r="DL17" s="19">
        <f t="shared" si="20"/>
        <v>0</v>
      </c>
      <c r="DM17" s="19">
        <f t="shared" si="20"/>
        <v>1359.0246995965158</v>
      </c>
      <c r="DN17" s="19">
        <f t="shared" si="20"/>
        <v>0</v>
      </c>
      <c r="DO17" s="19">
        <f t="shared" si="20"/>
        <v>111817.80666870442</v>
      </c>
      <c r="DP17" s="19">
        <f t="shared" si="20"/>
        <v>0</v>
      </c>
      <c r="DQ17" s="19">
        <f t="shared" si="20"/>
        <v>1955.9761913918069</v>
      </c>
      <c r="DR17" s="19">
        <f t="shared" si="20"/>
        <v>0</v>
      </c>
      <c r="DS17" s="19">
        <f t="shared" si="20"/>
        <v>1614.335293130626</v>
      </c>
      <c r="DT17" s="19">
        <f t="shared" si="20"/>
        <v>1253.2983799832914</v>
      </c>
      <c r="DU17" s="19">
        <f t="shared" si="20"/>
        <v>0</v>
      </c>
      <c r="DV17" s="19">
        <f t="shared" si="20"/>
        <v>0</v>
      </c>
      <c r="DW17" s="31">
        <f t="shared" si="21"/>
        <v>0</v>
      </c>
      <c r="DX17" s="19">
        <f t="shared" si="21"/>
        <v>0</v>
      </c>
      <c r="DY17" s="19">
        <f t="shared" si="21"/>
        <v>0</v>
      </c>
      <c r="DZ17" s="19">
        <f t="shared" si="21"/>
        <v>0</v>
      </c>
      <c r="EA17" s="24">
        <f t="shared" si="31"/>
        <v>118075.64999999998</v>
      </c>
      <c r="EB17" s="222">
        <f>DO17</f>
        <v>111817.80666870442</v>
      </c>
      <c r="EC17" s="223">
        <f t="shared" si="32"/>
        <v>6257.8433312955603</v>
      </c>
      <c r="ED17" s="289">
        <f t="shared" si="33"/>
        <v>-6257.8433312955603</v>
      </c>
      <c r="EF17" s="18" t="s">
        <v>14</v>
      </c>
      <c r="EG17" s="19">
        <f t="shared" si="22"/>
        <v>0</v>
      </c>
      <c r="EH17" s="19">
        <f t="shared" si="22"/>
        <v>0</v>
      </c>
      <c r="EI17" s="19">
        <f t="shared" si="22"/>
        <v>0</v>
      </c>
      <c r="EJ17" s="19">
        <f t="shared" si="22"/>
        <v>58.509315594486168</v>
      </c>
      <c r="EK17" s="19">
        <f t="shared" si="22"/>
        <v>0</v>
      </c>
      <c r="EL17" s="19">
        <f t="shared" si="22"/>
        <v>0</v>
      </c>
      <c r="EM17" s="19">
        <f t="shared" si="22"/>
        <v>1087.2197596772128</v>
      </c>
      <c r="EN17" s="19">
        <f t="shared" si="22"/>
        <v>0</v>
      </c>
      <c r="EO17" s="19">
        <f t="shared" si="22"/>
        <v>86780.40843323381</v>
      </c>
      <c r="EP17" s="19">
        <f t="shared" si="22"/>
        <v>0</v>
      </c>
      <c r="EQ17" s="19">
        <f t="shared" si="22"/>
        <v>1522.041884446028</v>
      </c>
      <c r="ER17" s="19">
        <f t="shared" si="22"/>
        <v>0</v>
      </c>
      <c r="ES17" s="19">
        <f t="shared" si="22"/>
        <v>1276.509903061858</v>
      </c>
      <c r="ET17" s="19">
        <f t="shared" si="22"/>
        <v>1002.6387039866333</v>
      </c>
      <c r="EU17" s="19">
        <f t="shared" si="22"/>
        <v>0</v>
      </c>
      <c r="EV17" s="19">
        <f t="shared" si="22"/>
        <v>0</v>
      </c>
      <c r="EW17" s="31">
        <f t="shared" si="23"/>
        <v>0</v>
      </c>
      <c r="EX17" s="19">
        <f t="shared" si="23"/>
        <v>0</v>
      </c>
      <c r="EY17" s="19">
        <f t="shared" si="23"/>
        <v>0</v>
      </c>
      <c r="EZ17" s="19">
        <f t="shared" si="23"/>
        <v>0</v>
      </c>
      <c r="FA17" s="24">
        <f t="shared" si="34"/>
        <v>91727.328000000023</v>
      </c>
      <c r="FB17" s="222">
        <f>EO17</f>
        <v>86780.40843323381</v>
      </c>
      <c r="FC17" s="223">
        <f t="shared" si="35"/>
        <v>4946.9195667662134</v>
      </c>
      <c r="FD17" s="289">
        <f t="shared" si="36"/>
        <v>-4946.9195667662134</v>
      </c>
      <c r="FF17" s="18" t="s">
        <v>14</v>
      </c>
      <c r="FG17" s="19">
        <f t="shared" si="24"/>
        <v>0</v>
      </c>
      <c r="FH17" s="19">
        <f t="shared" si="24"/>
        <v>0</v>
      </c>
      <c r="FI17" s="19">
        <f t="shared" si="24"/>
        <v>0</v>
      </c>
      <c r="FJ17" s="19">
        <f t="shared" si="24"/>
        <v>0</v>
      </c>
      <c r="FK17" s="19">
        <f t="shared" si="24"/>
        <v>0</v>
      </c>
      <c r="FL17" s="19">
        <f t="shared" si="24"/>
        <v>0</v>
      </c>
      <c r="FM17" s="19">
        <f t="shared" si="24"/>
        <v>0</v>
      </c>
      <c r="FN17" s="19">
        <f t="shared" si="24"/>
        <v>0</v>
      </c>
      <c r="FO17" s="19">
        <f t="shared" si="24"/>
        <v>6180</v>
      </c>
      <c r="FP17" s="19">
        <f t="shared" si="24"/>
        <v>0</v>
      </c>
      <c r="FQ17" s="19">
        <f t="shared" si="24"/>
        <v>0</v>
      </c>
      <c r="FR17" s="19">
        <f t="shared" si="24"/>
        <v>0</v>
      </c>
      <c r="FS17" s="19">
        <f t="shared" si="24"/>
        <v>0</v>
      </c>
      <c r="FT17" s="19">
        <f t="shared" si="24"/>
        <v>0</v>
      </c>
      <c r="FU17" s="19">
        <f t="shared" si="24"/>
        <v>0</v>
      </c>
      <c r="FV17" s="19">
        <f t="shared" si="24"/>
        <v>0</v>
      </c>
      <c r="FW17" s="31">
        <f t="shared" si="25"/>
        <v>0</v>
      </c>
      <c r="FX17" s="19">
        <f t="shared" si="25"/>
        <v>0</v>
      </c>
      <c r="FY17" s="19">
        <f t="shared" si="25"/>
        <v>0</v>
      </c>
      <c r="FZ17" s="19">
        <f t="shared" si="25"/>
        <v>0</v>
      </c>
      <c r="GA17" s="24">
        <f t="shared" si="37"/>
        <v>6180</v>
      </c>
      <c r="GB17" s="222">
        <f>FO17</f>
        <v>6180</v>
      </c>
      <c r="GC17" s="223">
        <f t="shared" si="38"/>
        <v>0</v>
      </c>
      <c r="GD17" s="289">
        <f t="shared" si="39"/>
        <v>0</v>
      </c>
    </row>
    <row r="18" spans="1:186" ht="15.75" x14ac:dyDescent="0.25">
      <c r="B18" s="141"/>
      <c r="D18" s="18" t="s">
        <v>15</v>
      </c>
      <c r="E18" s="19">
        <f t="shared" si="7"/>
        <v>0</v>
      </c>
      <c r="F18" s="19">
        <f t="shared" si="7"/>
        <v>26.42</v>
      </c>
      <c r="G18" s="19">
        <f t="shared" si="7"/>
        <v>0</v>
      </c>
      <c r="H18" s="19">
        <f t="shared" si="7"/>
        <v>0</v>
      </c>
      <c r="I18" s="19">
        <f t="shared" si="7"/>
        <v>36</v>
      </c>
      <c r="J18" s="19">
        <f t="shared" si="7"/>
        <v>0</v>
      </c>
      <c r="K18" s="19">
        <f t="shared" si="7"/>
        <v>0</v>
      </c>
      <c r="L18" s="19">
        <f t="shared" si="7"/>
        <v>205.5</v>
      </c>
      <c r="M18" s="19">
        <f t="shared" si="7"/>
        <v>0</v>
      </c>
      <c r="N18" s="19">
        <f t="shared" si="7"/>
        <v>12581.646199999999</v>
      </c>
      <c r="O18" s="19">
        <f t="shared" si="8"/>
        <v>0</v>
      </c>
      <c r="P18" s="19">
        <f t="shared" si="8"/>
        <v>0</v>
      </c>
      <c r="Q18" s="19">
        <f t="shared" si="8"/>
        <v>0</v>
      </c>
      <c r="R18" s="19">
        <f t="shared" si="8"/>
        <v>0</v>
      </c>
      <c r="S18" s="19">
        <f t="shared" si="8"/>
        <v>30</v>
      </c>
      <c r="T18" s="19">
        <f t="shared" si="8"/>
        <v>0</v>
      </c>
      <c r="U18" s="31">
        <f t="shared" si="8"/>
        <v>0</v>
      </c>
      <c r="V18" s="19">
        <f t="shared" si="8"/>
        <v>0</v>
      </c>
      <c r="W18" s="19">
        <f t="shared" si="8"/>
        <v>0</v>
      </c>
      <c r="X18" s="19">
        <f t="shared" si="8"/>
        <v>0</v>
      </c>
      <c r="Y18" s="24">
        <f t="shared" si="9"/>
        <v>12879.566199999999</v>
      </c>
      <c r="Z18" s="143">
        <f t="shared" si="10"/>
        <v>0.97686878615523554</v>
      </c>
      <c r="AB18" s="140"/>
      <c r="AG18" s="18" t="str">
        <f t="shared" si="11"/>
        <v>ФМИ</v>
      </c>
      <c r="AH18" s="158">
        <f t="shared" si="12"/>
        <v>0</v>
      </c>
      <c r="AI18" s="158">
        <f t="shared" si="12"/>
        <v>2.0513113244450733E-3</v>
      </c>
      <c r="AJ18" s="158">
        <f t="shared" si="12"/>
        <v>0</v>
      </c>
      <c r="AK18" s="158">
        <f t="shared" si="12"/>
        <v>0</v>
      </c>
      <c r="AL18" s="158">
        <f t="shared" si="12"/>
        <v>2.7951251960644454E-3</v>
      </c>
      <c r="AM18" s="158">
        <f t="shared" si="12"/>
        <v>0</v>
      </c>
      <c r="AN18" s="158">
        <f t="shared" si="12"/>
        <v>0</v>
      </c>
      <c r="AO18" s="158">
        <f t="shared" si="12"/>
        <v>1.5955506327534542E-2</v>
      </c>
      <c r="AP18" s="158">
        <f t="shared" si="12"/>
        <v>0</v>
      </c>
      <c r="AQ18" s="158">
        <f t="shared" si="12"/>
        <v>0.97686878615523554</v>
      </c>
      <c r="AR18" s="158">
        <f t="shared" si="12"/>
        <v>0</v>
      </c>
      <c r="AS18" s="158">
        <f t="shared" si="12"/>
        <v>0</v>
      </c>
      <c r="AT18" s="158">
        <f t="shared" si="12"/>
        <v>0</v>
      </c>
      <c r="AU18" s="158">
        <f t="shared" si="12"/>
        <v>0</v>
      </c>
      <c r="AV18" s="158">
        <f t="shared" si="12"/>
        <v>2.3292709967203712E-3</v>
      </c>
      <c r="AW18" s="158">
        <f t="shared" si="12"/>
        <v>0</v>
      </c>
      <c r="AX18" s="159">
        <f t="shared" si="13"/>
        <v>0</v>
      </c>
      <c r="AY18" s="158">
        <f t="shared" si="13"/>
        <v>0</v>
      </c>
      <c r="AZ18" s="158">
        <f t="shared" si="13"/>
        <v>0</v>
      </c>
      <c r="BA18" s="158">
        <f t="shared" si="13"/>
        <v>0</v>
      </c>
      <c r="BB18" s="142">
        <f t="shared" si="14"/>
        <v>1</v>
      </c>
      <c r="BC18" s="173">
        <f t="shared" si="15"/>
        <v>0.97686878615523554</v>
      </c>
      <c r="BF18" s="18" t="s">
        <v>15</v>
      </c>
      <c r="BG18" s="19">
        <f t="shared" si="16"/>
        <v>0</v>
      </c>
      <c r="BH18" s="19">
        <f t="shared" si="16"/>
        <v>3503.8913241958467</v>
      </c>
      <c r="BI18" s="19">
        <f t="shared" si="16"/>
        <v>0</v>
      </c>
      <c r="BJ18" s="19">
        <f t="shared" si="16"/>
        <v>0</v>
      </c>
      <c r="BK18" s="19">
        <f t="shared" si="16"/>
        <v>4774.4166415991849</v>
      </c>
      <c r="BL18" s="19">
        <f t="shared" si="16"/>
        <v>0</v>
      </c>
      <c r="BM18" s="19">
        <f t="shared" si="16"/>
        <v>0</v>
      </c>
      <c r="BN18" s="19">
        <f t="shared" si="16"/>
        <v>26955.071559181324</v>
      </c>
      <c r="BO18" s="19">
        <f t="shared" si="16"/>
        <v>0</v>
      </c>
      <c r="BP18" s="19">
        <f t="shared" si="16"/>
        <v>1269328.8889403571</v>
      </c>
      <c r="BQ18" s="19">
        <f t="shared" si="16"/>
        <v>0</v>
      </c>
      <c r="BR18" s="19">
        <f t="shared" si="16"/>
        <v>0</v>
      </c>
      <c r="BS18" s="19">
        <f t="shared" si="16"/>
        <v>0</v>
      </c>
      <c r="BT18" s="19">
        <f t="shared" si="16"/>
        <v>0</v>
      </c>
      <c r="BU18" s="19">
        <f t="shared" si="16"/>
        <v>3978.6805346659871</v>
      </c>
      <c r="BV18" s="19">
        <f t="shared" si="16"/>
        <v>0</v>
      </c>
      <c r="BW18" s="31">
        <f t="shared" si="17"/>
        <v>0</v>
      </c>
      <c r="BX18" s="19">
        <f t="shared" si="17"/>
        <v>0</v>
      </c>
      <c r="BY18" s="19">
        <f t="shared" si="17"/>
        <v>0</v>
      </c>
      <c r="BZ18" s="19">
        <f t="shared" si="17"/>
        <v>0</v>
      </c>
      <c r="CA18" s="24">
        <f t="shared" si="26"/>
        <v>1308540.9489999993</v>
      </c>
      <c r="CB18" s="222">
        <f>BP18</f>
        <v>1269328.8889403571</v>
      </c>
      <c r="CC18" s="223">
        <f t="shared" si="27"/>
        <v>39212.060059642186</v>
      </c>
      <c r="CF18" s="18" t="s">
        <v>15</v>
      </c>
      <c r="CG18" s="19">
        <f t="shared" si="18"/>
        <v>0</v>
      </c>
      <c r="CH18" s="19">
        <f t="shared" si="18"/>
        <v>979.92596479122062</v>
      </c>
      <c r="CI18" s="19">
        <f t="shared" si="18"/>
        <v>0</v>
      </c>
      <c r="CJ18" s="19">
        <f t="shared" si="18"/>
        <v>0</v>
      </c>
      <c r="CK18" s="19">
        <f t="shared" si="18"/>
        <v>1335.2511253778932</v>
      </c>
      <c r="CL18" s="19">
        <f t="shared" si="18"/>
        <v>0</v>
      </c>
      <c r="CM18" s="19">
        <f t="shared" si="18"/>
        <v>0</v>
      </c>
      <c r="CN18" s="19">
        <f t="shared" si="18"/>
        <v>7537.0651539301007</v>
      </c>
      <c r="CO18" s="19">
        <f t="shared" si="18"/>
        <v>0</v>
      </c>
      <c r="CP18" s="19">
        <f t="shared" si="18"/>
        <v>355829.28748475254</v>
      </c>
      <c r="CQ18" s="19">
        <f t="shared" si="18"/>
        <v>0</v>
      </c>
      <c r="CR18" s="19">
        <f t="shared" si="18"/>
        <v>0</v>
      </c>
      <c r="CS18" s="19">
        <f t="shared" si="18"/>
        <v>0</v>
      </c>
      <c r="CT18" s="19">
        <f t="shared" si="18"/>
        <v>0</v>
      </c>
      <c r="CU18" s="19">
        <f t="shared" si="18"/>
        <v>1112.7092711482442</v>
      </c>
      <c r="CV18" s="19">
        <f t="shared" si="18"/>
        <v>0</v>
      </c>
      <c r="CW18" s="31">
        <f t="shared" si="19"/>
        <v>0</v>
      </c>
      <c r="CX18" s="19">
        <f t="shared" si="19"/>
        <v>0</v>
      </c>
      <c r="CY18" s="19">
        <f t="shared" si="19"/>
        <v>0</v>
      </c>
      <c r="CZ18" s="19">
        <f t="shared" si="19"/>
        <v>0</v>
      </c>
      <c r="DA18" s="24">
        <f t="shared" si="28"/>
        <v>366794.239</v>
      </c>
      <c r="DB18" s="222">
        <f>CP18</f>
        <v>355829.28748475254</v>
      </c>
      <c r="DC18" s="223">
        <f t="shared" si="29"/>
        <v>10964.951515247463</v>
      </c>
      <c r="DD18" s="289">
        <f t="shared" si="30"/>
        <v>-10964.951515247463</v>
      </c>
      <c r="DF18" s="18" t="s">
        <v>15</v>
      </c>
      <c r="DG18" s="19">
        <f t="shared" si="20"/>
        <v>0</v>
      </c>
      <c r="DH18" s="19">
        <f t="shared" si="20"/>
        <v>1157.7822749562515</v>
      </c>
      <c r="DI18" s="19">
        <f t="shared" si="20"/>
        <v>0</v>
      </c>
      <c r="DJ18" s="19">
        <f t="shared" si="20"/>
        <v>0</v>
      </c>
      <c r="DK18" s="19">
        <f t="shared" si="20"/>
        <v>1577.5988606519702</v>
      </c>
      <c r="DL18" s="19">
        <f t="shared" si="20"/>
        <v>0</v>
      </c>
      <c r="DM18" s="19">
        <f t="shared" si="20"/>
        <v>0</v>
      </c>
      <c r="DN18" s="19">
        <f t="shared" si="20"/>
        <v>8897.5605668989156</v>
      </c>
      <c r="DO18" s="19">
        <f t="shared" si="20"/>
        <v>0</v>
      </c>
      <c r="DP18" s="19">
        <f t="shared" si="20"/>
        <v>413385.99258028291</v>
      </c>
      <c r="DQ18" s="19">
        <f t="shared" si="20"/>
        <v>0</v>
      </c>
      <c r="DR18" s="19">
        <f t="shared" si="20"/>
        <v>0</v>
      </c>
      <c r="DS18" s="19">
        <f t="shared" si="20"/>
        <v>0</v>
      </c>
      <c r="DT18" s="19">
        <f t="shared" si="20"/>
        <v>0</v>
      </c>
      <c r="DU18" s="19">
        <f t="shared" si="20"/>
        <v>1314.6657172099749</v>
      </c>
      <c r="DV18" s="19">
        <f t="shared" si="20"/>
        <v>0</v>
      </c>
      <c r="DW18" s="31">
        <f t="shared" si="21"/>
        <v>0</v>
      </c>
      <c r="DX18" s="19">
        <f t="shared" si="21"/>
        <v>0</v>
      </c>
      <c r="DY18" s="19">
        <f t="shared" si="21"/>
        <v>0</v>
      </c>
      <c r="DZ18" s="19">
        <f t="shared" si="21"/>
        <v>0</v>
      </c>
      <c r="EA18" s="24">
        <f t="shared" si="31"/>
        <v>426333.60000000003</v>
      </c>
      <c r="EB18" s="222">
        <f>DP18</f>
        <v>413385.99258028291</v>
      </c>
      <c r="EC18" s="223">
        <f t="shared" si="32"/>
        <v>12947.607419717126</v>
      </c>
      <c r="ED18" s="289">
        <f t="shared" si="33"/>
        <v>-12947.607419717126</v>
      </c>
      <c r="EF18" s="18" t="s">
        <v>15</v>
      </c>
      <c r="EG18" s="19">
        <f t="shared" si="22"/>
        <v>0</v>
      </c>
      <c r="EH18" s="19">
        <f t="shared" si="22"/>
        <v>1366.1830844483757</v>
      </c>
      <c r="EI18" s="19">
        <f t="shared" si="22"/>
        <v>0</v>
      </c>
      <c r="EJ18" s="19">
        <f t="shared" si="22"/>
        <v>0</v>
      </c>
      <c r="EK18" s="19">
        <f t="shared" si="22"/>
        <v>1861.5666555693233</v>
      </c>
      <c r="EL18" s="19">
        <f t="shared" si="22"/>
        <v>0</v>
      </c>
      <c r="EM18" s="19">
        <f t="shared" si="22"/>
        <v>0</v>
      </c>
      <c r="EN18" s="19">
        <f t="shared" si="22"/>
        <v>10500.814477500566</v>
      </c>
      <c r="EO18" s="19">
        <f t="shared" si="22"/>
        <v>0</v>
      </c>
      <c r="EP18" s="19">
        <f t="shared" si="22"/>
        <v>485253.24023617373</v>
      </c>
      <c r="EQ18" s="19">
        <f t="shared" si="22"/>
        <v>0</v>
      </c>
      <c r="ER18" s="19">
        <f t="shared" si="22"/>
        <v>0</v>
      </c>
      <c r="ES18" s="19">
        <f t="shared" si="22"/>
        <v>0</v>
      </c>
      <c r="ET18" s="19">
        <f t="shared" si="22"/>
        <v>0</v>
      </c>
      <c r="EU18" s="19">
        <f t="shared" si="22"/>
        <v>1551.3055463077692</v>
      </c>
      <c r="EV18" s="19">
        <f t="shared" si="22"/>
        <v>0</v>
      </c>
      <c r="EW18" s="31">
        <f t="shared" si="23"/>
        <v>0</v>
      </c>
      <c r="EX18" s="19">
        <f t="shared" si="23"/>
        <v>0</v>
      </c>
      <c r="EY18" s="19">
        <f t="shared" si="23"/>
        <v>0</v>
      </c>
      <c r="EZ18" s="19">
        <f t="shared" si="23"/>
        <v>0</v>
      </c>
      <c r="FA18" s="24">
        <f t="shared" si="34"/>
        <v>500533.10999999975</v>
      </c>
      <c r="FB18" s="222">
        <f>EP18</f>
        <v>485253.24023617373</v>
      </c>
      <c r="FC18" s="223">
        <f t="shared" si="35"/>
        <v>15279.86976382602</v>
      </c>
      <c r="FD18" s="289">
        <f t="shared" si="36"/>
        <v>-15279.86976382602</v>
      </c>
      <c r="FF18" s="18" t="s">
        <v>15</v>
      </c>
      <c r="FG18" s="19">
        <f t="shared" si="24"/>
        <v>0</v>
      </c>
      <c r="FH18" s="19">
        <f t="shared" si="24"/>
        <v>0</v>
      </c>
      <c r="FI18" s="19">
        <f t="shared" si="24"/>
        <v>0</v>
      </c>
      <c r="FJ18" s="19">
        <f t="shared" si="24"/>
        <v>0</v>
      </c>
      <c r="FK18" s="19">
        <f t="shared" si="24"/>
        <v>0</v>
      </c>
      <c r="FL18" s="19">
        <f t="shared" si="24"/>
        <v>0</v>
      </c>
      <c r="FM18" s="19">
        <f t="shared" si="24"/>
        <v>0</v>
      </c>
      <c r="FN18" s="19">
        <f t="shared" si="24"/>
        <v>19.631360851750944</v>
      </c>
      <c r="FO18" s="19">
        <f t="shared" si="24"/>
        <v>0</v>
      </c>
      <c r="FP18" s="19">
        <f t="shared" si="24"/>
        <v>14860.36863914825</v>
      </c>
      <c r="FQ18" s="19">
        <f t="shared" si="24"/>
        <v>0</v>
      </c>
      <c r="FR18" s="19">
        <f t="shared" si="24"/>
        <v>0</v>
      </c>
      <c r="FS18" s="19">
        <f t="shared" si="24"/>
        <v>0</v>
      </c>
      <c r="FT18" s="19">
        <f t="shared" si="24"/>
        <v>0</v>
      </c>
      <c r="FU18" s="19">
        <f t="shared" si="24"/>
        <v>0</v>
      </c>
      <c r="FV18" s="19">
        <f t="shared" si="24"/>
        <v>0</v>
      </c>
      <c r="FW18" s="31">
        <f t="shared" si="25"/>
        <v>0</v>
      </c>
      <c r="FX18" s="19">
        <f t="shared" si="25"/>
        <v>0</v>
      </c>
      <c r="FY18" s="19">
        <f t="shared" si="25"/>
        <v>0</v>
      </c>
      <c r="FZ18" s="19">
        <f t="shared" si="25"/>
        <v>0</v>
      </c>
      <c r="GA18" s="24">
        <f t="shared" si="37"/>
        <v>14880</v>
      </c>
      <c r="GB18" s="222">
        <f>FP18</f>
        <v>14860.36863914825</v>
      </c>
      <c r="GC18" s="223">
        <f t="shared" si="38"/>
        <v>19.631360851750287</v>
      </c>
      <c r="GD18" s="289">
        <f t="shared" si="39"/>
        <v>-19.631360851750287</v>
      </c>
    </row>
    <row r="19" spans="1:186" ht="15.75" x14ac:dyDescent="0.25">
      <c r="B19" s="141"/>
      <c r="D19" s="18" t="s">
        <v>26</v>
      </c>
      <c r="E19" s="19">
        <f t="shared" ref="E19:N29" si="40">SUMIFS(E$36:E$177,$C$36:$C$177,$D19&amp;"*")</f>
        <v>0</v>
      </c>
      <c r="F19" s="19">
        <f t="shared" si="40"/>
        <v>0</v>
      </c>
      <c r="G19" s="19">
        <f t="shared" si="40"/>
        <v>0</v>
      </c>
      <c r="H19" s="19">
        <f t="shared" si="40"/>
        <v>0</v>
      </c>
      <c r="I19" s="19">
        <f t="shared" si="40"/>
        <v>0</v>
      </c>
      <c r="J19" s="19">
        <f t="shared" si="40"/>
        <v>0</v>
      </c>
      <c r="K19" s="19">
        <f t="shared" si="40"/>
        <v>76.5</v>
      </c>
      <c r="L19" s="19">
        <f t="shared" si="40"/>
        <v>0</v>
      </c>
      <c r="M19" s="19">
        <f t="shared" si="40"/>
        <v>60</v>
      </c>
      <c r="N19" s="19">
        <f t="shared" si="40"/>
        <v>0</v>
      </c>
      <c r="O19" s="19">
        <f t="shared" ref="O19:X29" si="41">SUMIFS(O$36:O$177,$C$36:$C$177,$D19&amp;"*")</f>
        <v>13826.5</v>
      </c>
      <c r="P19" s="19">
        <f t="shared" si="41"/>
        <v>0</v>
      </c>
      <c r="Q19" s="19">
        <f t="shared" si="41"/>
        <v>160</v>
      </c>
      <c r="R19" s="19">
        <f t="shared" si="41"/>
        <v>90</v>
      </c>
      <c r="S19" s="19">
        <f t="shared" si="41"/>
        <v>0</v>
      </c>
      <c r="T19" s="19">
        <f t="shared" si="41"/>
        <v>13.5</v>
      </c>
      <c r="U19" s="31">
        <f t="shared" si="41"/>
        <v>0</v>
      </c>
      <c r="V19" s="19">
        <f t="shared" si="41"/>
        <v>0</v>
      </c>
      <c r="W19" s="19">
        <f t="shared" si="41"/>
        <v>0</v>
      </c>
      <c r="X19" s="19">
        <f t="shared" si="41"/>
        <v>0</v>
      </c>
      <c r="Y19" s="24">
        <f t="shared" si="9"/>
        <v>14226.5</v>
      </c>
      <c r="Z19" s="143">
        <f t="shared" si="10"/>
        <v>0.9718834569289706</v>
      </c>
      <c r="AB19" s="140"/>
      <c r="AG19" s="18" t="str">
        <f t="shared" si="11"/>
        <v>ФНОИ</v>
      </c>
      <c r="AH19" s="158">
        <f t="shared" si="12"/>
        <v>0</v>
      </c>
      <c r="AI19" s="158">
        <f t="shared" si="12"/>
        <v>0</v>
      </c>
      <c r="AJ19" s="158">
        <f t="shared" si="12"/>
        <v>0</v>
      </c>
      <c r="AK19" s="158">
        <f t="shared" si="12"/>
        <v>0</v>
      </c>
      <c r="AL19" s="158">
        <f t="shared" si="12"/>
        <v>0</v>
      </c>
      <c r="AM19" s="158">
        <f t="shared" si="12"/>
        <v>0</v>
      </c>
      <c r="AN19" s="158">
        <f t="shared" si="12"/>
        <v>5.3772888623343758E-3</v>
      </c>
      <c r="AO19" s="158">
        <f t="shared" si="12"/>
        <v>0</v>
      </c>
      <c r="AP19" s="158">
        <f t="shared" si="12"/>
        <v>4.2174814606544125E-3</v>
      </c>
      <c r="AQ19" s="158">
        <f t="shared" si="12"/>
        <v>0</v>
      </c>
      <c r="AR19" s="158">
        <f t="shared" si="12"/>
        <v>0.9718834569289706</v>
      </c>
      <c r="AS19" s="158">
        <f t="shared" si="12"/>
        <v>0</v>
      </c>
      <c r="AT19" s="158">
        <f t="shared" si="12"/>
        <v>1.1246617228411767E-2</v>
      </c>
      <c r="AU19" s="158">
        <f t="shared" si="12"/>
        <v>6.3262221909816188E-3</v>
      </c>
      <c r="AV19" s="158">
        <f t="shared" si="12"/>
        <v>0</v>
      </c>
      <c r="AW19" s="158">
        <f t="shared" si="12"/>
        <v>9.4893332864724278E-4</v>
      </c>
      <c r="AX19" s="159">
        <f t="shared" si="13"/>
        <v>0</v>
      </c>
      <c r="AY19" s="158">
        <f t="shared" si="13"/>
        <v>0</v>
      </c>
      <c r="AZ19" s="158">
        <f t="shared" si="13"/>
        <v>0</v>
      </c>
      <c r="BA19" s="158">
        <f t="shared" si="13"/>
        <v>0</v>
      </c>
      <c r="BB19" s="142">
        <f t="shared" si="14"/>
        <v>1.0000000000000002</v>
      </c>
      <c r="BC19" s="173">
        <f t="shared" si="15"/>
        <v>0.9718834569289706</v>
      </c>
      <c r="BF19" s="18" t="s">
        <v>26</v>
      </c>
      <c r="BG19" s="19">
        <f t="shared" si="16"/>
        <v>0</v>
      </c>
      <c r="BH19" s="19">
        <f t="shared" si="16"/>
        <v>0</v>
      </c>
      <c r="BI19" s="19">
        <f t="shared" si="16"/>
        <v>0</v>
      </c>
      <c r="BJ19" s="19">
        <f t="shared" si="16"/>
        <v>0</v>
      </c>
      <c r="BK19" s="19">
        <f t="shared" si="16"/>
        <v>0</v>
      </c>
      <c r="BL19" s="19">
        <f t="shared" si="16"/>
        <v>0</v>
      </c>
      <c r="BM19" s="19">
        <f t="shared" si="16"/>
        <v>930.09118541033433</v>
      </c>
      <c r="BN19" s="19">
        <f t="shared" si="16"/>
        <v>0</v>
      </c>
      <c r="BO19" s="19">
        <f t="shared" si="16"/>
        <v>18642.153315947842</v>
      </c>
      <c r="BP19" s="19">
        <f t="shared" si="16"/>
        <v>0</v>
      </c>
      <c r="BQ19" s="19">
        <f t="shared" si="16"/>
        <v>2513736.2828562795</v>
      </c>
      <c r="BR19" s="19">
        <f t="shared" si="16"/>
        <v>0</v>
      </c>
      <c r="BS19" s="19">
        <f t="shared" si="16"/>
        <v>26585.043003550585</v>
      </c>
      <c r="BT19" s="19">
        <f t="shared" si="16"/>
        <v>3267.5858996813408</v>
      </c>
      <c r="BU19" s="19">
        <f t="shared" si="16"/>
        <v>0</v>
      </c>
      <c r="BV19" s="19">
        <f t="shared" si="16"/>
        <v>591.92973913043477</v>
      </c>
      <c r="BW19" s="31">
        <f t="shared" si="17"/>
        <v>0</v>
      </c>
      <c r="BX19" s="19">
        <f t="shared" si="17"/>
        <v>0</v>
      </c>
      <c r="BY19" s="19">
        <f t="shared" si="17"/>
        <v>0</v>
      </c>
      <c r="BZ19" s="19">
        <f t="shared" si="17"/>
        <v>0</v>
      </c>
      <c r="CA19" s="24">
        <f t="shared" si="26"/>
        <v>2563753.0860000006</v>
      </c>
      <c r="CB19" s="222">
        <f>BQ19</f>
        <v>2513736.2828562795</v>
      </c>
      <c r="CC19" s="223">
        <f t="shared" si="27"/>
        <v>50016.803143721074</v>
      </c>
      <c r="CF19" s="18" t="s">
        <v>26</v>
      </c>
      <c r="CG19" s="19">
        <f t="shared" si="18"/>
        <v>0</v>
      </c>
      <c r="CH19" s="19">
        <f t="shared" si="18"/>
        <v>0</v>
      </c>
      <c r="CI19" s="19">
        <f t="shared" si="18"/>
        <v>0</v>
      </c>
      <c r="CJ19" s="19">
        <f t="shared" si="18"/>
        <v>0</v>
      </c>
      <c r="CK19" s="19">
        <f t="shared" si="18"/>
        <v>0</v>
      </c>
      <c r="CL19" s="19">
        <f t="shared" si="18"/>
        <v>0</v>
      </c>
      <c r="CM19" s="19">
        <f t="shared" si="18"/>
        <v>930.09118541033433</v>
      </c>
      <c r="CN19" s="19">
        <f t="shared" si="18"/>
        <v>0</v>
      </c>
      <c r="CO19" s="19">
        <f t="shared" si="18"/>
        <v>18606.120096288865</v>
      </c>
      <c r="CP19" s="19">
        <f t="shared" si="18"/>
        <v>0</v>
      </c>
      <c r="CQ19" s="19">
        <f t="shared" si="18"/>
        <v>2484895.6948695271</v>
      </c>
      <c r="CR19" s="19">
        <f t="shared" si="18"/>
        <v>0</v>
      </c>
      <c r="CS19" s="19">
        <f t="shared" si="18"/>
        <v>26003.717718775195</v>
      </c>
      <c r="CT19" s="19">
        <f t="shared" si="18"/>
        <v>3078.0715213029625</v>
      </c>
      <c r="CU19" s="19">
        <f t="shared" si="18"/>
        <v>0</v>
      </c>
      <c r="CV19" s="19">
        <f t="shared" si="18"/>
        <v>474.78260869565219</v>
      </c>
      <c r="CW19" s="31">
        <f t="shared" si="19"/>
        <v>0</v>
      </c>
      <c r="CX19" s="19">
        <f t="shared" si="19"/>
        <v>0</v>
      </c>
      <c r="CY19" s="19">
        <f t="shared" si="19"/>
        <v>0</v>
      </c>
      <c r="CZ19" s="19">
        <f t="shared" si="19"/>
        <v>0</v>
      </c>
      <c r="DA19" s="24">
        <f t="shared" si="28"/>
        <v>2533988.4780000006</v>
      </c>
      <c r="DB19" s="222">
        <f>CQ19</f>
        <v>2484895.6948695271</v>
      </c>
      <c r="DC19" s="223">
        <f t="shared" si="29"/>
        <v>49092.783130473457</v>
      </c>
      <c r="DD19" s="289">
        <f t="shared" si="30"/>
        <v>-49092.783130473457</v>
      </c>
      <c r="DF19" s="18" t="s">
        <v>26</v>
      </c>
      <c r="DG19" s="19">
        <f t="shared" si="20"/>
        <v>0</v>
      </c>
      <c r="DH19" s="19">
        <f t="shared" si="20"/>
        <v>0</v>
      </c>
      <c r="DI19" s="19">
        <f t="shared" si="20"/>
        <v>0</v>
      </c>
      <c r="DJ19" s="19">
        <f t="shared" si="20"/>
        <v>0</v>
      </c>
      <c r="DK19" s="19">
        <f t="shared" si="20"/>
        <v>0</v>
      </c>
      <c r="DL19" s="19">
        <f t="shared" si="20"/>
        <v>0</v>
      </c>
      <c r="DM19" s="19">
        <f t="shared" si="20"/>
        <v>0</v>
      </c>
      <c r="DN19" s="19">
        <f t="shared" si="20"/>
        <v>0</v>
      </c>
      <c r="DO19" s="19">
        <f t="shared" si="20"/>
        <v>22.242728184553663</v>
      </c>
      <c r="DP19" s="19">
        <f t="shared" si="20"/>
        <v>0</v>
      </c>
      <c r="DQ19" s="19">
        <f t="shared" si="20"/>
        <v>16827.89875725461</v>
      </c>
      <c r="DR19" s="19">
        <f t="shared" si="20"/>
        <v>0</v>
      </c>
      <c r="DS19" s="19">
        <f t="shared" si="20"/>
        <v>358.84276837987102</v>
      </c>
      <c r="DT19" s="19">
        <f t="shared" si="20"/>
        <v>89.902702702702697</v>
      </c>
      <c r="DU19" s="19">
        <f t="shared" si="20"/>
        <v>0</v>
      </c>
      <c r="DV19" s="19">
        <f t="shared" si="20"/>
        <v>72.313043478260866</v>
      </c>
      <c r="DW19" s="31">
        <f t="shared" si="21"/>
        <v>0</v>
      </c>
      <c r="DX19" s="19">
        <f t="shared" si="21"/>
        <v>0</v>
      </c>
      <c r="DY19" s="19">
        <f t="shared" si="21"/>
        <v>0</v>
      </c>
      <c r="DZ19" s="19">
        <f t="shared" si="21"/>
        <v>0</v>
      </c>
      <c r="EA19" s="24">
        <f t="shared" si="31"/>
        <v>17371.2</v>
      </c>
      <c r="EB19" s="222">
        <f>DQ19</f>
        <v>16827.89875725461</v>
      </c>
      <c r="EC19" s="223">
        <f t="shared" si="32"/>
        <v>543.30124274539048</v>
      </c>
      <c r="ED19" s="289">
        <f t="shared" si="33"/>
        <v>-543.30124274539048</v>
      </c>
      <c r="EF19" s="18" t="s">
        <v>26</v>
      </c>
      <c r="EG19" s="19">
        <f t="shared" si="22"/>
        <v>0</v>
      </c>
      <c r="EH19" s="19">
        <f t="shared" si="22"/>
        <v>0</v>
      </c>
      <c r="EI19" s="19">
        <f t="shared" si="22"/>
        <v>0</v>
      </c>
      <c r="EJ19" s="19">
        <f t="shared" si="22"/>
        <v>0</v>
      </c>
      <c r="EK19" s="19">
        <f t="shared" si="22"/>
        <v>0</v>
      </c>
      <c r="EL19" s="19">
        <f t="shared" si="22"/>
        <v>0</v>
      </c>
      <c r="EM19" s="19">
        <f t="shared" si="22"/>
        <v>0</v>
      </c>
      <c r="EN19" s="19">
        <f t="shared" si="22"/>
        <v>0</v>
      </c>
      <c r="EO19" s="19">
        <f t="shared" si="22"/>
        <v>13.790491474423272</v>
      </c>
      <c r="EP19" s="19">
        <f t="shared" si="22"/>
        <v>0</v>
      </c>
      <c r="EQ19" s="19">
        <f t="shared" si="22"/>
        <v>10465.662202470832</v>
      </c>
      <c r="ER19" s="19">
        <f t="shared" si="22"/>
        <v>0</v>
      </c>
      <c r="ES19" s="19">
        <f t="shared" si="22"/>
        <v>222.48251639552009</v>
      </c>
      <c r="ET19" s="19">
        <f t="shared" si="22"/>
        <v>56.638702702702695</v>
      </c>
      <c r="EU19" s="19">
        <f t="shared" si="22"/>
        <v>0</v>
      </c>
      <c r="EV19" s="19">
        <f t="shared" si="22"/>
        <v>44.834086956521745</v>
      </c>
      <c r="EW19" s="31">
        <f t="shared" si="23"/>
        <v>0</v>
      </c>
      <c r="EX19" s="19">
        <f t="shared" si="23"/>
        <v>0</v>
      </c>
      <c r="EY19" s="19">
        <f t="shared" si="23"/>
        <v>0</v>
      </c>
      <c r="EZ19" s="19">
        <f t="shared" si="23"/>
        <v>0</v>
      </c>
      <c r="FA19" s="24">
        <f t="shared" si="34"/>
        <v>10803.407999999999</v>
      </c>
      <c r="FB19" s="222">
        <f>EQ19</f>
        <v>10465.662202470832</v>
      </c>
      <c r="FC19" s="223">
        <f t="shared" si="35"/>
        <v>337.74579752916725</v>
      </c>
      <c r="FD19" s="289">
        <f t="shared" si="36"/>
        <v>-337.74579752916725</v>
      </c>
      <c r="FF19" s="18" t="s">
        <v>26</v>
      </c>
      <c r="FG19" s="19">
        <f t="shared" si="24"/>
        <v>0</v>
      </c>
      <c r="FH19" s="19">
        <f t="shared" si="24"/>
        <v>0</v>
      </c>
      <c r="FI19" s="19">
        <f t="shared" si="24"/>
        <v>0</v>
      </c>
      <c r="FJ19" s="19">
        <f t="shared" si="24"/>
        <v>0</v>
      </c>
      <c r="FK19" s="19">
        <f t="shared" si="24"/>
        <v>0</v>
      </c>
      <c r="FL19" s="19">
        <f t="shared" si="24"/>
        <v>0</v>
      </c>
      <c r="FM19" s="19">
        <f t="shared" si="24"/>
        <v>0</v>
      </c>
      <c r="FN19" s="19">
        <f t="shared" si="24"/>
        <v>0</v>
      </c>
      <c r="FO19" s="19">
        <f t="shared" si="24"/>
        <v>0</v>
      </c>
      <c r="FP19" s="19">
        <f t="shared" si="24"/>
        <v>0</v>
      </c>
      <c r="FQ19" s="19">
        <f t="shared" si="24"/>
        <v>1547.0270270270271</v>
      </c>
      <c r="FR19" s="19">
        <f t="shared" si="24"/>
        <v>0</v>
      </c>
      <c r="FS19" s="19">
        <f t="shared" si="24"/>
        <v>0</v>
      </c>
      <c r="FT19" s="19">
        <f t="shared" si="24"/>
        <v>42.972972972972975</v>
      </c>
      <c r="FU19" s="19">
        <f t="shared" si="24"/>
        <v>0</v>
      </c>
      <c r="FV19" s="19">
        <f t="shared" si="24"/>
        <v>0</v>
      </c>
      <c r="FW19" s="31">
        <f t="shared" si="25"/>
        <v>0</v>
      </c>
      <c r="FX19" s="19">
        <f t="shared" si="25"/>
        <v>0</v>
      </c>
      <c r="FY19" s="19">
        <f t="shared" si="25"/>
        <v>0</v>
      </c>
      <c r="FZ19" s="19">
        <f t="shared" si="25"/>
        <v>0</v>
      </c>
      <c r="GA19" s="24">
        <f t="shared" si="37"/>
        <v>1590</v>
      </c>
      <c r="GB19" s="222">
        <f>FQ19</f>
        <v>1547.0270270270271</v>
      </c>
      <c r="GC19" s="223">
        <f t="shared" si="38"/>
        <v>42.972972972972912</v>
      </c>
      <c r="GD19" s="289">
        <f t="shared" si="39"/>
        <v>-42.972972972972912</v>
      </c>
    </row>
    <row r="20" spans="1:186" ht="15.75" x14ac:dyDescent="0.25">
      <c r="B20" s="141"/>
      <c r="D20" s="18" t="s">
        <v>16</v>
      </c>
      <c r="E20" s="19">
        <f t="shared" si="40"/>
        <v>0</v>
      </c>
      <c r="F20" s="19">
        <f t="shared" si="40"/>
        <v>0</v>
      </c>
      <c r="G20" s="19">
        <f t="shared" si="40"/>
        <v>80</v>
      </c>
      <c r="H20" s="19">
        <f t="shared" si="40"/>
        <v>80</v>
      </c>
      <c r="I20" s="19">
        <f t="shared" si="40"/>
        <v>0</v>
      </c>
      <c r="J20" s="19">
        <f t="shared" si="40"/>
        <v>0</v>
      </c>
      <c r="K20" s="19">
        <f t="shared" si="40"/>
        <v>0</v>
      </c>
      <c r="L20" s="19">
        <f t="shared" si="40"/>
        <v>0</v>
      </c>
      <c r="M20" s="19">
        <f t="shared" si="40"/>
        <v>0</v>
      </c>
      <c r="N20" s="19">
        <f t="shared" si="40"/>
        <v>16</v>
      </c>
      <c r="O20" s="19">
        <f t="shared" si="41"/>
        <v>0</v>
      </c>
      <c r="P20" s="19">
        <f t="shared" si="41"/>
        <v>5061</v>
      </c>
      <c r="Q20" s="19">
        <f t="shared" si="41"/>
        <v>0</v>
      </c>
      <c r="R20" s="19">
        <f t="shared" si="41"/>
        <v>50</v>
      </c>
      <c r="S20" s="19">
        <f t="shared" si="41"/>
        <v>0</v>
      </c>
      <c r="T20" s="19">
        <f t="shared" si="41"/>
        <v>40</v>
      </c>
      <c r="U20" s="31">
        <f t="shared" si="41"/>
        <v>0</v>
      </c>
      <c r="V20" s="19">
        <f t="shared" si="41"/>
        <v>0</v>
      </c>
      <c r="W20" s="19">
        <f t="shared" si="41"/>
        <v>0</v>
      </c>
      <c r="X20" s="19">
        <f t="shared" si="41"/>
        <v>0</v>
      </c>
      <c r="Y20" s="24">
        <f t="shared" si="9"/>
        <v>5327</v>
      </c>
      <c r="Z20" s="143">
        <f t="shared" si="10"/>
        <v>0.95006570302233906</v>
      </c>
      <c r="AB20" s="140"/>
      <c r="AG20" s="18" t="str">
        <f t="shared" si="11"/>
        <v>ФП</v>
      </c>
      <c r="AH20" s="158">
        <f t="shared" si="12"/>
        <v>0</v>
      </c>
      <c r="AI20" s="158">
        <f t="shared" si="12"/>
        <v>0</v>
      </c>
      <c r="AJ20" s="158">
        <f t="shared" si="12"/>
        <v>1.5017833677492022E-2</v>
      </c>
      <c r="AK20" s="158">
        <f t="shared" si="12"/>
        <v>1.5017833677492022E-2</v>
      </c>
      <c r="AL20" s="158">
        <f t="shared" si="12"/>
        <v>0</v>
      </c>
      <c r="AM20" s="158">
        <f t="shared" si="12"/>
        <v>0</v>
      </c>
      <c r="AN20" s="158">
        <f t="shared" si="12"/>
        <v>0</v>
      </c>
      <c r="AO20" s="158">
        <f t="shared" si="12"/>
        <v>0</v>
      </c>
      <c r="AP20" s="158">
        <f t="shared" si="12"/>
        <v>0</v>
      </c>
      <c r="AQ20" s="158">
        <f t="shared" si="12"/>
        <v>3.0035667354984044E-3</v>
      </c>
      <c r="AR20" s="158">
        <f t="shared" si="12"/>
        <v>0</v>
      </c>
      <c r="AS20" s="158">
        <f t="shared" si="12"/>
        <v>0.95006570302233906</v>
      </c>
      <c r="AT20" s="158">
        <f t="shared" si="12"/>
        <v>0</v>
      </c>
      <c r="AU20" s="158">
        <f t="shared" si="12"/>
        <v>9.3861460484325129E-3</v>
      </c>
      <c r="AV20" s="158">
        <f t="shared" si="12"/>
        <v>0</v>
      </c>
      <c r="AW20" s="158">
        <f t="shared" si="12"/>
        <v>7.508916838746011E-3</v>
      </c>
      <c r="AX20" s="159">
        <f t="shared" si="13"/>
        <v>0</v>
      </c>
      <c r="AY20" s="158">
        <f t="shared" si="13"/>
        <v>0</v>
      </c>
      <c r="AZ20" s="158">
        <f t="shared" si="13"/>
        <v>0</v>
      </c>
      <c r="BA20" s="158">
        <f t="shared" si="13"/>
        <v>0</v>
      </c>
      <c r="BB20" s="142">
        <f t="shared" si="14"/>
        <v>1</v>
      </c>
      <c r="BC20" s="173">
        <f t="shared" si="15"/>
        <v>0.95006570302233906</v>
      </c>
      <c r="BF20" s="18" t="s">
        <v>16</v>
      </c>
      <c r="BG20" s="19">
        <f t="shared" si="16"/>
        <v>0</v>
      </c>
      <c r="BH20" s="19">
        <f t="shared" si="16"/>
        <v>0</v>
      </c>
      <c r="BI20" s="19">
        <f t="shared" si="16"/>
        <v>5106.0031243026115</v>
      </c>
      <c r="BJ20" s="19">
        <f t="shared" si="16"/>
        <v>5106.0031243026115</v>
      </c>
      <c r="BK20" s="19">
        <f t="shared" si="16"/>
        <v>0</v>
      </c>
      <c r="BL20" s="19">
        <f t="shared" si="16"/>
        <v>0</v>
      </c>
      <c r="BM20" s="19">
        <f t="shared" si="16"/>
        <v>0</v>
      </c>
      <c r="BN20" s="19">
        <f t="shared" si="16"/>
        <v>0</v>
      </c>
      <c r="BO20" s="19">
        <f t="shared" si="16"/>
        <v>0</v>
      </c>
      <c r="BP20" s="19">
        <f t="shared" si="16"/>
        <v>1021.2006248605222</v>
      </c>
      <c r="BQ20" s="19">
        <f t="shared" si="16"/>
        <v>0</v>
      </c>
      <c r="BR20" s="19">
        <f t="shared" si="16"/>
        <v>269364.07466091274</v>
      </c>
      <c r="BS20" s="19">
        <f t="shared" si="16"/>
        <v>0</v>
      </c>
      <c r="BT20" s="19">
        <f t="shared" si="16"/>
        <v>3191.2519526891315</v>
      </c>
      <c r="BU20" s="19">
        <f t="shared" si="16"/>
        <v>0</v>
      </c>
      <c r="BV20" s="19">
        <f t="shared" si="16"/>
        <v>968.70651293237768</v>
      </c>
      <c r="BW20" s="31">
        <f t="shared" si="17"/>
        <v>0</v>
      </c>
      <c r="BX20" s="19">
        <f t="shared" si="17"/>
        <v>0</v>
      </c>
      <c r="BY20" s="19">
        <f t="shared" si="17"/>
        <v>0</v>
      </c>
      <c r="BZ20" s="19">
        <f t="shared" si="17"/>
        <v>0</v>
      </c>
      <c r="CA20" s="24">
        <f t="shared" si="26"/>
        <v>284757.24</v>
      </c>
      <c r="CB20" s="222">
        <f>BR20</f>
        <v>269364.07466091274</v>
      </c>
      <c r="CC20" s="223">
        <f t="shared" si="27"/>
        <v>15393.165339087253</v>
      </c>
      <c r="CF20" s="18" t="s">
        <v>16</v>
      </c>
      <c r="CG20" s="19">
        <f t="shared" si="18"/>
        <v>0</v>
      </c>
      <c r="CH20" s="19">
        <f t="shared" si="18"/>
        <v>0</v>
      </c>
      <c r="CI20" s="19">
        <f t="shared" si="18"/>
        <v>5106.0031243026115</v>
      </c>
      <c r="CJ20" s="19">
        <f t="shared" si="18"/>
        <v>5106.0031243026115</v>
      </c>
      <c r="CK20" s="19">
        <f t="shared" si="18"/>
        <v>0</v>
      </c>
      <c r="CL20" s="19">
        <f t="shared" si="18"/>
        <v>0</v>
      </c>
      <c r="CM20" s="19">
        <f t="shared" si="18"/>
        <v>0</v>
      </c>
      <c r="CN20" s="19">
        <f t="shared" si="18"/>
        <v>0</v>
      </c>
      <c r="CO20" s="19">
        <f t="shared" si="18"/>
        <v>0</v>
      </c>
      <c r="CP20" s="19">
        <f t="shared" si="18"/>
        <v>1021.2006248605222</v>
      </c>
      <c r="CQ20" s="19">
        <f t="shared" si="18"/>
        <v>0</v>
      </c>
      <c r="CR20" s="19">
        <f t="shared" si="18"/>
        <v>267553.13543997164</v>
      </c>
      <c r="CS20" s="19">
        <f t="shared" si="18"/>
        <v>0</v>
      </c>
      <c r="CT20" s="19">
        <f t="shared" si="18"/>
        <v>3191.2519526891315</v>
      </c>
      <c r="CU20" s="19">
        <f t="shared" si="18"/>
        <v>0</v>
      </c>
      <c r="CV20" s="19">
        <f t="shared" si="18"/>
        <v>922.40573387348081</v>
      </c>
      <c r="CW20" s="31">
        <f t="shared" si="19"/>
        <v>0</v>
      </c>
      <c r="CX20" s="19">
        <f t="shared" si="19"/>
        <v>0</v>
      </c>
      <c r="CY20" s="19">
        <f t="shared" si="19"/>
        <v>0</v>
      </c>
      <c r="CZ20" s="19">
        <f t="shared" si="19"/>
        <v>0</v>
      </c>
      <c r="DA20" s="24">
        <f t="shared" si="28"/>
        <v>282900</v>
      </c>
      <c r="DB20" s="222">
        <f>CR20</f>
        <v>267553.13543997164</v>
      </c>
      <c r="DC20" s="223">
        <f t="shared" si="29"/>
        <v>15346.864560028363</v>
      </c>
      <c r="DD20" s="289">
        <f t="shared" si="30"/>
        <v>-15346.864560028363</v>
      </c>
      <c r="DF20" s="18" t="s">
        <v>16</v>
      </c>
      <c r="DG20" s="19">
        <f t="shared" si="20"/>
        <v>0</v>
      </c>
      <c r="DH20" s="19">
        <f t="shared" si="20"/>
        <v>0</v>
      </c>
      <c r="DI20" s="19">
        <f t="shared" si="20"/>
        <v>0</v>
      </c>
      <c r="DJ20" s="19">
        <f t="shared" si="20"/>
        <v>0</v>
      </c>
      <c r="DK20" s="19">
        <f t="shared" si="20"/>
        <v>0</v>
      </c>
      <c r="DL20" s="19">
        <f t="shared" si="20"/>
        <v>0</v>
      </c>
      <c r="DM20" s="19">
        <f t="shared" si="20"/>
        <v>0</v>
      </c>
      <c r="DN20" s="19">
        <f t="shared" si="20"/>
        <v>0</v>
      </c>
      <c r="DO20" s="19">
        <f t="shared" si="20"/>
        <v>0</v>
      </c>
      <c r="DP20" s="19">
        <f t="shared" si="20"/>
        <v>0</v>
      </c>
      <c r="DQ20" s="19">
        <f t="shared" si="20"/>
        <v>0</v>
      </c>
      <c r="DR20" s="19">
        <f t="shared" si="20"/>
        <v>1351.4471798067934</v>
      </c>
      <c r="DS20" s="19">
        <f t="shared" si="20"/>
        <v>0</v>
      </c>
      <c r="DT20" s="19">
        <f t="shared" si="20"/>
        <v>0</v>
      </c>
      <c r="DU20" s="19">
        <f t="shared" si="20"/>
        <v>0</v>
      </c>
      <c r="DV20" s="19">
        <f t="shared" si="20"/>
        <v>34.552820193206607</v>
      </c>
      <c r="DW20" s="31">
        <f t="shared" si="21"/>
        <v>0</v>
      </c>
      <c r="DX20" s="19">
        <f t="shared" si="21"/>
        <v>0</v>
      </c>
      <c r="DY20" s="19">
        <f t="shared" si="21"/>
        <v>0</v>
      </c>
      <c r="DZ20" s="19">
        <f t="shared" si="21"/>
        <v>0</v>
      </c>
      <c r="EA20" s="24">
        <f t="shared" si="31"/>
        <v>1386</v>
      </c>
      <c r="EB20" s="222">
        <f>DR20</f>
        <v>1351.4471798067934</v>
      </c>
      <c r="EC20" s="223">
        <f t="shared" si="32"/>
        <v>34.552820193206571</v>
      </c>
      <c r="ED20" s="289">
        <f t="shared" si="33"/>
        <v>-34.552820193206571</v>
      </c>
      <c r="EF20" s="18" t="s">
        <v>16</v>
      </c>
      <c r="EG20" s="19">
        <f t="shared" si="22"/>
        <v>0</v>
      </c>
      <c r="EH20" s="19">
        <f t="shared" si="22"/>
        <v>0</v>
      </c>
      <c r="EI20" s="19">
        <f t="shared" si="22"/>
        <v>0</v>
      </c>
      <c r="EJ20" s="19">
        <f t="shared" si="22"/>
        <v>0</v>
      </c>
      <c r="EK20" s="19">
        <f t="shared" si="22"/>
        <v>0</v>
      </c>
      <c r="EL20" s="19">
        <f t="shared" si="22"/>
        <v>0</v>
      </c>
      <c r="EM20" s="19">
        <f t="shared" si="22"/>
        <v>0</v>
      </c>
      <c r="EN20" s="19">
        <f t="shared" si="22"/>
        <v>0</v>
      </c>
      <c r="EO20" s="19">
        <f t="shared" si="22"/>
        <v>0</v>
      </c>
      <c r="EP20" s="19">
        <f t="shared" si="22"/>
        <v>0</v>
      </c>
      <c r="EQ20" s="19">
        <f t="shared" si="22"/>
        <v>0</v>
      </c>
      <c r="ER20" s="19">
        <f t="shared" si="22"/>
        <v>459.49204113430977</v>
      </c>
      <c r="ES20" s="19">
        <f t="shared" si="22"/>
        <v>0</v>
      </c>
      <c r="ET20" s="19">
        <f t="shared" si="22"/>
        <v>0</v>
      </c>
      <c r="EU20" s="19">
        <f t="shared" si="22"/>
        <v>0</v>
      </c>
      <c r="EV20" s="19">
        <f t="shared" si="22"/>
        <v>11.747958865690247</v>
      </c>
      <c r="EW20" s="31">
        <f t="shared" si="23"/>
        <v>0</v>
      </c>
      <c r="EX20" s="19">
        <f t="shared" si="23"/>
        <v>0</v>
      </c>
      <c r="EY20" s="19">
        <f t="shared" si="23"/>
        <v>0</v>
      </c>
      <c r="EZ20" s="19">
        <f t="shared" si="23"/>
        <v>0</v>
      </c>
      <c r="FA20" s="24">
        <f t="shared" si="34"/>
        <v>471.24</v>
      </c>
      <c r="FB20" s="222">
        <f>ER20</f>
        <v>459.49204113430977</v>
      </c>
      <c r="FC20" s="223">
        <f t="shared" si="35"/>
        <v>11.747958865690237</v>
      </c>
      <c r="FD20" s="289">
        <f t="shared" si="36"/>
        <v>-11.747958865690237</v>
      </c>
      <c r="FF20" s="18" t="s">
        <v>16</v>
      </c>
      <c r="FG20" s="19">
        <f t="shared" si="24"/>
        <v>0</v>
      </c>
      <c r="FH20" s="19">
        <f t="shared" si="24"/>
        <v>0</v>
      </c>
      <c r="FI20" s="19">
        <f t="shared" si="24"/>
        <v>0</v>
      </c>
      <c r="FJ20" s="19">
        <f t="shared" si="24"/>
        <v>0</v>
      </c>
      <c r="FK20" s="19">
        <f t="shared" si="24"/>
        <v>0</v>
      </c>
      <c r="FL20" s="19">
        <f t="shared" si="24"/>
        <v>0</v>
      </c>
      <c r="FM20" s="19">
        <f t="shared" si="24"/>
        <v>0</v>
      </c>
      <c r="FN20" s="19">
        <f t="shared" si="24"/>
        <v>0</v>
      </c>
      <c r="FO20" s="19">
        <f t="shared" si="24"/>
        <v>0</v>
      </c>
      <c r="FP20" s="19">
        <f t="shared" si="24"/>
        <v>0</v>
      </c>
      <c r="FQ20" s="19">
        <f t="shared" si="24"/>
        <v>0</v>
      </c>
      <c r="FR20" s="19">
        <f t="shared" si="24"/>
        <v>0</v>
      </c>
      <c r="FS20" s="19">
        <f t="shared" si="24"/>
        <v>0</v>
      </c>
      <c r="FT20" s="19">
        <f t="shared" si="24"/>
        <v>0</v>
      </c>
      <c r="FU20" s="19">
        <f t="shared" si="24"/>
        <v>0</v>
      </c>
      <c r="FV20" s="19">
        <f t="shared" si="24"/>
        <v>0</v>
      </c>
      <c r="FW20" s="31">
        <f t="shared" si="25"/>
        <v>0</v>
      </c>
      <c r="FX20" s="19">
        <f t="shared" si="25"/>
        <v>0</v>
      </c>
      <c r="FY20" s="19">
        <f t="shared" si="25"/>
        <v>0</v>
      </c>
      <c r="FZ20" s="19">
        <f t="shared" si="25"/>
        <v>0</v>
      </c>
      <c r="GA20" s="24">
        <f t="shared" si="37"/>
        <v>0</v>
      </c>
      <c r="GB20" s="222">
        <f>FR20</f>
        <v>0</v>
      </c>
      <c r="GC20" s="223">
        <f t="shared" si="38"/>
        <v>0</v>
      </c>
      <c r="GD20" s="289">
        <f t="shared" si="39"/>
        <v>0</v>
      </c>
    </row>
    <row r="21" spans="1:186" ht="15.75" x14ac:dyDescent="0.25">
      <c r="B21" s="141"/>
      <c r="D21" s="18" t="s">
        <v>27</v>
      </c>
      <c r="E21" s="19">
        <f t="shared" si="40"/>
        <v>0</v>
      </c>
      <c r="F21" s="19">
        <f t="shared" si="40"/>
        <v>0</v>
      </c>
      <c r="G21" s="19">
        <f t="shared" si="40"/>
        <v>36</v>
      </c>
      <c r="H21" s="19">
        <f t="shared" si="40"/>
        <v>6</v>
      </c>
      <c r="I21" s="19">
        <f t="shared" si="40"/>
        <v>0</v>
      </c>
      <c r="J21" s="19">
        <f t="shared" si="40"/>
        <v>0</v>
      </c>
      <c r="K21" s="19">
        <f t="shared" si="40"/>
        <v>79.5</v>
      </c>
      <c r="L21" s="19">
        <f t="shared" si="40"/>
        <v>0</v>
      </c>
      <c r="M21" s="19">
        <f t="shared" si="40"/>
        <v>231.75</v>
      </c>
      <c r="N21" s="19">
        <f t="shared" si="40"/>
        <v>18</v>
      </c>
      <c r="O21" s="19">
        <f t="shared" si="41"/>
        <v>0</v>
      </c>
      <c r="P21" s="19">
        <f t="shared" si="41"/>
        <v>0</v>
      </c>
      <c r="Q21" s="19">
        <f t="shared" si="41"/>
        <v>6920</v>
      </c>
      <c r="R21" s="19">
        <f t="shared" si="41"/>
        <v>97.5</v>
      </c>
      <c r="S21" s="19">
        <f t="shared" si="41"/>
        <v>0</v>
      </c>
      <c r="T21" s="19">
        <f t="shared" si="41"/>
        <v>6</v>
      </c>
      <c r="U21" s="31">
        <f t="shared" si="41"/>
        <v>0</v>
      </c>
      <c r="V21" s="19">
        <f t="shared" si="41"/>
        <v>0</v>
      </c>
      <c r="W21" s="19">
        <f t="shared" si="41"/>
        <v>0</v>
      </c>
      <c r="X21" s="19">
        <f t="shared" si="41"/>
        <v>18</v>
      </c>
      <c r="Y21" s="24">
        <f t="shared" si="9"/>
        <v>7412.75</v>
      </c>
      <c r="Z21" s="143">
        <f t="shared" si="10"/>
        <v>0.93352669387204479</v>
      </c>
      <c r="AB21" s="140"/>
      <c r="AG21" s="18" t="str">
        <f t="shared" si="11"/>
        <v>ФСлФ</v>
      </c>
      <c r="AH21" s="158">
        <f t="shared" si="12"/>
        <v>0</v>
      </c>
      <c r="AI21" s="158">
        <f t="shared" si="12"/>
        <v>0</v>
      </c>
      <c r="AJ21" s="158">
        <f t="shared" si="12"/>
        <v>4.8564972513574587E-3</v>
      </c>
      <c r="AK21" s="158">
        <f t="shared" si="12"/>
        <v>8.0941620855957638E-4</v>
      </c>
      <c r="AL21" s="158">
        <f t="shared" si="12"/>
        <v>0</v>
      </c>
      <c r="AM21" s="158">
        <f t="shared" si="12"/>
        <v>0</v>
      </c>
      <c r="AN21" s="158">
        <f t="shared" si="12"/>
        <v>1.0724764763414387E-2</v>
      </c>
      <c r="AO21" s="158">
        <f t="shared" si="12"/>
        <v>0</v>
      </c>
      <c r="AP21" s="158">
        <f t="shared" si="12"/>
        <v>3.1263701055613637E-2</v>
      </c>
      <c r="AQ21" s="158">
        <f t="shared" si="12"/>
        <v>2.4282486256787294E-3</v>
      </c>
      <c r="AR21" s="158">
        <f t="shared" si="12"/>
        <v>0</v>
      </c>
      <c r="AS21" s="158">
        <f t="shared" si="12"/>
        <v>0</v>
      </c>
      <c r="AT21" s="158">
        <f t="shared" si="12"/>
        <v>0.93352669387204479</v>
      </c>
      <c r="AU21" s="158">
        <f t="shared" si="12"/>
        <v>1.3153013389093117E-2</v>
      </c>
      <c r="AV21" s="158">
        <f t="shared" si="12"/>
        <v>0</v>
      </c>
      <c r="AW21" s="158">
        <f t="shared" si="12"/>
        <v>8.0941620855957638E-4</v>
      </c>
      <c r="AX21" s="159">
        <f t="shared" si="13"/>
        <v>0</v>
      </c>
      <c r="AY21" s="158">
        <f t="shared" si="13"/>
        <v>0</v>
      </c>
      <c r="AZ21" s="158">
        <f t="shared" si="13"/>
        <v>0</v>
      </c>
      <c r="BA21" s="158">
        <f t="shared" si="13"/>
        <v>2.4282486256787294E-3</v>
      </c>
      <c r="BB21" s="142">
        <f t="shared" si="14"/>
        <v>1</v>
      </c>
      <c r="BC21" s="173">
        <f t="shared" si="15"/>
        <v>0.93352669387204479</v>
      </c>
      <c r="BF21" s="18" t="s">
        <v>27</v>
      </c>
      <c r="BG21" s="19">
        <f t="shared" si="16"/>
        <v>0</v>
      </c>
      <c r="BH21" s="19">
        <f t="shared" si="16"/>
        <v>0</v>
      </c>
      <c r="BI21" s="19">
        <f t="shared" si="16"/>
        <v>1108.5351305689767</v>
      </c>
      <c r="BJ21" s="19">
        <f t="shared" si="16"/>
        <v>184.75585509482946</v>
      </c>
      <c r="BK21" s="19">
        <f t="shared" si="16"/>
        <v>0</v>
      </c>
      <c r="BL21" s="19">
        <f t="shared" si="16"/>
        <v>0</v>
      </c>
      <c r="BM21" s="19">
        <f t="shared" si="16"/>
        <v>2448.0150800064903</v>
      </c>
      <c r="BN21" s="19">
        <f t="shared" si="16"/>
        <v>0</v>
      </c>
      <c r="BO21" s="19">
        <f t="shared" si="16"/>
        <v>7129.1797900024267</v>
      </c>
      <c r="BP21" s="19">
        <f t="shared" si="16"/>
        <v>554.26756528448834</v>
      </c>
      <c r="BQ21" s="19">
        <f t="shared" si="16"/>
        <v>0</v>
      </c>
      <c r="BR21" s="19">
        <f t="shared" si="16"/>
        <v>0</v>
      </c>
      <c r="BS21" s="19">
        <f t="shared" si="16"/>
        <v>212574.43051337253</v>
      </c>
      <c r="BT21" s="19">
        <f t="shared" si="16"/>
        <v>3002.2826452909785</v>
      </c>
      <c r="BU21" s="19">
        <f t="shared" si="16"/>
        <v>0</v>
      </c>
      <c r="BV21" s="19">
        <f t="shared" si="16"/>
        <v>184.75585509482946</v>
      </c>
      <c r="BW21" s="31">
        <f t="shared" si="17"/>
        <v>0</v>
      </c>
      <c r="BX21" s="19">
        <f t="shared" si="17"/>
        <v>0</v>
      </c>
      <c r="BY21" s="19">
        <f t="shared" si="17"/>
        <v>0</v>
      </c>
      <c r="BZ21" s="19">
        <f t="shared" si="17"/>
        <v>554.26756528448834</v>
      </c>
      <c r="CA21" s="24">
        <f t="shared" si="26"/>
        <v>227740.49000000002</v>
      </c>
      <c r="CB21" s="222">
        <f>BS21</f>
        <v>212574.43051337253</v>
      </c>
      <c r="CC21" s="223">
        <f t="shared" si="27"/>
        <v>15166.059486627491</v>
      </c>
      <c r="CF21" s="18" t="s">
        <v>27</v>
      </c>
      <c r="CG21" s="19">
        <f t="shared" si="18"/>
        <v>0</v>
      </c>
      <c r="CH21" s="19">
        <f t="shared" si="18"/>
        <v>0</v>
      </c>
      <c r="CI21" s="19">
        <f t="shared" si="18"/>
        <v>447.05618952607085</v>
      </c>
      <c r="CJ21" s="19">
        <f t="shared" si="18"/>
        <v>74.509364921011809</v>
      </c>
      <c r="CK21" s="19">
        <f t="shared" si="18"/>
        <v>0</v>
      </c>
      <c r="CL21" s="19">
        <f t="shared" si="18"/>
        <v>0</v>
      </c>
      <c r="CM21" s="19">
        <f t="shared" si="18"/>
        <v>987.24908520340648</v>
      </c>
      <c r="CN21" s="19">
        <f t="shared" si="18"/>
        <v>0</v>
      </c>
      <c r="CO21" s="19">
        <f t="shared" si="18"/>
        <v>2848.5014208420102</v>
      </c>
      <c r="CP21" s="19">
        <f t="shared" si="18"/>
        <v>223.52809476303543</v>
      </c>
      <c r="CQ21" s="19">
        <f t="shared" si="18"/>
        <v>0</v>
      </c>
      <c r="CR21" s="19">
        <f t="shared" si="18"/>
        <v>0</v>
      </c>
      <c r="CS21" s="19">
        <f t="shared" si="18"/>
        <v>83792.341205093966</v>
      </c>
      <c r="CT21" s="19">
        <f t="shared" si="18"/>
        <v>1210.777179966442</v>
      </c>
      <c r="CU21" s="19">
        <f t="shared" si="18"/>
        <v>0</v>
      </c>
      <c r="CV21" s="19">
        <f t="shared" si="18"/>
        <v>74.509364921011809</v>
      </c>
      <c r="CW21" s="31">
        <f t="shared" si="19"/>
        <v>0</v>
      </c>
      <c r="CX21" s="19">
        <f t="shared" si="19"/>
        <v>0</v>
      </c>
      <c r="CY21" s="19">
        <f t="shared" si="19"/>
        <v>0</v>
      </c>
      <c r="CZ21" s="19">
        <f t="shared" si="19"/>
        <v>223.52809476303543</v>
      </c>
      <c r="DA21" s="24">
        <f t="shared" si="28"/>
        <v>89882</v>
      </c>
      <c r="DB21" s="222">
        <f>CS21</f>
        <v>83792.341205093966</v>
      </c>
      <c r="DC21" s="223">
        <f t="shared" si="29"/>
        <v>6089.658794906034</v>
      </c>
      <c r="DD21" s="289">
        <f t="shared" si="30"/>
        <v>-6089.658794906034</v>
      </c>
      <c r="DF21" s="18" t="s">
        <v>27</v>
      </c>
      <c r="DG21" s="19">
        <f t="shared" si="20"/>
        <v>0</v>
      </c>
      <c r="DH21" s="19">
        <f t="shared" si="20"/>
        <v>0</v>
      </c>
      <c r="DI21" s="19">
        <f t="shared" si="20"/>
        <v>367.48830057939205</v>
      </c>
      <c r="DJ21" s="19">
        <f t="shared" si="20"/>
        <v>61.248050096565343</v>
      </c>
      <c r="DK21" s="19">
        <f t="shared" si="20"/>
        <v>0</v>
      </c>
      <c r="DL21" s="19">
        <f t="shared" si="20"/>
        <v>0</v>
      </c>
      <c r="DM21" s="19">
        <f t="shared" si="20"/>
        <v>811.53666377949082</v>
      </c>
      <c r="DN21" s="19">
        <f t="shared" si="20"/>
        <v>0</v>
      </c>
      <c r="DO21" s="19">
        <f t="shared" si="20"/>
        <v>2378.1546495335642</v>
      </c>
      <c r="DP21" s="19">
        <f t="shared" si="20"/>
        <v>183.74415028969602</v>
      </c>
      <c r="DQ21" s="19">
        <f t="shared" si="20"/>
        <v>0</v>
      </c>
      <c r="DR21" s="19">
        <f t="shared" si="20"/>
        <v>0</v>
      </c>
      <c r="DS21" s="19">
        <f t="shared" si="20"/>
        <v>71545.605171265837</v>
      </c>
      <c r="DT21" s="19">
        <f t="shared" si="20"/>
        <v>995.28081406918693</v>
      </c>
      <c r="DU21" s="19">
        <f t="shared" si="20"/>
        <v>0</v>
      </c>
      <c r="DV21" s="19">
        <f t="shared" si="20"/>
        <v>61.248050096565343</v>
      </c>
      <c r="DW21" s="31">
        <f t="shared" si="21"/>
        <v>0</v>
      </c>
      <c r="DX21" s="19">
        <f t="shared" si="21"/>
        <v>0</v>
      </c>
      <c r="DY21" s="19">
        <f t="shared" si="21"/>
        <v>0</v>
      </c>
      <c r="DZ21" s="19">
        <f t="shared" si="21"/>
        <v>183.74415028969602</v>
      </c>
      <c r="EA21" s="24">
        <f t="shared" si="31"/>
        <v>76588.05</v>
      </c>
      <c r="EB21" s="222">
        <f>DS21</f>
        <v>71545.605171265837</v>
      </c>
      <c r="EC21" s="223">
        <f t="shared" si="32"/>
        <v>5042.4448287341656</v>
      </c>
      <c r="ED21" s="289">
        <f t="shared" si="33"/>
        <v>-5042.4448287341656</v>
      </c>
      <c r="EF21" s="18" t="s">
        <v>27</v>
      </c>
      <c r="EG21" s="19">
        <f t="shared" si="22"/>
        <v>0</v>
      </c>
      <c r="EH21" s="19">
        <f t="shared" si="22"/>
        <v>0</v>
      </c>
      <c r="EI21" s="19">
        <f t="shared" si="22"/>
        <v>293.99064046351367</v>
      </c>
      <c r="EJ21" s="19">
        <f t="shared" si="22"/>
        <v>48.998440077252283</v>
      </c>
      <c r="EK21" s="19">
        <f t="shared" si="22"/>
        <v>0</v>
      </c>
      <c r="EL21" s="19">
        <f t="shared" si="22"/>
        <v>0</v>
      </c>
      <c r="EM21" s="19">
        <f t="shared" si="22"/>
        <v>649.22933102359275</v>
      </c>
      <c r="EN21" s="19">
        <f t="shared" si="22"/>
        <v>0</v>
      </c>
      <c r="EO21" s="19">
        <f t="shared" si="22"/>
        <v>1902.5237196268515</v>
      </c>
      <c r="EP21" s="19">
        <f t="shared" si="22"/>
        <v>146.99532023175684</v>
      </c>
      <c r="EQ21" s="19">
        <f t="shared" si="22"/>
        <v>0</v>
      </c>
      <c r="ER21" s="19">
        <f t="shared" si="22"/>
        <v>0</v>
      </c>
      <c r="ES21" s="19">
        <f t="shared" si="22"/>
        <v>57236.484137012681</v>
      </c>
      <c r="ET21" s="19">
        <f t="shared" si="22"/>
        <v>796.22465125534961</v>
      </c>
      <c r="EU21" s="19">
        <f t="shared" si="22"/>
        <v>0</v>
      </c>
      <c r="EV21" s="19">
        <f t="shared" si="22"/>
        <v>48.998440077252283</v>
      </c>
      <c r="EW21" s="31">
        <f t="shared" si="23"/>
        <v>0</v>
      </c>
      <c r="EX21" s="19">
        <f t="shared" si="23"/>
        <v>0</v>
      </c>
      <c r="EY21" s="19">
        <f t="shared" si="23"/>
        <v>0</v>
      </c>
      <c r="EZ21" s="19">
        <f t="shared" si="23"/>
        <v>146.99532023175684</v>
      </c>
      <c r="FA21" s="24">
        <f t="shared" si="34"/>
        <v>61270.44</v>
      </c>
      <c r="FB21" s="222">
        <f>ES21</f>
        <v>57236.484137012681</v>
      </c>
      <c r="FC21" s="223">
        <f t="shared" si="35"/>
        <v>4033.9558629873209</v>
      </c>
      <c r="FD21" s="289">
        <f t="shared" si="36"/>
        <v>-4033.9558629873209</v>
      </c>
      <c r="FF21" s="18" t="s">
        <v>27</v>
      </c>
      <c r="FG21" s="19">
        <f t="shared" si="24"/>
        <v>0</v>
      </c>
      <c r="FH21" s="19">
        <f t="shared" si="24"/>
        <v>0</v>
      </c>
      <c r="FI21" s="19">
        <f t="shared" si="24"/>
        <v>0</v>
      </c>
      <c r="FJ21" s="19">
        <f t="shared" si="24"/>
        <v>0</v>
      </c>
      <c r="FK21" s="19">
        <f t="shared" si="24"/>
        <v>0</v>
      </c>
      <c r="FL21" s="19">
        <f t="shared" si="24"/>
        <v>0</v>
      </c>
      <c r="FM21" s="19">
        <f t="shared" si="24"/>
        <v>0</v>
      </c>
      <c r="FN21" s="19">
        <f t="shared" si="24"/>
        <v>0</v>
      </c>
      <c r="FO21" s="19">
        <f t="shared" si="24"/>
        <v>0</v>
      </c>
      <c r="FP21" s="19">
        <f t="shared" si="24"/>
        <v>0</v>
      </c>
      <c r="FQ21" s="19">
        <f t="shared" si="24"/>
        <v>0</v>
      </c>
      <c r="FR21" s="19">
        <f t="shared" si="24"/>
        <v>0</v>
      </c>
      <c r="FS21" s="19">
        <f t="shared" si="24"/>
        <v>0</v>
      </c>
      <c r="FT21" s="19">
        <f t="shared" si="24"/>
        <v>0</v>
      </c>
      <c r="FU21" s="19">
        <f t="shared" si="24"/>
        <v>0</v>
      </c>
      <c r="FV21" s="19">
        <f t="shared" si="24"/>
        <v>0</v>
      </c>
      <c r="FW21" s="31">
        <f t="shared" si="25"/>
        <v>0</v>
      </c>
      <c r="FX21" s="19">
        <f t="shared" si="25"/>
        <v>0</v>
      </c>
      <c r="FY21" s="19">
        <f t="shared" si="25"/>
        <v>0</v>
      </c>
      <c r="FZ21" s="19">
        <f t="shared" si="25"/>
        <v>0</v>
      </c>
      <c r="GA21" s="24">
        <f t="shared" si="37"/>
        <v>0</v>
      </c>
      <c r="GB21" s="222">
        <f>FS21</f>
        <v>0</v>
      </c>
      <c r="GC21" s="223">
        <f t="shared" si="38"/>
        <v>0</v>
      </c>
      <c r="GD21" s="289">
        <f t="shared" si="39"/>
        <v>0</v>
      </c>
    </row>
    <row r="22" spans="1:186" ht="15.75" x14ac:dyDescent="0.25">
      <c r="B22" s="141"/>
      <c r="D22" s="18" t="s">
        <v>17</v>
      </c>
      <c r="E22" s="19">
        <f t="shared" si="40"/>
        <v>15</v>
      </c>
      <c r="F22" s="19">
        <f t="shared" si="40"/>
        <v>52.5</v>
      </c>
      <c r="G22" s="19">
        <f t="shared" si="40"/>
        <v>13.5</v>
      </c>
      <c r="H22" s="19">
        <f t="shared" si="40"/>
        <v>31.5</v>
      </c>
      <c r="I22" s="19">
        <f t="shared" si="40"/>
        <v>30</v>
      </c>
      <c r="J22" s="19">
        <f t="shared" si="40"/>
        <v>455</v>
      </c>
      <c r="K22" s="19">
        <f t="shared" si="40"/>
        <v>118.5</v>
      </c>
      <c r="L22" s="19">
        <f t="shared" si="40"/>
        <v>0</v>
      </c>
      <c r="M22" s="19">
        <f t="shared" si="40"/>
        <v>96</v>
      </c>
      <c r="N22" s="19">
        <f t="shared" si="40"/>
        <v>0</v>
      </c>
      <c r="O22" s="19">
        <f t="shared" si="41"/>
        <v>22.5</v>
      </c>
      <c r="P22" s="19">
        <f t="shared" si="41"/>
        <v>105</v>
      </c>
      <c r="Q22" s="19">
        <f t="shared" si="41"/>
        <v>114</v>
      </c>
      <c r="R22" s="19">
        <f t="shared" si="41"/>
        <v>19664.5</v>
      </c>
      <c r="S22" s="19">
        <f t="shared" si="41"/>
        <v>0</v>
      </c>
      <c r="T22" s="19">
        <f t="shared" si="41"/>
        <v>198</v>
      </c>
      <c r="U22" s="31">
        <f t="shared" si="41"/>
        <v>0</v>
      </c>
      <c r="V22" s="19">
        <f t="shared" si="41"/>
        <v>0</v>
      </c>
      <c r="W22" s="19">
        <f t="shared" si="41"/>
        <v>0</v>
      </c>
      <c r="X22" s="19">
        <f t="shared" si="41"/>
        <v>13.5</v>
      </c>
      <c r="Y22" s="24">
        <f t="shared" si="9"/>
        <v>20929.5</v>
      </c>
      <c r="Z22" s="143">
        <f t="shared" si="10"/>
        <v>0.9395589956759598</v>
      </c>
      <c r="AB22" s="140"/>
      <c r="AG22" s="18" t="str">
        <f t="shared" si="11"/>
        <v>ФФ</v>
      </c>
      <c r="AH22" s="158">
        <f t="shared" si="12"/>
        <v>7.1669175087794737E-4</v>
      </c>
      <c r="AI22" s="158">
        <f t="shared" si="12"/>
        <v>2.5084211280728161E-3</v>
      </c>
      <c r="AJ22" s="158">
        <f t="shared" si="12"/>
        <v>6.4502257579015262E-4</v>
      </c>
      <c r="AK22" s="158">
        <f t="shared" si="12"/>
        <v>1.5050526768436896E-3</v>
      </c>
      <c r="AL22" s="158">
        <f t="shared" si="12"/>
        <v>1.4333835017558947E-3</v>
      </c>
      <c r="AM22" s="158">
        <f t="shared" si="12"/>
        <v>2.1739649776631072E-2</v>
      </c>
      <c r="AN22" s="158">
        <f t="shared" si="12"/>
        <v>5.6618648319357841E-3</v>
      </c>
      <c r="AO22" s="158">
        <f t="shared" si="12"/>
        <v>0</v>
      </c>
      <c r="AP22" s="158">
        <f t="shared" si="12"/>
        <v>4.586827205618863E-3</v>
      </c>
      <c r="AQ22" s="158">
        <f t="shared" si="12"/>
        <v>0</v>
      </c>
      <c r="AR22" s="158">
        <f t="shared" si="12"/>
        <v>1.0750376263169211E-3</v>
      </c>
      <c r="AS22" s="158">
        <f t="shared" si="12"/>
        <v>5.0168422561456321E-3</v>
      </c>
      <c r="AT22" s="158">
        <f t="shared" si="12"/>
        <v>5.4468573066724004E-3</v>
      </c>
      <c r="AU22" s="158">
        <f t="shared" si="12"/>
        <v>0.9395589956759598</v>
      </c>
      <c r="AV22" s="158">
        <f t="shared" si="12"/>
        <v>0</v>
      </c>
      <c r="AW22" s="158">
        <f t="shared" si="12"/>
        <v>9.4603311115889054E-3</v>
      </c>
      <c r="AX22" s="159">
        <f t="shared" si="13"/>
        <v>0</v>
      </c>
      <c r="AY22" s="158">
        <f t="shared" si="13"/>
        <v>0</v>
      </c>
      <c r="AZ22" s="158">
        <f t="shared" si="13"/>
        <v>0</v>
      </c>
      <c r="BA22" s="158">
        <f t="shared" si="13"/>
        <v>6.4502257579015262E-4</v>
      </c>
      <c r="BB22" s="142">
        <f t="shared" si="14"/>
        <v>1.0000000000000002</v>
      </c>
      <c r="BC22" s="173">
        <f t="shared" si="15"/>
        <v>0.9395589956759598</v>
      </c>
      <c r="BF22" s="18" t="s">
        <v>17</v>
      </c>
      <c r="BG22" s="19">
        <f t="shared" si="16"/>
        <v>978.03900243308999</v>
      </c>
      <c r="BH22" s="19">
        <f t="shared" si="16"/>
        <v>3443.4005650966128</v>
      </c>
      <c r="BI22" s="19">
        <f t="shared" si="16"/>
        <v>562.2165794609665</v>
      </c>
      <c r="BJ22" s="19">
        <f t="shared" si="16"/>
        <v>1322.7488713448088</v>
      </c>
      <c r="BK22" s="19">
        <f t="shared" si="16"/>
        <v>1976.3420614469774</v>
      </c>
      <c r="BL22" s="19">
        <f t="shared" si="16"/>
        <v>25796.608261727946</v>
      </c>
      <c r="BM22" s="19">
        <f t="shared" si="16"/>
        <v>4986.6158856473157</v>
      </c>
      <c r="BN22" s="19">
        <f t="shared" si="16"/>
        <v>0</v>
      </c>
      <c r="BO22" s="19">
        <f t="shared" si="16"/>
        <v>4874.5600452751532</v>
      </c>
      <c r="BP22" s="19">
        <f t="shared" si="16"/>
        <v>0</v>
      </c>
      <c r="BQ22" s="19">
        <f t="shared" si="16"/>
        <v>937.02763243494417</v>
      </c>
      <c r="BR22" s="19">
        <f t="shared" si="16"/>
        <v>6738.9642648908712</v>
      </c>
      <c r="BS22" s="19">
        <f t="shared" si="16"/>
        <v>4747.6066710037176</v>
      </c>
      <c r="BT22" s="19">
        <f t="shared" si="16"/>
        <v>1113901.2578612899</v>
      </c>
      <c r="BU22" s="19">
        <f t="shared" si="16"/>
        <v>0</v>
      </c>
      <c r="BV22" s="19">
        <f t="shared" si="16"/>
        <v>10445.099218486763</v>
      </c>
      <c r="BW22" s="31">
        <f t="shared" si="17"/>
        <v>0</v>
      </c>
      <c r="BX22" s="19">
        <f t="shared" si="17"/>
        <v>0</v>
      </c>
      <c r="BY22" s="19">
        <f t="shared" si="17"/>
        <v>0</v>
      </c>
      <c r="BZ22" s="19">
        <f t="shared" si="17"/>
        <v>562.2165794609665</v>
      </c>
      <c r="CA22" s="24">
        <f t="shared" si="26"/>
        <v>1181272.7035000001</v>
      </c>
      <c r="CB22" s="222">
        <f>BT22</f>
        <v>1113901.2578612899</v>
      </c>
      <c r="CC22" s="223">
        <f t="shared" si="27"/>
        <v>67371.445638710167</v>
      </c>
      <c r="CF22" s="18" t="s">
        <v>17</v>
      </c>
      <c r="CG22" s="19">
        <f t="shared" si="18"/>
        <v>703.31199513381989</v>
      </c>
      <c r="CH22" s="19">
        <f t="shared" si="18"/>
        <v>2923.9308668335352</v>
      </c>
      <c r="CI22" s="19">
        <f t="shared" si="18"/>
        <v>409.88538986988851</v>
      </c>
      <c r="CJ22" s="19">
        <f t="shared" si="18"/>
        <v>1083.7281806368283</v>
      </c>
      <c r="CK22" s="19">
        <f t="shared" si="18"/>
        <v>1868.9628741328049</v>
      </c>
      <c r="CL22" s="19">
        <f t="shared" si="18"/>
        <v>22479.184360284366</v>
      </c>
      <c r="CM22" s="19">
        <f t="shared" si="18"/>
        <v>3475.5883086952454</v>
      </c>
      <c r="CN22" s="19">
        <f t="shared" si="18"/>
        <v>0</v>
      </c>
      <c r="CO22" s="19">
        <f t="shared" si="18"/>
        <v>3918.8316717354624</v>
      </c>
      <c r="CP22" s="19">
        <f t="shared" si="18"/>
        <v>0</v>
      </c>
      <c r="CQ22" s="19">
        <f t="shared" si="18"/>
        <v>683.14231644981419</v>
      </c>
      <c r="CR22" s="19">
        <f t="shared" si="18"/>
        <v>5559.9817572699394</v>
      </c>
      <c r="CS22" s="19">
        <f t="shared" si="18"/>
        <v>3461.2544033457257</v>
      </c>
      <c r="CT22" s="19">
        <f t="shared" si="18"/>
        <v>988292.35977320885</v>
      </c>
      <c r="CU22" s="19">
        <f t="shared" si="18"/>
        <v>0</v>
      </c>
      <c r="CV22" s="19">
        <f t="shared" si="18"/>
        <v>9263.5922125339275</v>
      </c>
      <c r="CW22" s="31">
        <f t="shared" si="19"/>
        <v>0</v>
      </c>
      <c r="CX22" s="19">
        <f t="shared" si="19"/>
        <v>0</v>
      </c>
      <c r="CY22" s="19">
        <f t="shared" si="19"/>
        <v>0</v>
      </c>
      <c r="CZ22" s="19">
        <f t="shared" si="19"/>
        <v>409.88538986988851</v>
      </c>
      <c r="DA22" s="24">
        <f t="shared" si="28"/>
        <v>1044533.6395000002</v>
      </c>
      <c r="DB22" s="222">
        <f>CT22</f>
        <v>988292.35977320885</v>
      </c>
      <c r="DC22" s="223">
        <f t="shared" si="29"/>
        <v>56241.279726791312</v>
      </c>
      <c r="DD22" s="289">
        <f t="shared" si="30"/>
        <v>-56241.279726791312</v>
      </c>
      <c r="DF22" s="18" t="s">
        <v>17</v>
      </c>
      <c r="DG22" s="19">
        <f t="shared" si="20"/>
        <v>146.13138686131387</v>
      </c>
      <c r="DH22" s="19">
        <f t="shared" si="20"/>
        <v>293.76596037125728</v>
      </c>
      <c r="DI22" s="19">
        <f t="shared" si="20"/>
        <v>104.33643122676578</v>
      </c>
      <c r="DJ22" s="19">
        <f t="shared" si="20"/>
        <v>166.25750345312468</v>
      </c>
      <c r="DK22" s="19">
        <f t="shared" si="20"/>
        <v>74.56888007928643</v>
      </c>
      <c r="DL22" s="19">
        <f t="shared" si="20"/>
        <v>2294.5316056412103</v>
      </c>
      <c r="DM22" s="19">
        <f t="shared" si="20"/>
        <v>1001.7933791669342</v>
      </c>
      <c r="DN22" s="19">
        <f t="shared" si="20"/>
        <v>0</v>
      </c>
      <c r="DO22" s="19">
        <f t="shared" si="20"/>
        <v>630.00428685889653</v>
      </c>
      <c r="DP22" s="19">
        <f t="shared" si="20"/>
        <v>0</v>
      </c>
      <c r="DQ22" s="19">
        <f t="shared" si="20"/>
        <v>173.89405204460965</v>
      </c>
      <c r="DR22" s="19">
        <f t="shared" si="20"/>
        <v>658.56667022844579</v>
      </c>
      <c r="DS22" s="19">
        <f t="shared" si="20"/>
        <v>881.06319702602241</v>
      </c>
      <c r="DT22" s="19">
        <f t="shared" si="20"/>
        <v>82354.673528142681</v>
      </c>
      <c r="DU22" s="19">
        <f t="shared" si="20"/>
        <v>0</v>
      </c>
      <c r="DV22" s="19">
        <f t="shared" si="20"/>
        <v>836.47668767266805</v>
      </c>
      <c r="DW22" s="31">
        <f t="shared" si="21"/>
        <v>0</v>
      </c>
      <c r="DX22" s="19">
        <f t="shared" si="21"/>
        <v>0</v>
      </c>
      <c r="DY22" s="19">
        <f t="shared" si="21"/>
        <v>0</v>
      </c>
      <c r="DZ22" s="19">
        <f t="shared" si="21"/>
        <v>104.33643122676578</v>
      </c>
      <c r="EA22" s="24">
        <f t="shared" si="31"/>
        <v>89720.39999999998</v>
      </c>
      <c r="EB22" s="222">
        <f>DT22</f>
        <v>82354.673528142681</v>
      </c>
      <c r="EC22" s="223">
        <f t="shared" si="32"/>
        <v>7365.7264718572987</v>
      </c>
      <c r="ED22" s="289">
        <f t="shared" si="33"/>
        <v>-7365.7264718572987</v>
      </c>
      <c r="EF22" s="18" t="s">
        <v>17</v>
      </c>
      <c r="EG22" s="19">
        <f t="shared" si="22"/>
        <v>128.59562043795617</v>
      </c>
      <c r="EH22" s="19">
        <f t="shared" si="22"/>
        <v>225.70373789182031</v>
      </c>
      <c r="EI22" s="19">
        <f t="shared" si="22"/>
        <v>47.994758364312261</v>
      </c>
      <c r="EJ22" s="19">
        <f t="shared" si="22"/>
        <v>72.763187254855808</v>
      </c>
      <c r="EK22" s="19">
        <f t="shared" si="22"/>
        <v>32.810307234886025</v>
      </c>
      <c r="EL22" s="19">
        <f t="shared" si="22"/>
        <v>1022.8922958023745</v>
      </c>
      <c r="EM22" s="19">
        <f t="shared" si="22"/>
        <v>509.23419778513579</v>
      </c>
      <c r="EN22" s="19">
        <f t="shared" si="22"/>
        <v>0</v>
      </c>
      <c r="EO22" s="19">
        <f t="shared" si="22"/>
        <v>325.72408668079498</v>
      </c>
      <c r="EP22" s="19">
        <f t="shared" si="22"/>
        <v>0</v>
      </c>
      <c r="EQ22" s="19">
        <f t="shared" si="22"/>
        <v>79.99126394052044</v>
      </c>
      <c r="ER22" s="19">
        <f t="shared" si="22"/>
        <v>520.41583739248586</v>
      </c>
      <c r="ES22" s="19">
        <f t="shared" si="22"/>
        <v>405.28907063197028</v>
      </c>
      <c r="ET22" s="19">
        <f t="shared" si="22"/>
        <v>43254.224559938397</v>
      </c>
      <c r="EU22" s="19">
        <f t="shared" si="22"/>
        <v>0</v>
      </c>
      <c r="EV22" s="19">
        <f t="shared" si="22"/>
        <v>345.03031828016725</v>
      </c>
      <c r="EW22" s="31">
        <f t="shared" si="23"/>
        <v>0</v>
      </c>
      <c r="EX22" s="19">
        <f t="shared" si="23"/>
        <v>0</v>
      </c>
      <c r="EY22" s="19">
        <f t="shared" si="23"/>
        <v>0</v>
      </c>
      <c r="EZ22" s="19">
        <f t="shared" si="23"/>
        <v>47.994758364312261</v>
      </c>
      <c r="FA22" s="24">
        <f t="shared" si="34"/>
        <v>47018.66399999999</v>
      </c>
      <c r="FB22" s="222">
        <f>ET22</f>
        <v>43254.224559938397</v>
      </c>
      <c r="FC22" s="223">
        <f t="shared" si="35"/>
        <v>3764.4394400615929</v>
      </c>
      <c r="FD22" s="289">
        <f t="shared" si="36"/>
        <v>-3764.4394400615929</v>
      </c>
      <c r="FF22" s="18" t="s">
        <v>17</v>
      </c>
      <c r="FG22" s="19">
        <f t="shared" si="24"/>
        <v>0</v>
      </c>
      <c r="FH22" s="19">
        <f t="shared" si="24"/>
        <v>0</v>
      </c>
      <c r="FI22" s="19">
        <f t="shared" si="24"/>
        <v>0</v>
      </c>
      <c r="FJ22" s="19">
        <f t="shared" si="24"/>
        <v>0</v>
      </c>
      <c r="FK22" s="19">
        <f t="shared" si="24"/>
        <v>0</v>
      </c>
      <c r="FL22" s="19">
        <f t="shared" si="24"/>
        <v>0</v>
      </c>
      <c r="FM22" s="19">
        <f t="shared" si="24"/>
        <v>0</v>
      </c>
      <c r="FN22" s="19">
        <f t="shared" si="24"/>
        <v>0</v>
      </c>
      <c r="FO22" s="19">
        <f t="shared" si="24"/>
        <v>0</v>
      </c>
      <c r="FP22" s="19">
        <f t="shared" si="24"/>
        <v>0</v>
      </c>
      <c r="FQ22" s="19">
        <f t="shared" si="24"/>
        <v>0</v>
      </c>
      <c r="FR22" s="19">
        <f t="shared" si="24"/>
        <v>0</v>
      </c>
      <c r="FS22" s="19">
        <f t="shared" si="24"/>
        <v>0</v>
      </c>
      <c r="FT22" s="19">
        <f t="shared" si="24"/>
        <v>0</v>
      </c>
      <c r="FU22" s="19">
        <f t="shared" si="24"/>
        <v>0</v>
      </c>
      <c r="FV22" s="19">
        <f t="shared" si="24"/>
        <v>0</v>
      </c>
      <c r="FW22" s="31">
        <f t="shared" si="25"/>
        <v>0</v>
      </c>
      <c r="FX22" s="19">
        <f t="shared" si="25"/>
        <v>0</v>
      </c>
      <c r="FY22" s="19">
        <f t="shared" si="25"/>
        <v>0</v>
      </c>
      <c r="FZ22" s="19">
        <f t="shared" si="25"/>
        <v>0</v>
      </c>
      <c r="GA22" s="24">
        <f t="shared" si="37"/>
        <v>0</v>
      </c>
      <c r="GB22" s="222">
        <f>FT22</f>
        <v>0</v>
      </c>
      <c r="GC22" s="223">
        <f t="shared" si="38"/>
        <v>0</v>
      </c>
      <c r="GD22" s="289">
        <f t="shared" si="39"/>
        <v>0</v>
      </c>
    </row>
    <row r="23" spans="1:186" ht="15.75" x14ac:dyDescent="0.25">
      <c r="B23" s="141"/>
      <c r="D23" s="18" t="s">
        <v>18</v>
      </c>
      <c r="E23" s="19">
        <f t="shared" si="40"/>
        <v>0</v>
      </c>
      <c r="F23" s="19">
        <f t="shared" si="40"/>
        <v>72</v>
      </c>
      <c r="G23" s="19">
        <f t="shared" si="40"/>
        <v>0</v>
      </c>
      <c r="H23" s="19">
        <f t="shared" si="40"/>
        <v>0</v>
      </c>
      <c r="I23" s="19">
        <f t="shared" si="40"/>
        <v>0</v>
      </c>
      <c r="J23" s="19">
        <f t="shared" si="40"/>
        <v>0</v>
      </c>
      <c r="K23" s="19">
        <f t="shared" si="40"/>
        <v>0</v>
      </c>
      <c r="L23" s="19">
        <f t="shared" si="40"/>
        <v>15</v>
      </c>
      <c r="M23" s="19">
        <f t="shared" si="40"/>
        <v>0</v>
      </c>
      <c r="N23" s="19">
        <f t="shared" si="40"/>
        <v>0</v>
      </c>
      <c r="O23" s="19">
        <f t="shared" si="41"/>
        <v>0</v>
      </c>
      <c r="P23" s="19">
        <f t="shared" si="41"/>
        <v>40</v>
      </c>
      <c r="Q23" s="19">
        <f t="shared" si="41"/>
        <v>0</v>
      </c>
      <c r="R23" s="19">
        <f t="shared" si="41"/>
        <v>30</v>
      </c>
      <c r="S23" s="19">
        <f t="shared" si="41"/>
        <v>2550.1999999999998</v>
      </c>
      <c r="T23" s="19">
        <f t="shared" si="41"/>
        <v>0</v>
      </c>
      <c r="U23" s="31">
        <f t="shared" si="41"/>
        <v>0</v>
      </c>
      <c r="V23" s="19">
        <f t="shared" si="41"/>
        <v>0</v>
      </c>
      <c r="W23" s="19">
        <f t="shared" si="41"/>
        <v>0</v>
      </c>
      <c r="X23" s="19">
        <f t="shared" si="41"/>
        <v>0</v>
      </c>
      <c r="Y23" s="24">
        <f t="shared" si="9"/>
        <v>2707.2</v>
      </c>
      <c r="Z23" s="143">
        <f t="shared" si="10"/>
        <v>0.94200650118203311</v>
      </c>
      <c r="AB23" s="140"/>
      <c r="AG23" s="18" t="str">
        <f t="shared" si="11"/>
        <v>ФХФ</v>
      </c>
      <c r="AH23" s="158">
        <f t="shared" si="12"/>
        <v>0</v>
      </c>
      <c r="AI23" s="158">
        <f t="shared" si="12"/>
        <v>2.6595744680851064E-2</v>
      </c>
      <c r="AJ23" s="158">
        <f t="shared" si="12"/>
        <v>0</v>
      </c>
      <c r="AK23" s="158">
        <f t="shared" si="12"/>
        <v>0</v>
      </c>
      <c r="AL23" s="158">
        <f t="shared" si="12"/>
        <v>0</v>
      </c>
      <c r="AM23" s="158">
        <f t="shared" si="12"/>
        <v>0</v>
      </c>
      <c r="AN23" s="158">
        <f t="shared" si="12"/>
        <v>0</v>
      </c>
      <c r="AO23" s="158">
        <f t="shared" si="12"/>
        <v>5.5407801418439718E-3</v>
      </c>
      <c r="AP23" s="158">
        <f t="shared" si="12"/>
        <v>0</v>
      </c>
      <c r="AQ23" s="158">
        <f t="shared" si="12"/>
        <v>0</v>
      </c>
      <c r="AR23" s="158">
        <f t="shared" si="12"/>
        <v>0</v>
      </c>
      <c r="AS23" s="158">
        <f t="shared" si="12"/>
        <v>1.4775413711583925E-2</v>
      </c>
      <c r="AT23" s="158">
        <f t="shared" si="12"/>
        <v>0</v>
      </c>
      <c r="AU23" s="158">
        <f t="shared" si="12"/>
        <v>1.1081560283687944E-2</v>
      </c>
      <c r="AV23" s="158">
        <f t="shared" si="12"/>
        <v>0.94200650118203311</v>
      </c>
      <c r="AW23" s="158">
        <f t="shared" si="12"/>
        <v>0</v>
      </c>
      <c r="AX23" s="159">
        <f t="shared" si="13"/>
        <v>0</v>
      </c>
      <c r="AY23" s="158">
        <f t="shared" si="13"/>
        <v>0</v>
      </c>
      <c r="AZ23" s="158">
        <f t="shared" si="13"/>
        <v>0</v>
      </c>
      <c r="BA23" s="158">
        <f t="shared" si="13"/>
        <v>0</v>
      </c>
      <c r="BB23" s="142">
        <f t="shared" si="14"/>
        <v>1</v>
      </c>
      <c r="BC23" s="173">
        <f t="shared" si="15"/>
        <v>0.94200650118203311</v>
      </c>
      <c r="BF23" s="18" t="s">
        <v>18</v>
      </c>
      <c r="BG23" s="19">
        <f t="shared" si="16"/>
        <v>0</v>
      </c>
      <c r="BH23" s="19">
        <f t="shared" si="16"/>
        <v>4636.1642051184626</v>
      </c>
      <c r="BI23" s="19">
        <f t="shared" si="16"/>
        <v>0</v>
      </c>
      <c r="BJ23" s="19">
        <f t="shared" si="16"/>
        <v>0</v>
      </c>
      <c r="BK23" s="19">
        <f t="shared" si="16"/>
        <v>0</v>
      </c>
      <c r="BL23" s="19">
        <f t="shared" si="16"/>
        <v>0</v>
      </c>
      <c r="BM23" s="19">
        <f t="shared" si="16"/>
        <v>0</v>
      </c>
      <c r="BN23" s="19">
        <f t="shared" si="16"/>
        <v>1450.4925000000001</v>
      </c>
      <c r="BO23" s="19">
        <f t="shared" si="16"/>
        <v>0</v>
      </c>
      <c r="BP23" s="19">
        <f t="shared" si="16"/>
        <v>0</v>
      </c>
      <c r="BQ23" s="19">
        <f t="shared" si="16"/>
        <v>0</v>
      </c>
      <c r="BR23" s="19">
        <f t="shared" si="16"/>
        <v>1408.5737278106508</v>
      </c>
      <c r="BS23" s="19">
        <f t="shared" si="16"/>
        <v>0</v>
      </c>
      <c r="BT23" s="19">
        <f t="shared" si="16"/>
        <v>1056.4302958579881</v>
      </c>
      <c r="BU23" s="19">
        <f t="shared" si="16"/>
        <v>145438.51627121292</v>
      </c>
      <c r="BV23" s="19">
        <f t="shared" si="16"/>
        <v>0</v>
      </c>
      <c r="BW23" s="31">
        <f t="shared" si="17"/>
        <v>0</v>
      </c>
      <c r="BX23" s="19">
        <f t="shared" si="17"/>
        <v>0</v>
      </c>
      <c r="BY23" s="19">
        <f t="shared" si="17"/>
        <v>0</v>
      </c>
      <c r="BZ23" s="19">
        <f t="shared" si="17"/>
        <v>0</v>
      </c>
      <c r="CA23" s="24">
        <f t="shared" si="26"/>
        <v>153990.17700000003</v>
      </c>
      <c r="CB23" s="222">
        <f>BU23</f>
        <v>145438.51627121292</v>
      </c>
      <c r="CC23" s="223">
        <f t="shared" si="27"/>
        <v>8551.6607287871011</v>
      </c>
      <c r="CF23" s="18" t="s">
        <v>18</v>
      </c>
      <c r="CG23" s="19">
        <f t="shared" si="18"/>
        <v>0</v>
      </c>
      <c r="CH23" s="19">
        <f t="shared" si="18"/>
        <v>661.13762259021621</v>
      </c>
      <c r="CI23" s="19">
        <f t="shared" si="18"/>
        <v>0</v>
      </c>
      <c r="CJ23" s="19">
        <f t="shared" si="18"/>
        <v>0</v>
      </c>
      <c r="CK23" s="19">
        <f t="shared" si="18"/>
        <v>0</v>
      </c>
      <c r="CL23" s="19">
        <f t="shared" si="18"/>
        <v>0</v>
      </c>
      <c r="CM23" s="19">
        <f t="shared" si="18"/>
        <v>0</v>
      </c>
      <c r="CN23" s="19">
        <f t="shared" si="18"/>
        <v>0</v>
      </c>
      <c r="CO23" s="19">
        <f t="shared" si="18"/>
        <v>0</v>
      </c>
      <c r="CP23" s="19">
        <f t="shared" si="18"/>
        <v>0</v>
      </c>
      <c r="CQ23" s="19">
        <f t="shared" si="18"/>
        <v>0</v>
      </c>
      <c r="CR23" s="19">
        <f t="shared" si="18"/>
        <v>1325.4437869822484</v>
      </c>
      <c r="CS23" s="19">
        <f t="shared" si="18"/>
        <v>0</v>
      </c>
      <c r="CT23" s="19">
        <f t="shared" si="18"/>
        <v>994.08284023668637</v>
      </c>
      <c r="CU23" s="19">
        <f t="shared" si="18"/>
        <v>51673.574750190848</v>
      </c>
      <c r="CV23" s="19">
        <f t="shared" si="18"/>
        <v>0</v>
      </c>
      <c r="CW23" s="31">
        <f t="shared" si="19"/>
        <v>0</v>
      </c>
      <c r="CX23" s="19">
        <f t="shared" si="19"/>
        <v>0</v>
      </c>
      <c r="CY23" s="19">
        <f t="shared" si="19"/>
        <v>0</v>
      </c>
      <c r="CZ23" s="19">
        <f t="shared" si="19"/>
        <v>0</v>
      </c>
      <c r="DA23" s="24">
        <f t="shared" si="28"/>
        <v>54654.239000000001</v>
      </c>
      <c r="DB23" s="222">
        <f>CU23</f>
        <v>51673.574750190848</v>
      </c>
      <c r="DC23" s="223">
        <f t="shared" si="29"/>
        <v>2980.6642498091533</v>
      </c>
      <c r="DD23" s="289">
        <f t="shared" si="30"/>
        <v>-2980.6642498091533</v>
      </c>
      <c r="DF23" s="18" t="s">
        <v>18</v>
      </c>
      <c r="DG23" s="19">
        <f t="shared" si="20"/>
        <v>0</v>
      </c>
      <c r="DH23" s="19">
        <f t="shared" si="20"/>
        <v>1424.3576345751912</v>
      </c>
      <c r="DI23" s="19">
        <f t="shared" si="20"/>
        <v>0</v>
      </c>
      <c r="DJ23" s="19">
        <f t="shared" si="20"/>
        <v>0</v>
      </c>
      <c r="DK23" s="19">
        <f t="shared" si="20"/>
        <v>0</v>
      </c>
      <c r="DL23" s="19">
        <f t="shared" si="20"/>
        <v>0</v>
      </c>
      <c r="DM23" s="19">
        <f t="shared" si="20"/>
        <v>0</v>
      </c>
      <c r="DN23" s="19">
        <f t="shared" si="20"/>
        <v>519.75</v>
      </c>
      <c r="DO23" s="19">
        <f t="shared" si="20"/>
        <v>0</v>
      </c>
      <c r="DP23" s="19">
        <f t="shared" si="20"/>
        <v>0</v>
      </c>
      <c r="DQ23" s="19">
        <f t="shared" si="20"/>
        <v>0</v>
      </c>
      <c r="DR23" s="19">
        <f t="shared" si="20"/>
        <v>43.739644970414204</v>
      </c>
      <c r="DS23" s="19">
        <f t="shared" si="20"/>
        <v>0</v>
      </c>
      <c r="DT23" s="19">
        <f t="shared" si="20"/>
        <v>32.80473372781065</v>
      </c>
      <c r="DU23" s="19">
        <f t="shared" si="20"/>
        <v>33691.947986726584</v>
      </c>
      <c r="DV23" s="19">
        <f t="shared" si="20"/>
        <v>0</v>
      </c>
      <c r="DW23" s="31">
        <f t="shared" si="21"/>
        <v>0</v>
      </c>
      <c r="DX23" s="19">
        <f t="shared" si="21"/>
        <v>0</v>
      </c>
      <c r="DY23" s="19">
        <f t="shared" si="21"/>
        <v>0</v>
      </c>
      <c r="DZ23" s="19">
        <f t="shared" si="21"/>
        <v>0</v>
      </c>
      <c r="EA23" s="24">
        <f t="shared" si="31"/>
        <v>35712.6</v>
      </c>
      <c r="EB23" s="222">
        <f>DU23</f>
        <v>33691.947986726584</v>
      </c>
      <c r="EC23" s="223">
        <f t="shared" si="32"/>
        <v>2020.6520132734149</v>
      </c>
      <c r="ED23" s="289">
        <f t="shared" si="33"/>
        <v>-2020.6520132734149</v>
      </c>
      <c r="EF23" s="18" t="s">
        <v>18</v>
      </c>
      <c r="EG23" s="19">
        <f t="shared" si="22"/>
        <v>0</v>
      </c>
      <c r="EH23" s="19">
        <f t="shared" si="22"/>
        <v>2036.8314174425238</v>
      </c>
      <c r="EI23" s="19">
        <f t="shared" si="22"/>
        <v>0</v>
      </c>
      <c r="EJ23" s="19">
        <f t="shared" si="22"/>
        <v>0</v>
      </c>
      <c r="EK23" s="19">
        <f t="shared" si="22"/>
        <v>0</v>
      </c>
      <c r="EL23" s="19">
        <f t="shared" si="22"/>
        <v>0</v>
      </c>
      <c r="EM23" s="19">
        <f t="shared" si="22"/>
        <v>0</v>
      </c>
      <c r="EN23" s="19">
        <f t="shared" si="22"/>
        <v>743.24250000000006</v>
      </c>
      <c r="EO23" s="19">
        <f t="shared" si="22"/>
        <v>0</v>
      </c>
      <c r="EP23" s="19">
        <f t="shared" si="22"/>
        <v>0</v>
      </c>
      <c r="EQ23" s="19">
        <f t="shared" si="22"/>
        <v>0</v>
      </c>
      <c r="ER23" s="19">
        <f t="shared" si="22"/>
        <v>27.555976331360942</v>
      </c>
      <c r="ES23" s="19">
        <f t="shared" si="22"/>
        <v>0</v>
      </c>
      <c r="ET23" s="19">
        <f t="shared" si="22"/>
        <v>20.666982248520704</v>
      </c>
      <c r="EU23" s="19">
        <f t="shared" si="22"/>
        <v>47945.0411239776</v>
      </c>
      <c r="EV23" s="19">
        <f t="shared" si="22"/>
        <v>0</v>
      </c>
      <c r="EW23" s="31">
        <f t="shared" si="23"/>
        <v>0</v>
      </c>
      <c r="EX23" s="19">
        <f t="shared" si="23"/>
        <v>0</v>
      </c>
      <c r="EY23" s="19">
        <f t="shared" si="23"/>
        <v>0</v>
      </c>
      <c r="EZ23" s="19">
        <f t="shared" si="23"/>
        <v>0</v>
      </c>
      <c r="FA23" s="24">
        <f t="shared" si="34"/>
        <v>50773.338000000003</v>
      </c>
      <c r="FB23" s="222">
        <f>EU23</f>
        <v>47945.0411239776</v>
      </c>
      <c r="FC23" s="223">
        <f t="shared" si="35"/>
        <v>2828.296876022403</v>
      </c>
      <c r="FD23" s="289">
        <f t="shared" si="36"/>
        <v>-2828.296876022403</v>
      </c>
      <c r="FF23" s="18" t="s">
        <v>18</v>
      </c>
      <c r="FG23" s="19">
        <f t="shared" si="24"/>
        <v>0</v>
      </c>
      <c r="FH23" s="19">
        <f t="shared" si="24"/>
        <v>513.83753051053077</v>
      </c>
      <c r="FI23" s="19">
        <f t="shared" si="24"/>
        <v>0</v>
      </c>
      <c r="FJ23" s="19">
        <f t="shared" si="24"/>
        <v>0</v>
      </c>
      <c r="FK23" s="19">
        <f t="shared" si="24"/>
        <v>0</v>
      </c>
      <c r="FL23" s="19">
        <f t="shared" si="24"/>
        <v>0</v>
      </c>
      <c r="FM23" s="19">
        <f t="shared" si="24"/>
        <v>0</v>
      </c>
      <c r="FN23" s="19">
        <f t="shared" si="24"/>
        <v>187.5</v>
      </c>
      <c r="FO23" s="19">
        <f t="shared" si="24"/>
        <v>0</v>
      </c>
      <c r="FP23" s="19">
        <f t="shared" si="24"/>
        <v>0</v>
      </c>
      <c r="FQ23" s="19">
        <f t="shared" si="24"/>
        <v>0</v>
      </c>
      <c r="FR23" s="19">
        <f t="shared" si="24"/>
        <v>11.834319526627219</v>
      </c>
      <c r="FS23" s="19">
        <f t="shared" si="24"/>
        <v>0</v>
      </c>
      <c r="FT23" s="19">
        <f t="shared" si="24"/>
        <v>8.8757396449704142</v>
      </c>
      <c r="FU23" s="19">
        <f t="shared" si="24"/>
        <v>12127.95241031787</v>
      </c>
      <c r="FV23" s="19">
        <f t="shared" si="24"/>
        <v>0</v>
      </c>
      <c r="FW23" s="31">
        <f t="shared" si="25"/>
        <v>0</v>
      </c>
      <c r="FX23" s="19">
        <f t="shared" si="25"/>
        <v>0</v>
      </c>
      <c r="FY23" s="19">
        <f t="shared" si="25"/>
        <v>0</v>
      </c>
      <c r="FZ23" s="19">
        <f t="shared" si="25"/>
        <v>0</v>
      </c>
      <c r="GA23" s="24">
        <f t="shared" si="37"/>
        <v>12849.999999999998</v>
      </c>
      <c r="GB23" s="222">
        <f>FU23</f>
        <v>12127.95241031787</v>
      </c>
      <c r="GC23" s="223">
        <f t="shared" si="38"/>
        <v>722.04758968212809</v>
      </c>
      <c r="GD23" s="289">
        <f t="shared" si="39"/>
        <v>-722.04758968212809</v>
      </c>
    </row>
    <row r="24" spans="1:186" ht="15.75" x14ac:dyDescent="0.25">
      <c r="B24" s="141"/>
      <c r="D24" s="18" t="s">
        <v>19</v>
      </c>
      <c r="E24" s="19">
        <f t="shared" si="40"/>
        <v>0</v>
      </c>
      <c r="F24" s="19">
        <f t="shared" si="40"/>
        <v>0</v>
      </c>
      <c r="G24" s="19">
        <f t="shared" si="40"/>
        <v>0</v>
      </c>
      <c r="H24" s="19">
        <f t="shared" si="40"/>
        <v>0</v>
      </c>
      <c r="I24" s="19">
        <f t="shared" si="40"/>
        <v>0</v>
      </c>
      <c r="J24" s="19">
        <f t="shared" si="40"/>
        <v>78</v>
      </c>
      <c r="K24" s="19">
        <f t="shared" si="40"/>
        <v>0</v>
      </c>
      <c r="L24" s="19">
        <f t="shared" si="40"/>
        <v>0</v>
      </c>
      <c r="M24" s="19">
        <f t="shared" si="40"/>
        <v>58.5</v>
      </c>
      <c r="N24" s="19">
        <f t="shared" si="40"/>
        <v>0</v>
      </c>
      <c r="O24" s="19">
        <f t="shared" si="41"/>
        <v>0</v>
      </c>
      <c r="P24" s="19">
        <f t="shared" si="41"/>
        <v>0</v>
      </c>
      <c r="Q24" s="19">
        <f t="shared" si="41"/>
        <v>0</v>
      </c>
      <c r="R24" s="19">
        <f t="shared" si="41"/>
        <v>43</v>
      </c>
      <c r="S24" s="19">
        <f t="shared" si="41"/>
        <v>0</v>
      </c>
      <c r="T24" s="19">
        <f t="shared" si="41"/>
        <v>4541</v>
      </c>
      <c r="U24" s="31">
        <f t="shared" si="41"/>
        <v>0</v>
      </c>
      <c r="V24" s="19">
        <f t="shared" si="41"/>
        <v>0</v>
      </c>
      <c r="W24" s="19">
        <f t="shared" si="41"/>
        <v>0</v>
      </c>
      <c r="X24" s="19">
        <f t="shared" si="41"/>
        <v>0</v>
      </c>
      <c r="Y24" s="24">
        <f t="shared" si="9"/>
        <v>4720.5</v>
      </c>
      <c r="Z24" s="143">
        <f t="shared" si="10"/>
        <v>0.96197436712212692</v>
      </c>
      <c r="AB24" s="140"/>
      <c r="AG24" s="18" t="str">
        <f t="shared" si="11"/>
        <v>ЮФ</v>
      </c>
      <c r="AH24" s="158">
        <f t="shared" si="12"/>
        <v>0</v>
      </c>
      <c r="AI24" s="158">
        <f t="shared" si="12"/>
        <v>0</v>
      </c>
      <c r="AJ24" s="158">
        <f t="shared" si="12"/>
        <v>0</v>
      </c>
      <c r="AK24" s="158">
        <f t="shared" si="12"/>
        <v>0</v>
      </c>
      <c r="AL24" s="158">
        <f t="shared" si="12"/>
        <v>0</v>
      </c>
      <c r="AM24" s="158">
        <f t="shared" si="12"/>
        <v>1.6523673339688592E-2</v>
      </c>
      <c r="AN24" s="158">
        <f t="shared" si="12"/>
        <v>0</v>
      </c>
      <c r="AO24" s="158">
        <f t="shared" si="12"/>
        <v>0</v>
      </c>
      <c r="AP24" s="158">
        <f t="shared" si="12"/>
        <v>1.2392755004766444E-2</v>
      </c>
      <c r="AQ24" s="158">
        <f t="shared" si="12"/>
        <v>0</v>
      </c>
      <c r="AR24" s="158">
        <f t="shared" si="12"/>
        <v>0</v>
      </c>
      <c r="AS24" s="158">
        <f t="shared" si="12"/>
        <v>0</v>
      </c>
      <c r="AT24" s="158">
        <f t="shared" si="12"/>
        <v>0</v>
      </c>
      <c r="AU24" s="158">
        <f t="shared" si="12"/>
        <v>9.1092045334180693E-3</v>
      </c>
      <c r="AV24" s="158">
        <f t="shared" si="12"/>
        <v>0</v>
      </c>
      <c r="AW24" s="158">
        <f t="shared" ref="AW24:AW29" si="42">IFERROR(T24/$Y24,0)</f>
        <v>0.96197436712212692</v>
      </c>
      <c r="AX24" s="159">
        <f t="shared" si="13"/>
        <v>0</v>
      </c>
      <c r="AY24" s="158">
        <f t="shared" si="13"/>
        <v>0</v>
      </c>
      <c r="AZ24" s="158">
        <f t="shared" si="13"/>
        <v>0</v>
      </c>
      <c r="BA24" s="158">
        <f t="shared" si="13"/>
        <v>0</v>
      </c>
      <c r="BB24" s="142">
        <f t="shared" si="14"/>
        <v>1</v>
      </c>
      <c r="BC24" s="173">
        <f t="shared" si="15"/>
        <v>0.96197436712212692</v>
      </c>
      <c r="BF24" s="18" t="s">
        <v>19</v>
      </c>
      <c r="BG24" s="19">
        <f t="shared" si="16"/>
        <v>0</v>
      </c>
      <c r="BH24" s="19">
        <f t="shared" si="16"/>
        <v>0</v>
      </c>
      <c r="BI24" s="19">
        <f t="shared" si="16"/>
        <v>0</v>
      </c>
      <c r="BJ24" s="19">
        <f t="shared" si="16"/>
        <v>0</v>
      </c>
      <c r="BK24" s="19">
        <f t="shared" si="16"/>
        <v>0</v>
      </c>
      <c r="BL24" s="19">
        <f t="shared" si="16"/>
        <v>2213.250850969177</v>
      </c>
      <c r="BM24" s="19">
        <f t="shared" si="16"/>
        <v>0</v>
      </c>
      <c r="BN24" s="19">
        <f t="shared" si="16"/>
        <v>0</v>
      </c>
      <c r="BO24" s="19">
        <f t="shared" si="16"/>
        <v>1659.9381382268828</v>
      </c>
      <c r="BP24" s="19">
        <f t="shared" si="16"/>
        <v>0</v>
      </c>
      <c r="BQ24" s="19">
        <f t="shared" si="16"/>
        <v>0</v>
      </c>
      <c r="BR24" s="19">
        <f t="shared" si="16"/>
        <v>0</v>
      </c>
      <c r="BS24" s="19">
        <f t="shared" si="16"/>
        <v>0</v>
      </c>
      <c r="BT24" s="19">
        <f t="shared" si="16"/>
        <v>1220.1254691240333</v>
      </c>
      <c r="BU24" s="19">
        <f t="shared" si="16"/>
        <v>0</v>
      </c>
      <c r="BV24" s="19">
        <f t="shared" ref="BQ24:BZ29" si="43">SUMIFS(BV$36:BV$177,$C$36:$C$177,$D24&amp;"*")</f>
        <v>128850.92454167991</v>
      </c>
      <c r="BW24" s="31">
        <f t="shared" si="43"/>
        <v>0</v>
      </c>
      <c r="BX24" s="19">
        <f t="shared" si="43"/>
        <v>0</v>
      </c>
      <c r="BY24" s="19">
        <f t="shared" si="43"/>
        <v>0</v>
      </c>
      <c r="BZ24" s="19">
        <f t="shared" si="43"/>
        <v>0</v>
      </c>
      <c r="CA24" s="24">
        <f t="shared" si="26"/>
        <v>133944.239</v>
      </c>
      <c r="CB24" s="222">
        <f>BV24</f>
        <v>128850.92454167991</v>
      </c>
      <c r="CC24" s="223">
        <f t="shared" si="27"/>
        <v>5093.3144583200919</v>
      </c>
      <c r="CF24" s="18" t="s">
        <v>19</v>
      </c>
      <c r="CG24" s="19">
        <f t="shared" si="18"/>
        <v>0</v>
      </c>
      <c r="CH24" s="19">
        <f t="shared" si="18"/>
        <v>0</v>
      </c>
      <c r="CI24" s="19">
        <f t="shared" si="18"/>
        <v>0</v>
      </c>
      <c r="CJ24" s="19">
        <f t="shared" si="18"/>
        <v>0</v>
      </c>
      <c r="CK24" s="19">
        <f t="shared" si="18"/>
        <v>0</v>
      </c>
      <c r="CL24" s="19">
        <f t="shared" si="18"/>
        <v>2052.9381722275184</v>
      </c>
      <c r="CM24" s="19">
        <f t="shared" si="18"/>
        <v>0</v>
      </c>
      <c r="CN24" s="19">
        <f t="shared" si="18"/>
        <v>0</v>
      </c>
      <c r="CO24" s="19">
        <f t="shared" si="18"/>
        <v>1539.7036291706388</v>
      </c>
      <c r="CP24" s="19">
        <f t="shared" si="18"/>
        <v>0</v>
      </c>
      <c r="CQ24" s="19">
        <f t="shared" si="18"/>
        <v>0</v>
      </c>
      <c r="CR24" s="19">
        <f t="shared" si="18"/>
        <v>0</v>
      </c>
      <c r="CS24" s="19">
        <f t="shared" si="18"/>
        <v>0</v>
      </c>
      <c r="CT24" s="19">
        <f t="shared" si="18"/>
        <v>1131.7479667408113</v>
      </c>
      <c r="CU24" s="19">
        <f t="shared" si="18"/>
        <v>0</v>
      </c>
      <c r="CV24" s="19">
        <f t="shared" ref="CV24:CZ29" si="44">SUMIFS(CV$36:CV$177,$C$36:$C$177,$D24&amp;"*")</f>
        <v>119517.84923186104</v>
      </c>
      <c r="CW24" s="31">
        <f t="shared" si="44"/>
        <v>0</v>
      </c>
      <c r="CX24" s="19">
        <f t="shared" si="44"/>
        <v>0</v>
      </c>
      <c r="CY24" s="19">
        <f t="shared" si="44"/>
        <v>0</v>
      </c>
      <c r="CZ24" s="19">
        <f t="shared" si="44"/>
        <v>0</v>
      </c>
      <c r="DA24" s="24">
        <f t="shared" si="28"/>
        <v>124242.239</v>
      </c>
      <c r="DB24" s="222">
        <f>CV24</f>
        <v>119517.84923186104</v>
      </c>
      <c r="DC24" s="223">
        <f t="shared" si="29"/>
        <v>4724.3897681389644</v>
      </c>
      <c r="DD24" s="289">
        <f t="shared" si="30"/>
        <v>-4724.3897681389644</v>
      </c>
      <c r="DF24" s="18" t="s">
        <v>19</v>
      </c>
      <c r="DG24" s="19">
        <f t="shared" si="20"/>
        <v>0</v>
      </c>
      <c r="DH24" s="19">
        <f t="shared" si="20"/>
        <v>0</v>
      </c>
      <c r="DI24" s="19">
        <f t="shared" si="20"/>
        <v>0</v>
      </c>
      <c r="DJ24" s="19">
        <f t="shared" si="20"/>
        <v>0</v>
      </c>
      <c r="DK24" s="19">
        <f t="shared" si="20"/>
        <v>0</v>
      </c>
      <c r="DL24" s="19">
        <f t="shared" si="20"/>
        <v>114.50905624404194</v>
      </c>
      <c r="DM24" s="19">
        <f t="shared" si="20"/>
        <v>0</v>
      </c>
      <c r="DN24" s="19">
        <f t="shared" si="20"/>
        <v>0</v>
      </c>
      <c r="DO24" s="19">
        <f t="shared" si="20"/>
        <v>85.881792183031465</v>
      </c>
      <c r="DP24" s="19">
        <f t="shared" si="20"/>
        <v>0</v>
      </c>
      <c r="DQ24" s="19">
        <f t="shared" si="20"/>
        <v>0</v>
      </c>
      <c r="DR24" s="19">
        <f t="shared" si="20"/>
        <v>0</v>
      </c>
      <c r="DS24" s="19">
        <f t="shared" si="20"/>
        <v>0</v>
      </c>
      <c r="DT24" s="19">
        <f t="shared" si="20"/>
        <v>63.12678741658722</v>
      </c>
      <c r="DU24" s="19">
        <f t="shared" si="20"/>
        <v>0</v>
      </c>
      <c r="DV24" s="19">
        <f t="shared" ref="DV24:DZ29" si="45">SUMIFS(DV$36:DV$177,$C$36:$C$177,$D24&amp;"*")</f>
        <v>6666.4823641563398</v>
      </c>
      <c r="DW24" s="31">
        <f t="shared" si="45"/>
        <v>0</v>
      </c>
      <c r="DX24" s="19">
        <f t="shared" si="45"/>
        <v>0</v>
      </c>
      <c r="DY24" s="19">
        <f t="shared" si="45"/>
        <v>0</v>
      </c>
      <c r="DZ24" s="19">
        <f t="shared" si="45"/>
        <v>0</v>
      </c>
      <c r="EA24" s="24">
        <f t="shared" si="31"/>
        <v>6930</v>
      </c>
      <c r="EB24" s="222">
        <f>DV24</f>
        <v>6666.4823641563398</v>
      </c>
      <c r="EC24" s="223">
        <f t="shared" si="32"/>
        <v>263.51763584366017</v>
      </c>
      <c r="ED24" s="289">
        <f t="shared" si="33"/>
        <v>-263.51763584366017</v>
      </c>
      <c r="EF24" s="18" t="s">
        <v>19</v>
      </c>
      <c r="EG24" s="19">
        <f t="shared" si="22"/>
        <v>0</v>
      </c>
      <c r="EH24" s="19">
        <f t="shared" si="22"/>
        <v>0</v>
      </c>
      <c r="EI24" s="19">
        <f t="shared" si="22"/>
        <v>0</v>
      </c>
      <c r="EJ24" s="19">
        <f t="shared" si="22"/>
        <v>0</v>
      </c>
      <c r="EK24" s="19">
        <f t="shared" si="22"/>
        <v>0</v>
      </c>
      <c r="EL24" s="19">
        <f t="shared" si="22"/>
        <v>45.803622497616765</v>
      </c>
      <c r="EM24" s="19">
        <f t="shared" si="22"/>
        <v>0</v>
      </c>
      <c r="EN24" s="19">
        <f t="shared" si="22"/>
        <v>0</v>
      </c>
      <c r="EO24" s="19">
        <f t="shared" si="22"/>
        <v>34.352716873212572</v>
      </c>
      <c r="EP24" s="19">
        <f t="shared" si="22"/>
        <v>0</v>
      </c>
      <c r="EQ24" s="19">
        <f t="shared" si="22"/>
        <v>0</v>
      </c>
      <c r="ER24" s="19">
        <f t="shared" si="22"/>
        <v>0</v>
      </c>
      <c r="ES24" s="19">
        <f t="shared" si="22"/>
        <v>0</v>
      </c>
      <c r="ET24" s="19">
        <f t="shared" si="22"/>
        <v>25.250714966634881</v>
      </c>
      <c r="EU24" s="19">
        <f t="shared" si="22"/>
        <v>0</v>
      </c>
      <c r="EV24" s="19">
        <f t="shared" ref="EV24:EZ29" si="46">SUMIFS(EV$36:EV$177,$C$36:$C$177,$D24&amp;"*")</f>
        <v>2666.5929456625349</v>
      </c>
      <c r="EW24" s="31">
        <f t="shared" si="46"/>
        <v>0</v>
      </c>
      <c r="EX24" s="19">
        <f t="shared" si="46"/>
        <v>0</v>
      </c>
      <c r="EY24" s="19">
        <f t="shared" si="46"/>
        <v>0</v>
      </c>
      <c r="EZ24" s="19">
        <f t="shared" si="46"/>
        <v>0</v>
      </c>
      <c r="FA24" s="24">
        <f t="shared" si="34"/>
        <v>2771.9999999999991</v>
      </c>
      <c r="FB24" s="222">
        <f>EV24</f>
        <v>2666.5929456625349</v>
      </c>
      <c r="FC24" s="223">
        <f t="shared" si="35"/>
        <v>105.40705433746416</v>
      </c>
      <c r="FD24" s="289">
        <f t="shared" si="36"/>
        <v>-105.40705433746416</v>
      </c>
      <c r="FF24" s="18" t="s">
        <v>19</v>
      </c>
      <c r="FG24" s="19">
        <f t="shared" si="24"/>
        <v>0</v>
      </c>
      <c r="FH24" s="19">
        <f t="shared" si="24"/>
        <v>0</v>
      </c>
      <c r="FI24" s="19">
        <f t="shared" si="24"/>
        <v>0</v>
      </c>
      <c r="FJ24" s="19">
        <f t="shared" si="24"/>
        <v>0</v>
      </c>
      <c r="FK24" s="19">
        <f t="shared" si="24"/>
        <v>0</v>
      </c>
      <c r="FL24" s="19">
        <f t="shared" si="24"/>
        <v>0</v>
      </c>
      <c r="FM24" s="19">
        <f t="shared" si="24"/>
        <v>0</v>
      </c>
      <c r="FN24" s="19">
        <f t="shared" si="24"/>
        <v>0</v>
      </c>
      <c r="FO24" s="19">
        <f t="shared" si="24"/>
        <v>0</v>
      </c>
      <c r="FP24" s="19">
        <f t="shared" si="24"/>
        <v>0</v>
      </c>
      <c r="FQ24" s="19">
        <f t="shared" si="24"/>
        <v>0</v>
      </c>
      <c r="FR24" s="19">
        <f t="shared" si="24"/>
        <v>0</v>
      </c>
      <c r="FS24" s="19">
        <f t="shared" si="24"/>
        <v>0</v>
      </c>
      <c r="FT24" s="19">
        <f t="shared" si="24"/>
        <v>0</v>
      </c>
      <c r="FU24" s="19">
        <f t="shared" si="24"/>
        <v>0</v>
      </c>
      <c r="FV24" s="19">
        <f t="shared" ref="FV24:FZ29" si="47">SUMIFS(FV$36:FV$177,$C$36:$C$177,$D24&amp;"*")</f>
        <v>0</v>
      </c>
      <c r="FW24" s="31">
        <f t="shared" si="47"/>
        <v>0</v>
      </c>
      <c r="FX24" s="19">
        <f t="shared" si="47"/>
        <v>0</v>
      </c>
      <c r="FY24" s="19">
        <f t="shared" si="47"/>
        <v>0</v>
      </c>
      <c r="FZ24" s="19">
        <f t="shared" si="47"/>
        <v>0</v>
      </c>
      <c r="GA24" s="24">
        <f t="shared" si="37"/>
        <v>0</v>
      </c>
      <c r="GB24" s="222">
        <f>FV24</f>
        <v>0</v>
      </c>
      <c r="GC24" s="223">
        <f t="shared" si="38"/>
        <v>0</v>
      </c>
      <c r="GD24" s="289">
        <f t="shared" si="39"/>
        <v>0</v>
      </c>
    </row>
    <row r="25" spans="1:186" ht="15.75" x14ac:dyDescent="0.25">
      <c r="B25" s="141"/>
      <c r="D25" s="18" t="s">
        <v>20</v>
      </c>
      <c r="E25" s="19">
        <f t="shared" si="40"/>
        <v>0</v>
      </c>
      <c r="F25" s="19">
        <f t="shared" si="40"/>
        <v>0</v>
      </c>
      <c r="G25" s="19">
        <f t="shared" si="40"/>
        <v>0</v>
      </c>
      <c r="H25" s="19">
        <f t="shared" si="40"/>
        <v>0</v>
      </c>
      <c r="I25" s="19">
        <f t="shared" si="40"/>
        <v>0</v>
      </c>
      <c r="J25" s="19">
        <f t="shared" si="40"/>
        <v>0</v>
      </c>
      <c r="K25" s="19">
        <f t="shared" si="40"/>
        <v>0</v>
      </c>
      <c r="L25" s="19">
        <f t="shared" si="40"/>
        <v>0</v>
      </c>
      <c r="M25" s="19">
        <f t="shared" si="40"/>
        <v>0</v>
      </c>
      <c r="N25" s="19">
        <f t="shared" si="40"/>
        <v>0</v>
      </c>
      <c r="O25" s="19">
        <f t="shared" si="41"/>
        <v>0</v>
      </c>
      <c r="P25" s="19">
        <f t="shared" si="41"/>
        <v>0</v>
      </c>
      <c r="Q25" s="19">
        <f t="shared" si="41"/>
        <v>0</v>
      </c>
      <c r="R25" s="19">
        <f t="shared" si="41"/>
        <v>0</v>
      </c>
      <c r="S25" s="19">
        <f t="shared" si="41"/>
        <v>0</v>
      </c>
      <c r="T25" s="19">
        <f t="shared" si="41"/>
        <v>0</v>
      </c>
      <c r="U25" s="46">
        <f t="shared" si="41"/>
        <v>0</v>
      </c>
      <c r="V25" s="19">
        <f t="shared" si="41"/>
        <v>0</v>
      </c>
      <c r="W25" s="19">
        <f t="shared" si="41"/>
        <v>0</v>
      </c>
      <c r="X25" s="19">
        <f t="shared" si="41"/>
        <v>0</v>
      </c>
      <c r="Y25" s="24">
        <f t="shared" si="9"/>
        <v>0</v>
      </c>
      <c r="Z25" s="143">
        <f t="shared" si="10"/>
        <v>0</v>
      </c>
      <c r="AB25" s="140"/>
      <c r="AG25" s="18" t="str">
        <f t="shared" si="11"/>
        <v>ДС</v>
      </c>
      <c r="AH25" s="158">
        <f t="shared" ref="AH25:AV29" si="48">IFERROR(E25/$Y25,0)</f>
        <v>0</v>
      </c>
      <c r="AI25" s="158">
        <f t="shared" si="48"/>
        <v>0</v>
      </c>
      <c r="AJ25" s="158">
        <f t="shared" si="48"/>
        <v>0</v>
      </c>
      <c r="AK25" s="158">
        <f t="shared" si="48"/>
        <v>0</v>
      </c>
      <c r="AL25" s="158">
        <f t="shared" si="48"/>
        <v>0</v>
      </c>
      <c r="AM25" s="158">
        <f t="shared" si="48"/>
        <v>0</v>
      </c>
      <c r="AN25" s="158">
        <f t="shared" si="48"/>
        <v>0</v>
      </c>
      <c r="AO25" s="158">
        <f t="shared" si="48"/>
        <v>0</v>
      </c>
      <c r="AP25" s="158">
        <f t="shared" si="48"/>
        <v>0</v>
      </c>
      <c r="AQ25" s="158">
        <f t="shared" si="48"/>
        <v>0</v>
      </c>
      <c r="AR25" s="158">
        <f t="shared" si="48"/>
        <v>0</v>
      </c>
      <c r="AS25" s="158">
        <f t="shared" si="48"/>
        <v>0</v>
      </c>
      <c r="AT25" s="158">
        <f t="shared" si="48"/>
        <v>0</v>
      </c>
      <c r="AU25" s="158">
        <f t="shared" si="48"/>
        <v>0</v>
      </c>
      <c r="AV25" s="158">
        <f t="shared" si="48"/>
        <v>0</v>
      </c>
      <c r="AW25" s="158">
        <f t="shared" si="42"/>
        <v>0</v>
      </c>
      <c r="AX25" s="158">
        <f t="shared" si="13"/>
        <v>0</v>
      </c>
      <c r="AY25" s="158">
        <f t="shared" si="13"/>
        <v>0</v>
      </c>
      <c r="AZ25" s="158">
        <f t="shared" si="13"/>
        <v>0</v>
      </c>
      <c r="BA25" s="158">
        <f t="shared" si="13"/>
        <v>0</v>
      </c>
      <c r="BB25" s="142">
        <f t="shared" si="14"/>
        <v>0</v>
      </c>
      <c r="BC25" s="173">
        <f t="shared" si="15"/>
        <v>0</v>
      </c>
      <c r="BF25" s="18" t="s">
        <v>20</v>
      </c>
      <c r="BG25" s="19">
        <f t="shared" ref="BG25:BV29" si="49">SUMIFS(BG$36:BG$177,$C$36:$C$177,$D25&amp;"*")</f>
        <v>0</v>
      </c>
      <c r="BH25" s="19">
        <f t="shared" si="49"/>
        <v>0</v>
      </c>
      <c r="BI25" s="19">
        <f t="shared" si="49"/>
        <v>0</v>
      </c>
      <c r="BJ25" s="19">
        <f t="shared" si="49"/>
        <v>0</v>
      </c>
      <c r="BK25" s="19">
        <f t="shared" si="49"/>
        <v>0</v>
      </c>
      <c r="BL25" s="19">
        <f t="shared" si="49"/>
        <v>0</v>
      </c>
      <c r="BM25" s="19">
        <f t="shared" si="49"/>
        <v>0</v>
      </c>
      <c r="BN25" s="19">
        <f t="shared" si="49"/>
        <v>0</v>
      </c>
      <c r="BO25" s="19">
        <f t="shared" si="49"/>
        <v>0</v>
      </c>
      <c r="BP25" s="19">
        <f t="shared" si="49"/>
        <v>0</v>
      </c>
      <c r="BQ25" s="19">
        <f t="shared" si="49"/>
        <v>0</v>
      </c>
      <c r="BR25" s="19">
        <f t="shared" si="49"/>
        <v>0</v>
      </c>
      <c r="BS25" s="19">
        <f t="shared" si="49"/>
        <v>0</v>
      </c>
      <c r="BT25" s="19">
        <f t="shared" si="49"/>
        <v>0</v>
      </c>
      <c r="BU25" s="19">
        <f t="shared" si="49"/>
        <v>0</v>
      </c>
      <c r="BV25" s="19">
        <f t="shared" si="49"/>
        <v>0</v>
      </c>
      <c r="BW25" s="46">
        <f t="shared" si="43"/>
        <v>0</v>
      </c>
      <c r="BX25" s="19">
        <f t="shared" si="43"/>
        <v>0</v>
      </c>
      <c r="BY25" s="19">
        <f t="shared" si="43"/>
        <v>0</v>
      </c>
      <c r="BZ25" s="19">
        <f t="shared" si="43"/>
        <v>0</v>
      </c>
      <c r="CA25" s="24">
        <f t="shared" si="26"/>
        <v>0</v>
      </c>
      <c r="CB25" s="222">
        <f>BW25</f>
        <v>0</v>
      </c>
      <c r="CC25" s="223">
        <f t="shared" si="27"/>
        <v>0</v>
      </c>
      <c r="CF25" s="18" t="s">
        <v>20</v>
      </c>
      <c r="CG25" s="19">
        <f t="shared" ref="CG25:CV29" si="50">SUMIFS(CG$36:CG$177,$C$36:$C$177,$D25&amp;"*")</f>
        <v>0</v>
      </c>
      <c r="CH25" s="19">
        <f t="shared" si="50"/>
        <v>0</v>
      </c>
      <c r="CI25" s="19">
        <f t="shared" si="50"/>
        <v>0</v>
      </c>
      <c r="CJ25" s="19">
        <f t="shared" si="50"/>
        <v>0</v>
      </c>
      <c r="CK25" s="19">
        <f t="shared" si="50"/>
        <v>0</v>
      </c>
      <c r="CL25" s="19">
        <f t="shared" si="50"/>
        <v>0</v>
      </c>
      <c r="CM25" s="19">
        <f t="shared" si="50"/>
        <v>0</v>
      </c>
      <c r="CN25" s="19">
        <f t="shared" si="50"/>
        <v>0</v>
      </c>
      <c r="CO25" s="19">
        <f t="shared" si="50"/>
        <v>0</v>
      </c>
      <c r="CP25" s="19">
        <f t="shared" si="50"/>
        <v>0</v>
      </c>
      <c r="CQ25" s="19">
        <f t="shared" si="50"/>
        <v>0</v>
      </c>
      <c r="CR25" s="19">
        <f t="shared" si="50"/>
        <v>0</v>
      </c>
      <c r="CS25" s="19">
        <f t="shared" si="50"/>
        <v>0</v>
      </c>
      <c r="CT25" s="19">
        <f t="shared" si="50"/>
        <v>0</v>
      </c>
      <c r="CU25" s="19">
        <f t="shared" si="50"/>
        <v>0</v>
      </c>
      <c r="CV25" s="19">
        <f t="shared" si="50"/>
        <v>0</v>
      </c>
      <c r="CW25" s="46">
        <f t="shared" si="44"/>
        <v>0</v>
      </c>
      <c r="CX25" s="19">
        <f t="shared" si="44"/>
        <v>0</v>
      </c>
      <c r="CY25" s="19">
        <f t="shared" si="44"/>
        <v>0</v>
      </c>
      <c r="CZ25" s="19">
        <f t="shared" si="44"/>
        <v>0</v>
      </c>
      <c r="DA25" s="24">
        <f t="shared" si="28"/>
        <v>0</v>
      </c>
      <c r="DB25" s="222">
        <f>CW25</f>
        <v>0</v>
      </c>
      <c r="DC25" s="223">
        <f t="shared" si="29"/>
        <v>0</v>
      </c>
      <c r="DD25" s="289">
        <f t="shared" si="30"/>
        <v>0</v>
      </c>
      <c r="DF25" s="18" t="s">
        <v>20</v>
      </c>
      <c r="DG25" s="19">
        <f t="shared" ref="DG25:DV29" si="51">SUMIFS(DG$36:DG$177,$C$36:$C$177,$D25&amp;"*")</f>
        <v>0</v>
      </c>
      <c r="DH25" s="19">
        <f t="shared" si="51"/>
        <v>0</v>
      </c>
      <c r="DI25" s="19">
        <f t="shared" si="51"/>
        <v>0</v>
      </c>
      <c r="DJ25" s="19">
        <f t="shared" si="51"/>
        <v>0</v>
      </c>
      <c r="DK25" s="19">
        <f t="shared" si="51"/>
        <v>0</v>
      </c>
      <c r="DL25" s="19">
        <f t="shared" si="51"/>
        <v>0</v>
      </c>
      <c r="DM25" s="19">
        <f t="shared" si="51"/>
        <v>0</v>
      </c>
      <c r="DN25" s="19">
        <f t="shared" si="51"/>
        <v>0</v>
      </c>
      <c r="DO25" s="19">
        <f t="shared" si="51"/>
        <v>0</v>
      </c>
      <c r="DP25" s="19">
        <f t="shared" si="51"/>
        <v>0</v>
      </c>
      <c r="DQ25" s="19">
        <f t="shared" si="51"/>
        <v>0</v>
      </c>
      <c r="DR25" s="19">
        <f t="shared" si="51"/>
        <v>0</v>
      </c>
      <c r="DS25" s="19">
        <f t="shared" si="51"/>
        <v>0</v>
      </c>
      <c r="DT25" s="19">
        <f t="shared" si="51"/>
        <v>0</v>
      </c>
      <c r="DU25" s="19">
        <f t="shared" si="51"/>
        <v>0</v>
      </c>
      <c r="DV25" s="19">
        <f t="shared" si="51"/>
        <v>0</v>
      </c>
      <c r="DW25" s="46">
        <f t="shared" si="45"/>
        <v>0</v>
      </c>
      <c r="DX25" s="19">
        <f t="shared" si="45"/>
        <v>0</v>
      </c>
      <c r="DY25" s="19">
        <f t="shared" si="45"/>
        <v>0</v>
      </c>
      <c r="DZ25" s="19">
        <f t="shared" si="45"/>
        <v>0</v>
      </c>
      <c r="EA25" s="24">
        <f t="shared" si="31"/>
        <v>0</v>
      </c>
      <c r="EB25" s="222">
        <f>DW25</f>
        <v>0</v>
      </c>
      <c r="EC25" s="223">
        <f t="shared" si="32"/>
        <v>0</v>
      </c>
      <c r="ED25" s="289">
        <f t="shared" si="33"/>
        <v>0</v>
      </c>
      <c r="EF25" s="18" t="s">
        <v>20</v>
      </c>
      <c r="EG25" s="19">
        <f t="shared" ref="EG25:EV29" si="52">SUMIFS(EG$36:EG$177,$C$36:$C$177,$D25&amp;"*")</f>
        <v>0</v>
      </c>
      <c r="EH25" s="19">
        <f t="shared" si="52"/>
        <v>0</v>
      </c>
      <c r="EI25" s="19">
        <f t="shared" si="52"/>
        <v>0</v>
      </c>
      <c r="EJ25" s="19">
        <f t="shared" si="52"/>
        <v>0</v>
      </c>
      <c r="EK25" s="19">
        <f t="shared" si="52"/>
        <v>0</v>
      </c>
      <c r="EL25" s="19">
        <f t="shared" si="52"/>
        <v>0</v>
      </c>
      <c r="EM25" s="19">
        <f t="shared" si="52"/>
        <v>0</v>
      </c>
      <c r="EN25" s="19">
        <f t="shared" si="52"/>
        <v>0</v>
      </c>
      <c r="EO25" s="19">
        <f t="shared" si="52"/>
        <v>0</v>
      </c>
      <c r="EP25" s="19">
        <f t="shared" si="52"/>
        <v>0</v>
      </c>
      <c r="EQ25" s="19">
        <f t="shared" si="52"/>
        <v>0</v>
      </c>
      <c r="ER25" s="19">
        <f t="shared" si="52"/>
        <v>0</v>
      </c>
      <c r="ES25" s="19">
        <f t="shared" si="52"/>
        <v>0</v>
      </c>
      <c r="ET25" s="19">
        <f t="shared" si="52"/>
        <v>0</v>
      </c>
      <c r="EU25" s="19">
        <f t="shared" si="52"/>
        <v>0</v>
      </c>
      <c r="EV25" s="19">
        <f t="shared" si="52"/>
        <v>0</v>
      </c>
      <c r="EW25" s="46">
        <f t="shared" si="46"/>
        <v>0</v>
      </c>
      <c r="EX25" s="19">
        <f t="shared" si="46"/>
        <v>0</v>
      </c>
      <c r="EY25" s="19">
        <f t="shared" si="46"/>
        <v>0</v>
      </c>
      <c r="EZ25" s="19">
        <f t="shared" si="46"/>
        <v>0</v>
      </c>
      <c r="FA25" s="24">
        <f t="shared" si="34"/>
        <v>0</v>
      </c>
      <c r="FB25" s="222">
        <f>EW25</f>
        <v>0</v>
      </c>
      <c r="FC25" s="223">
        <f t="shared" si="35"/>
        <v>0</v>
      </c>
      <c r="FD25" s="289">
        <f t="shared" si="36"/>
        <v>0</v>
      </c>
      <c r="FF25" s="18" t="s">
        <v>20</v>
      </c>
      <c r="FG25" s="19">
        <f t="shared" ref="FG25:FV29" si="53">SUMIFS(FG$36:FG$177,$C$36:$C$177,$D25&amp;"*")</f>
        <v>0</v>
      </c>
      <c r="FH25" s="19">
        <f t="shared" si="53"/>
        <v>0</v>
      </c>
      <c r="FI25" s="19">
        <f t="shared" si="53"/>
        <v>0</v>
      </c>
      <c r="FJ25" s="19">
        <f t="shared" si="53"/>
        <v>0</v>
      </c>
      <c r="FK25" s="19">
        <f t="shared" si="53"/>
        <v>0</v>
      </c>
      <c r="FL25" s="19">
        <f t="shared" si="53"/>
        <v>0</v>
      </c>
      <c r="FM25" s="19">
        <f t="shared" si="53"/>
        <v>0</v>
      </c>
      <c r="FN25" s="19">
        <f t="shared" si="53"/>
        <v>0</v>
      </c>
      <c r="FO25" s="19">
        <f t="shared" si="53"/>
        <v>0</v>
      </c>
      <c r="FP25" s="19">
        <f t="shared" si="53"/>
        <v>0</v>
      </c>
      <c r="FQ25" s="19">
        <f t="shared" si="53"/>
        <v>0</v>
      </c>
      <c r="FR25" s="19">
        <f t="shared" si="53"/>
        <v>0</v>
      </c>
      <c r="FS25" s="19">
        <f t="shared" si="53"/>
        <v>0</v>
      </c>
      <c r="FT25" s="19">
        <f t="shared" si="53"/>
        <v>0</v>
      </c>
      <c r="FU25" s="19">
        <f t="shared" si="53"/>
        <v>0</v>
      </c>
      <c r="FV25" s="19">
        <f t="shared" si="53"/>
        <v>0</v>
      </c>
      <c r="FW25" s="46">
        <f t="shared" si="47"/>
        <v>0</v>
      </c>
      <c r="FX25" s="19">
        <f t="shared" si="47"/>
        <v>0</v>
      </c>
      <c r="FY25" s="19">
        <f t="shared" si="47"/>
        <v>0</v>
      </c>
      <c r="FZ25" s="19">
        <f t="shared" si="47"/>
        <v>0</v>
      </c>
      <c r="GA25" s="24">
        <f t="shared" si="37"/>
        <v>0</v>
      </c>
      <c r="GB25" s="222">
        <f>FW25</f>
        <v>0</v>
      </c>
      <c r="GC25" s="223">
        <f t="shared" si="38"/>
        <v>0</v>
      </c>
      <c r="GD25" s="289">
        <f t="shared" si="39"/>
        <v>0</v>
      </c>
    </row>
    <row r="26" spans="1:186" ht="15.75" x14ac:dyDescent="0.25">
      <c r="B26" s="141"/>
      <c r="D26" s="18" t="s">
        <v>21</v>
      </c>
      <c r="E26" s="19">
        <f t="shared" si="40"/>
        <v>0</v>
      </c>
      <c r="F26" s="19">
        <f t="shared" si="40"/>
        <v>0</v>
      </c>
      <c r="G26" s="19">
        <f t="shared" si="40"/>
        <v>0</v>
      </c>
      <c r="H26" s="19">
        <f t="shared" si="40"/>
        <v>0</v>
      </c>
      <c r="I26" s="19">
        <f t="shared" si="40"/>
        <v>0</v>
      </c>
      <c r="J26" s="19">
        <f t="shared" si="40"/>
        <v>0</v>
      </c>
      <c r="K26" s="19">
        <f t="shared" si="40"/>
        <v>0</v>
      </c>
      <c r="L26" s="19">
        <f t="shared" si="40"/>
        <v>0</v>
      </c>
      <c r="M26" s="19">
        <f t="shared" si="40"/>
        <v>0</v>
      </c>
      <c r="N26" s="19">
        <f t="shared" si="40"/>
        <v>0</v>
      </c>
      <c r="O26" s="19">
        <f t="shared" si="41"/>
        <v>0</v>
      </c>
      <c r="P26" s="19">
        <f t="shared" si="41"/>
        <v>0</v>
      </c>
      <c r="Q26" s="19">
        <f t="shared" si="41"/>
        <v>0</v>
      </c>
      <c r="R26" s="19">
        <f t="shared" si="41"/>
        <v>0</v>
      </c>
      <c r="S26" s="19">
        <f t="shared" si="41"/>
        <v>0</v>
      </c>
      <c r="T26" s="19">
        <f t="shared" si="41"/>
        <v>0</v>
      </c>
      <c r="U26" s="31">
        <f t="shared" si="41"/>
        <v>0</v>
      </c>
      <c r="V26" s="19">
        <f t="shared" si="41"/>
        <v>0</v>
      </c>
      <c r="W26" s="19">
        <f t="shared" si="41"/>
        <v>0</v>
      </c>
      <c r="X26" s="19">
        <f t="shared" si="41"/>
        <v>0</v>
      </c>
      <c r="Y26" s="24">
        <f t="shared" si="9"/>
        <v>0</v>
      </c>
      <c r="Z26" s="143">
        <f t="shared" si="10"/>
        <v>0</v>
      </c>
      <c r="AB26" s="140"/>
      <c r="AG26" s="18" t="str">
        <f t="shared" si="11"/>
        <v>ДИУУ</v>
      </c>
      <c r="AH26" s="158">
        <f t="shared" si="48"/>
        <v>0</v>
      </c>
      <c r="AI26" s="158">
        <f t="shared" si="48"/>
        <v>0</v>
      </c>
      <c r="AJ26" s="158">
        <f t="shared" si="48"/>
        <v>0</v>
      </c>
      <c r="AK26" s="158">
        <f t="shared" si="48"/>
        <v>0</v>
      </c>
      <c r="AL26" s="158">
        <f t="shared" si="48"/>
        <v>0</v>
      </c>
      <c r="AM26" s="158">
        <f t="shared" si="48"/>
        <v>0</v>
      </c>
      <c r="AN26" s="158">
        <f t="shared" si="48"/>
        <v>0</v>
      </c>
      <c r="AO26" s="158">
        <f t="shared" si="48"/>
        <v>0</v>
      </c>
      <c r="AP26" s="158">
        <f t="shared" si="48"/>
        <v>0</v>
      </c>
      <c r="AQ26" s="158">
        <f t="shared" si="48"/>
        <v>0</v>
      </c>
      <c r="AR26" s="158">
        <f t="shared" si="48"/>
        <v>0</v>
      </c>
      <c r="AS26" s="158">
        <f t="shared" si="48"/>
        <v>0</v>
      </c>
      <c r="AT26" s="158">
        <f t="shared" si="48"/>
        <v>0</v>
      </c>
      <c r="AU26" s="158">
        <f t="shared" si="48"/>
        <v>0</v>
      </c>
      <c r="AV26" s="158">
        <f t="shared" si="48"/>
        <v>0</v>
      </c>
      <c r="AW26" s="158">
        <f t="shared" si="42"/>
        <v>0</v>
      </c>
      <c r="AX26" s="159">
        <f t="shared" si="13"/>
        <v>0</v>
      </c>
      <c r="AY26" s="158">
        <f t="shared" si="13"/>
        <v>0</v>
      </c>
      <c r="AZ26" s="158">
        <f t="shared" si="13"/>
        <v>0</v>
      </c>
      <c r="BA26" s="158">
        <f t="shared" si="13"/>
        <v>0</v>
      </c>
      <c r="BB26" s="142">
        <f t="shared" si="14"/>
        <v>0</v>
      </c>
      <c r="BC26" s="173">
        <f t="shared" si="15"/>
        <v>0</v>
      </c>
      <c r="BF26" s="18" t="s">
        <v>21</v>
      </c>
      <c r="BG26" s="19">
        <f t="shared" si="49"/>
        <v>0</v>
      </c>
      <c r="BH26" s="19">
        <f t="shared" si="49"/>
        <v>0</v>
      </c>
      <c r="BI26" s="19">
        <f t="shared" si="49"/>
        <v>0</v>
      </c>
      <c r="BJ26" s="19">
        <f t="shared" si="49"/>
        <v>0</v>
      </c>
      <c r="BK26" s="19">
        <f t="shared" si="49"/>
        <v>0</v>
      </c>
      <c r="BL26" s="19">
        <f t="shared" si="49"/>
        <v>0</v>
      </c>
      <c r="BM26" s="19">
        <f t="shared" si="49"/>
        <v>0</v>
      </c>
      <c r="BN26" s="19">
        <f t="shared" si="49"/>
        <v>0</v>
      </c>
      <c r="BO26" s="19">
        <f t="shared" si="49"/>
        <v>0</v>
      </c>
      <c r="BP26" s="19">
        <f t="shared" si="49"/>
        <v>0</v>
      </c>
      <c r="BQ26" s="19">
        <f t="shared" si="43"/>
        <v>0</v>
      </c>
      <c r="BR26" s="19">
        <f t="shared" si="43"/>
        <v>0</v>
      </c>
      <c r="BS26" s="19">
        <f t="shared" si="43"/>
        <v>0</v>
      </c>
      <c r="BT26" s="19">
        <f t="shared" si="43"/>
        <v>0</v>
      </c>
      <c r="BU26" s="19">
        <f t="shared" si="43"/>
        <v>0</v>
      </c>
      <c r="BV26" s="19">
        <f t="shared" si="43"/>
        <v>0</v>
      </c>
      <c r="BW26" s="31">
        <f t="shared" si="43"/>
        <v>0</v>
      </c>
      <c r="BX26" s="19">
        <f t="shared" si="43"/>
        <v>0</v>
      </c>
      <c r="BY26" s="19">
        <f t="shared" si="43"/>
        <v>0</v>
      </c>
      <c r="BZ26" s="19">
        <f t="shared" si="43"/>
        <v>0</v>
      </c>
      <c r="CA26" s="24">
        <f t="shared" si="26"/>
        <v>0</v>
      </c>
      <c r="CB26" s="222">
        <f>BX26</f>
        <v>0</v>
      </c>
      <c r="CC26" s="223">
        <f t="shared" si="27"/>
        <v>0</v>
      </c>
      <c r="CF26" s="18" t="s">
        <v>21</v>
      </c>
      <c r="CG26" s="19">
        <f t="shared" si="50"/>
        <v>0</v>
      </c>
      <c r="CH26" s="19">
        <f t="shared" si="50"/>
        <v>0</v>
      </c>
      <c r="CI26" s="19">
        <f t="shared" si="50"/>
        <v>0</v>
      </c>
      <c r="CJ26" s="19">
        <f t="shared" si="50"/>
        <v>0</v>
      </c>
      <c r="CK26" s="19">
        <f t="shared" si="50"/>
        <v>0</v>
      </c>
      <c r="CL26" s="19">
        <f t="shared" si="50"/>
        <v>0</v>
      </c>
      <c r="CM26" s="19">
        <f t="shared" si="50"/>
        <v>0</v>
      </c>
      <c r="CN26" s="19">
        <f t="shared" si="50"/>
        <v>0</v>
      </c>
      <c r="CO26" s="19">
        <f t="shared" si="50"/>
        <v>0</v>
      </c>
      <c r="CP26" s="19">
        <f t="shared" si="50"/>
        <v>0</v>
      </c>
      <c r="CQ26" s="19">
        <f t="shared" si="50"/>
        <v>0</v>
      </c>
      <c r="CR26" s="19">
        <f t="shared" si="50"/>
        <v>0</v>
      </c>
      <c r="CS26" s="19">
        <f t="shared" si="50"/>
        <v>0</v>
      </c>
      <c r="CT26" s="19">
        <f t="shared" si="50"/>
        <v>0</v>
      </c>
      <c r="CU26" s="19">
        <f t="shared" si="50"/>
        <v>0</v>
      </c>
      <c r="CV26" s="19">
        <f t="shared" si="50"/>
        <v>0</v>
      </c>
      <c r="CW26" s="31">
        <f t="shared" si="44"/>
        <v>0</v>
      </c>
      <c r="CX26" s="19">
        <f t="shared" si="44"/>
        <v>0</v>
      </c>
      <c r="CY26" s="19">
        <f t="shared" si="44"/>
        <v>0</v>
      </c>
      <c r="CZ26" s="19">
        <f t="shared" si="44"/>
        <v>0</v>
      </c>
      <c r="DA26" s="24">
        <f t="shared" si="28"/>
        <v>0</v>
      </c>
      <c r="DB26" s="222">
        <f>CX26</f>
        <v>0</v>
      </c>
      <c r="DC26" s="223">
        <f t="shared" si="29"/>
        <v>0</v>
      </c>
      <c r="DD26" s="289">
        <f t="shared" si="30"/>
        <v>0</v>
      </c>
      <c r="DF26" s="18" t="s">
        <v>21</v>
      </c>
      <c r="DG26" s="19">
        <f t="shared" si="51"/>
        <v>0</v>
      </c>
      <c r="DH26" s="19">
        <f t="shared" si="51"/>
        <v>0</v>
      </c>
      <c r="DI26" s="19">
        <f t="shared" si="51"/>
        <v>0</v>
      </c>
      <c r="DJ26" s="19">
        <f t="shared" si="51"/>
        <v>0</v>
      </c>
      <c r="DK26" s="19">
        <f t="shared" si="51"/>
        <v>0</v>
      </c>
      <c r="DL26" s="19">
        <f t="shared" si="51"/>
        <v>0</v>
      </c>
      <c r="DM26" s="19">
        <f t="shared" si="51"/>
        <v>0</v>
      </c>
      <c r="DN26" s="19">
        <f t="shared" si="51"/>
        <v>0</v>
      </c>
      <c r="DO26" s="19">
        <f t="shared" si="51"/>
        <v>0</v>
      </c>
      <c r="DP26" s="19">
        <f t="shared" si="51"/>
        <v>0</v>
      </c>
      <c r="DQ26" s="19">
        <f t="shared" si="51"/>
        <v>0</v>
      </c>
      <c r="DR26" s="19">
        <f t="shared" si="51"/>
        <v>0</v>
      </c>
      <c r="DS26" s="19">
        <f t="shared" si="51"/>
        <v>0</v>
      </c>
      <c r="DT26" s="19">
        <f t="shared" si="51"/>
        <v>0</v>
      </c>
      <c r="DU26" s="19">
        <f t="shared" si="51"/>
        <v>0</v>
      </c>
      <c r="DV26" s="19">
        <f t="shared" si="51"/>
        <v>0</v>
      </c>
      <c r="DW26" s="31">
        <f t="shared" si="45"/>
        <v>0</v>
      </c>
      <c r="DX26" s="19">
        <f t="shared" si="45"/>
        <v>0</v>
      </c>
      <c r="DY26" s="19">
        <f t="shared" si="45"/>
        <v>0</v>
      </c>
      <c r="DZ26" s="19">
        <f t="shared" si="45"/>
        <v>0</v>
      </c>
      <c r="EA26" s="24">
        <f t="shared" si="31"/>
        <v>0</v>
      </c>
      <c r="EB26" s="222">
        <f>DX26</f>
        <v>0</v>
      </c>
      <c r="EC26" s="223">
        <f t="shared" si="32"/>
        <v>0</v>
      </c>
      <c r="ED26" s="289">
        <f t="shared" si="33"/>
        <v>0</v>
      </c>
      <c r="EF26" s="18" t="s">
        <v>21</v>
      </c>
      <c r="EG26" s="19">
        <f t="shared" si="52"/>
        <v>0</v>
      </c>
      <c r="EH26" s="19">
        <f t="shared" si="52"/>
        <v>0</v>
      </c>
      <c r="EI26" s="19">
        <f t="shared" si="52"/>
        <v>0</v>
      </c>
      <c r="EJ26" s="19">
        <f t="shared" si="52"/>
        <v>0</v>
      </c>
      <c r="EK26" s="19">
        <f t="shared" si="52"/>
        <v>0</v>
      </c>
      <c r="EL26" s="19">
        <f t="shared" si="52"/>
        <v>0</v>
      </c>
      <c r="EM26" s="19">
        <f t="shared" si="52"/>
        <v>0</v>
      </c>
      <c r="EN26" s="19">
        <f t="shared" si="52"/>
        <v>0</v>
      </c>
      <c r="EO26" s="19">
        <f t="shared" si="52"/>
        <v>0</v>
      </c>
      <c r="EP26" s="19">
        <f t="shared" si="52"/>
        <v>0</v>
      </c>
      <c r="EQ26" s="19">
        <f t="shared" si="52"/>
        <v>0</v>
      </c>
      <c r="ER26" s="19">
        <f t="shared" si="52"/>
        <v>0</v>
      </c>
      <c r="ES26" s="19">
        <f t="shared" si="52"/>
        <v>0</v>
      </c>
      <c r="ET26" s="19">
        <f t="shared" si="52"/>
        <v>0</v>
      </c>
      <c r="EU26" s="19">
        <f t="shared" si="52"/>
        <v>0</v>
      </c>
      <c r="EV26" s="19">
        <f t="shared" si="52"/>
        <v>0</v>
      </c>
      <c r="EW26" s="31">
        <f t="shared" si="46"/>
        <v>0</v>
      </c>
      <c r="EX26" s="19">
        <f t="shared" si="46"/>
        <v>0</v>
      </c>
      <c r="EY26" s="19">
        <f t="shared" si="46"/>
        <v>0</v>
      </c>
      <c r="EZ26" s="19">
        <f t="shared" si="46"/>
        <v>0</v>
      </c>
      <c r="FA26" s="24">
        <f t="shared" si="34"/>
        <v>0</v>
      </c>
      <c r="FB26" s="222">
        <f>EX26</f>
        <v>0</v>
      </c>
      <c r="FC26" s="223">
        <f t="shared" si="35"/>
        <v>0</v>
      </c>
      <c r="FD26" s="289">
        <f t="shared" si="36"/>
        <v>0</v>
      </c>
      <c r="FF26" s="18" t="s">
        <v>21</v>
      </c>
      <c r="FG26" s="19">
        <f t="shared" si="53"/>
        <v>0</v>
      </c>
      <c r="FH26" s="19">
        <f t="shared" si="53"/>
        <v>0</v>
      </c>
      <c r="FI26" s="19">
        <f t="shared" si="53"/>
        <v>0</v>
      </c>
      <c r="FJ26" s="19">
        <f t="shared" si="53"/>
        <v>0</v>
      </c>
      <c r="FK26" s="19">
        <f t="shared" si="53"/>
        <v>0</v>
      </c>
      <c r="FL26" s="19">
        <f t="shared" si="53"/>
        <v>0</v>
      </c>
      <c r="FM26" s="19">
        <f t="shared" si="53"/>
        <v>0</v>
      </c>
      <c r="FN26" s="19">
        <f t="shared" si="53"/>
        <v>0</v>
      </c>
      <c r="FO26" s="19">
        <f t="shared" si="53"/>
        <v>0</v>
      </c>
      <c r="FP26" s="19">
        <f t="shared" si="53"/>
        <v>0</v>
      </c>
      <c r="FQ26" s="19">
        <f t="shared" si="53"/>
        <v>0</v>
      </c>
      <c r="FR26" s="19">
        <f t="shared" si="53"/>
        <v>0</v>
      </c>
      <c r="FS26" s="19">
        <f t="shared" si="53"/>
        <v>0</v>
      </c>
      <c r="FT26" s="19">
        <f t="shared" si="53"/>
        <v>0</v>
      </c>
      <c r="FU26" s="19">
        <f t="shared" si="53"/>
        <v>0</v>
      </c>
      <c r="FV26" s="19">
        <f t="shared" si="53"/>
        <v>0</v>
      </c>
      <c r="FW26" s="31">
        <f t="shared" si="47"/>
        <v>0</v>
      </c>
      <c r="FX26" s="19">
        <f t="shared" si="47"/>
        <v>0</v>
      </c>
      <c r="FY26" s="19">
        <f t="shared" si="47"/>
        <v>0</v>
      </c>
      <c r="FZ26" s="19">
        <f t="shared" si="47"/>
        <v>0</v>
      </c>
      <c r="GA26" s="24">
        <f t="shared" si="37"/>
        <v>0</v>
      </c>
      <c r="GB26" s="222">
        <f>FX26</f>
        <v>0</v>
      </c>
      <c r="GC26" s="223">
        <f t="shared" si="38"/>
        <v>0</v>
      </c>
      <c r="GD26" s="289">
        <f t="shared" si="39"/>
        <v>0</v>
      </c>
    </row>
    <row r="27" spans="1:186" ht="15.75" x14ac:dyDescent="0.25">
      <c r="B27" s="141"/>
      <c r="D27" s="18" t="s">
        <v>22</v>
      </c>
      <c r="E27" s="19">
        <f t="shared" si="40"/>
        <v>0</v>
      </c>
      <c r="F27" s="19">
        <f t="shared" si="40"/>
        <v>0</v>
      </c>
      <c r="G27" s="19">
        <f t="shared" si="40"/>
        <v>0</v>
      </c>
      <c r="H27" s="19">
        <f t="shared" si="40"/>
        <v>0</v>
      </c>
      <c r="I27" s="19">
        <f t="shared" si="40"/>
        <v>0</v>
      </c>
      <c r="J27" s="19">
        <f t="shared" si="40"/>
        <v>0</v>
      </c>
      <c r="K27" s="19">
        <f t="shared" si="40"/>
        <v>0</v>
      </c>
      <c r="L27" s="19">
        <f t="shared" si="40"/>
        <v>0</v>
      </c>
      <c r="M27" s="19">
        <f t="shared" si="40"/>
        <v>0</v>
      </c>
      <c r="N27" s="19">
        <f t="shared" si="40"/>
        <v>0</v>
      </c>
      <c r="O27" s="19">
        <f t="shared" si="41"/>
        <v>0</v>
      </c>
      <c r="P27" s="19">
        <f t="shared" si="41"/>
        <v>0</v>
      </c>
      <c r="Q27" s="19">
        <f t="shared" si="41"/>
        <v>0</v>
      </c>
      <c r="R27" s="19">
        <f t="shared" si="41"/>
        <v>0</v>
      </c>
      <c r="S27" s="19">
        <f t="shared" si="41"/>
        <v>0</v>
      </c>
      <c r="T27" s="19">
        <f t="shared" si="41"/>
        <v>0</v>
      </c>
      <c r="U27" s="31">
        <f t="shared" si="41"/>
        <v>0</v>
      </c>
      <c r="V27" s="19">
        <f t="shared" si="41"/>
        <v>0</v>
      </c>
      <c r="W27" s="19">
        <f t="shared" si="41"/>
        <v>0</v>
      </c>
      <c r="X27" s="19">
        <f t="shared" si="41"/>
        <v>0</v>
      </c>
      <c r="Y27" s="24">
        <f t="shared" si="9"/>
        <v>0</v>
      </c>
      <c r="Z27" s="143">
        <f t="shared" si="10"/>
        <v>0</v>
      </c>
      <c r="AB27" s="140"/>
      <c r="AG27" s="18" t="str">
        <f t="shared" si="11"/>
        <v>ДЕО</v>
      </c>
      <c r="AH27" s="158">
        <f t="shared" si="48"/>
        <v>0</v>
      </c>
      <c r="AI27" s="158">
        <f t="shared" si="48"/>
        <v>0</v>
      </c>
      <c r="AJ27" s="158">
        <f t="shared" si="48"/>
        <v>0</v>
      </c>
      <c r="AK27" s="158">
        <f t="shared" si="48"/>
        <v>0</v>
      </c>
      <c r="AL27" s="158">
        <f t="shared" si="48"/>
        <v>0</v>
      </c>
      <c r="AM27" s="158">
        <f t="shared" si="48"/>
        <v>0</v>
      </c>
      <c r="AN27" s="158">
        <f t="shared" si="48"/>
        <v>0</v>
      </c>
      <c r="AO27" s="158">
        <f t="shared" si="48"/>
        <v>0</v>
      </c>
      <c r="AP27" s="158">
        <f t="shared" si="48"/>
        <v>0</v>
      </c>
      <c r="AQ27" s="158">
        <f t="shared" si="48"/>
        <v>0</v>
      </c>
      <c r="AR27" s="158">
        <f t="shared" si="48"/>
        <v>0</v>
      </c>
      <c r="AS27" s="158">
        <f t="shared" si="48"/>
        <v>0</v>
      </c>
      <c r="AT27" s="158">
        <f t="shared" si="48"/>
        <v>0</v>
      </c>
      <c r="AU27" s="158">
        <f t="shared" si="48"/>
        <v>0</v>
      </c>
      <c r="AV27" s="158">
        <f t="shared" si="48"/>
        <v>0</v>
      </c>
      <c r="AW27" s="158">
        <f t="shared" si="42"/>
        <v>0</v>
      </c>
      <c r="AX27" s="159">
        <f t="shared" si="13"/>
        <v>0</v>
      </c>
      <c r="AY27" s="158">
        <f t="shared" si="13"/>
        <v>0</v>
      </c>
      <c r="AZ27" s="158">
        <f t="shared" si="13"/>
        <v>0</v>
      </c>
      <c r="BA27" s="158">
        <f t="shared" si="13"/>
        <v>0</v>
      </c>
      <c r="BB27" s="142">
        <f t="shared" si="14"/>
        <v>0</v>
      </c>
      <c r="BC27" s="173">
        <f t="shared" si="15"/>
        <v>0</v>
      </c>
      <c r="BF27" s="18" t="s">
        <v>22</v>
      </c>
      <c r="BG27" s="19">
        <f t="shared" si="49"/>
        <v>0</v>
      </c>
      <c r="BH27" s="19">
        <f t="shared" si="49"/>
        <v>0</v>
      </c>
      <c r="BI27" s="19">
        <f t="shared" si="49"/>
        <v>0</v>
      </c>
      <c r="BJ27" s="19">
        <f t="shared" si="49"/>
        <v>0</v>
      </c>
      <c r="BK27" s="19">
        <f t="shared" si="49"/>
        <v>0</v>
      </c>
      <c r="BL27" s="19">
        <f t="shared" si="49"/>
        <v>0</v>
      </c>
      <c r="BM27" s="19">
        <f t="shared" si="49"/>
        <v>0</v>
      </c>
      <c r="BN27" s="19">
        <f t="shared" si="49"/>
        <v>0</v>
      </c>
      <c r="BO27" s="19">
        <f t="shared" si="49"/>
        <v>0</v>
      </c>
      <c r="BP27" s="19">
        <f t="shared" si="49"/>
        <v>0</v>
      </c>
      <c r="BQ27" s="19">
        <f t="shared" si="43"/>
        <v>0</v>
      </c>
      <c r="BR27" s="19">
        <f t="shared" si="43"/>
        <v>0</v>
      </c>
      <c r="BS27" s="19">
        <f t="shared" si="43"/>
        <v>0</v>
      </c>
      <c r="BT27" s="19">
        <f t="shared" si="43"/>
        <v>0</v>
      </c>
      <c r="BU27" s="19">
        <f t="shared" si="43"/>
        <v>0</v>
      </c>
      <c r="BV27" s="19">
        <f t="shared" si="43"/>
        <v>0</v>
      </c>
      <c r="BW27" s="31">
        <f t="shared" si="43"/>
        <v>0</v>
      </c>
      <c r="BX27" s="19">
        <f t="shared" si="43"/>
        <v>0</v>
      </c>
      <c r="BY27" s="19">
        <f t="shared" si="43"/>
        <v>0</v>
      </c>
      <c r="BZ27" s="19">
        <f t="shared" si="43"/>
        <v>0</v>
      </c>
      <c r="CA27" s="24">
        <f t="shared" si="26"/>
        <v>0</v>
      </c>
      <c r="CB27" s="222">
        <f>BY27</f>
        <v>0</v>
      </c>
      <c r="CC27" s="223">
        <f t="shared" si="27"/>
        <v>0</v>
      </c>
      <c r="CF27" s="18" t="s">
        <v>22</v>
      </c>
      <c r="CG27" s="19">
        <f t="shared" si="50"/>
        <v>0</v>
      </c>
      <c r="CH27" s="19">
        <f t="shared" si="50"/>
        <v>0</v>
      </c>
      <c r="CI27" s="19">
        <f t="shared" si="50"/>
        <v>0</v>
      </c>
      <c r="CJ27" s="19">
        <f t="shared" si="50"/>
        <v>0</v>
      </c>
      <c r="CK27" s="19">
        <f t="shared" si="50"/>
        <v>0</v>
      </c>
      <c r="CL27" s="19">
        <f t="shared" si="50"/>
        <v>0</v>
      </c>
      <c r="CM27" s="19">
        <f t="shared" si="50"/>
        <v>0</v>
      </c>
      <c r="CN27" s="19">
        <f t="shared" si="50"/>
        <v>0</v>
      </c>
      <c r="CO27" s="19">
        <f t="shared" si="50"/>
        <v>0</v>
      </c>
      <c r="CP27" s="19">
        <f t="shared" si="50"/>
        <v>0</v>
      </c>
      <c r="CQ27" s="19">
        <f t="shared" si="50"/>
        <v>0</v>
      </c>
      <c r="CR27" s="19">
        <f t="shared" si="50"/>
        <v>0</v>
      </c>
      <c r="CS27" s="19">
        <f t="shared" si="50"/>
        <v>0</v>
      </c>
      <c r="CT27" s="19">
        <f t="shared" si="50"/>
        <v>0</v>
      </c>
      <c r="CU27" s="19">
        <f t="shared" si="50"/>
        <v>0</v>
      </c>
      <c r="CV27" s="19">
        <f t="shared" si="50"/>
        <v>0</v>
      </c>
      <c r="CW27" s="31">
        <f t="shared" si="44"/>
        <v>0</v>
      </c>
      <c r="CX27" s="19">
        <f t="shared" si="44"/>
        <v>0</v>
      </c>
      <c r="CY27" s="19">
        <f t="shared" si="44"/>
        <v>0</v>
      </c>
      <c r="CZ27" s="19">
        <f t="shared" si="44"/>
        <v>0</v>
      </c>
      <c r="DA27" s="24">
        <f t="shared" si="28"/>
        <v>0</v>
      </c>
      <c r="DB27" s="222">
        <f>CY27</f>
        <v>0</v>
      </c>
      <c r="DC27" s="223">
        <f t="shared" si="29"/>
        <v>0</v>
      </c>
      <c r="DD27" s="289">
        <f t="shared" si="30"/>
        <v>0</v>
      </c>
      <c r="DF27" s="18" t="s">
        <v>22</v>
      </c>
      <c r="DG27" s="19">
        <f t="shared" si="51"/>
        <v>0</v>
      </c>
      <c r="DH27" s="19">
        <f t="shared" si="51"/>
        <v>0</v>
      </c>
      <c r="DI27" s="19">
        <f t="shared" si="51"/>
        <v>0</v>
      </c>
      <c r="DJ27" s="19">
        <f t="shared" si="51"/>
        <v>0</v>
      </c>
      <c r="DK27" s="19">
        <f t="shared" si="51"/>
        <v>0</v>
      </c>
      <c r="DL27" s="19">
        <f t="shared" si="51"/>
        <v>0</v>
      </c>
      <c r="DM27" s="19">
        <f t="shared" si="51"/>
        <v>0</v>
      </c>
      <c r="DN27" s="19">
        <f t="shared" si="51"/>
        <v>0</v>
      </c>
      <c r="DO27" s="19">
        <f t="shared" si="51"/>
        <v>0</v>
      </c>
      <c r="DP27" s="19">
        <f t="shared" si="51"/>
        <v>0</v>
      </c>
      <c r="DQ27" s="19">
        <f t="shared" si="51"/>
        <v>0</v>
      </c>
      <c r="DR27" s="19">
        <f t="shared" si="51"/>
        <v>0</v>
      </c>
      <c r="DS27" s="19">
        <f t="shared" si="51"/>
        <v>0</v>
      </c>
      <c r="DT27" s="19">
        <f t="shared" si="51"/>
        <v>0</v>
      </c>
      <c r="DU27" s="19">
        <f t="shared" si="51"/>
        <v>0</v>
      </c>
      <c r="DV27" s="19">
        <f t="shared" si="51"/>
        <v>0</v>
      </c>
      <c r="DW27" s="31">
        <f t="shared" si="45"/>
        <v>0</v>
      </c>
      <c r="DX27" s="19">
        <f t="shared" si="45"/>
        <v>0</v>
      </c>
      <c r="DY27" s="19">
        <f t="shared" si="45"/>
        <v>0</v>
      </c>
      <c r="DZ27" s="19">
        <f t="shared" si="45"/>
        <v>0</v>
      </c>
      <c r="EA27" s="24">
        <f t="shared" si="31"/>
        <v>0</v>
      </c>
      <c r="EB27" s="222">
        <f>DY27</f>
        <v>0</v>
      </c>
      <c r="EC27" s="223">
        <f t="shared" si="32"/>
        <v>0</v>
      </c>
      <c r="ED27" s="289">
        <f t="shared" si="33"/>
        <v>0</v>
      </c>
      <c r="EF27" s="18" t="s">
        <v>22</v>
      </c>
      <c r="EG27" s="19">
        <f t="shared" si="52"/>
        <v>0</v>
      </c>
      <c r="EH27" s="19">
        <f t="shared" si="52"/>
        <v>0</v>
      </c>
      <c r="EI27" s="19">
        <f t="shared" si="52"/>
        <v>0</v>
      </c>
      <c r="EJ27" s="19">
        <f t="shared" si="52"/>
        <v>0</v>
      </c>
      <c r="EK27" s="19">
        <f t="shared" si="52"/>
        <v>0</v>
      </c>
      <c r="EL27" s="19">
        <f t="shared" si="52"/>
        <v>0</v>
      </c>
      <c r="EM27" s="19">
        <f t="shared" si="52"/>
        <v>0</v>
      </c>
      <c r="EN27" s="19">
        <f t="shared" si="52"/>
        <v>0</v>
      </c>
      <c r="EO27" s="19">
        <f t="shared" si="52"/>
        <v>0</v>
      </c>
      <c r="EP27" s="19">
        <f t="shared" si="52"/>
        <v>0</v>
      </c>
      <c r="EQ27" s="19">
        <f t="shared" si="52"/>
        <v>0</v>
      </c>
      <c r="ER27" s="19">
        <f t="shared" si="52"/>
        <v>0</v>
      </c>
      <c r="ES27" s="19">
        <f t="shared" si="52"/>
        <v>0</v>
      </c>
      <c r="ET27" s="19">
        <f t="shared" si="52"/>
        <v>0</v>
      </c>
      <c r="EU27" s="19">
        <f t="shared" si="52"/>
        <v>0</v>
      </c>
      <c r="EV27" s="19">
        <f t="shared" si="52"/>
        <v>0</v>
      </c>
      <c r="EW27" s="31">
        <f t="shared" si="46"/>
        <v>0</v>
      </c>
      <c r="EX27" s="19">
        <f t="shared" si="46"/>
        <v>0</v>
      </c>
      <c r="EY27" s="19">
        <f t="shared" si="46"/>
        <v>0</v>
      </c>
      <c r="EZ27" s="19">
        <f t="shared" si="46"/>
        <v>0</v>
      </c>
      <c r="FA27" s="24">
        <f t="shared" si="34"/>
        <v>0</v>
      </c>
      <c r="FB27" s="222">
        <f>EY27</f>
        <v>0</v>
      </c>
      <c r="FC27" s="223">
        <f t="shared" si="35"/>
        <v>0</v>
      </c>
      <c r="FD27" s="289">
        <f t="shared" si="36"/>
        <v>0</v>
      </c>
      <c r="FF27" s="18" t="s">
        <v>22</v>
      </c>
      <c r="FG27" s="19">
        <f t="shared" si="53"/>
        <v>0</v>
      </c>
      <c r="FH27" s="19">
        <f t="shared" si="53"/>
        <v>0</v>
      </c>
      <c r="FI27" s="19">
        <f t="shared" si="53"/>
        <v>0</v>
      </c>
      <c r="FJ27" s="19">
        <f t="shared" si="53"/>
        <v>0</v>
      </c>
      <c r="FK27" s="19">
        <f t="shared" si="53"/>
        <v>0</v>
      </c>
      <c r="FL27" s="19">
        <f t="shared" si="53"/>
        <v>0</v>
      </c>
      <c r="FM27" s="19">
        <f t="shared" si="53"/>
        <v>0</v>
      </c>
      <c r="FN27" s="19">
        <f t="shared" si="53"/>
        <v>0</v>
      </c>
      <c r="FO27" s="19">
        <f t="shared" si="53"/>
        <v>0</v>
      </c>
      <c r="FP27" s="19">
        <f t="shared" si="53"/>
        <v>0</v>
      </c>
      <c r="FQ27" s="19">
        <f t="shared" si="53"/>
        <v>0</v>
      </c>
      <c r="FR27" s="19">
        <f t="shared" si="53"/>
        <v>0</v>
      </c>
      <c r="FS27" s="19">
        <f t="shared" si="53"/>
        <v>0</v>
      </c>
      <c r="FT27" s="19">
        <f t="shared" si="53"/>
        <v>0</v>
      </c>
      <c r="FU27" s="19">
        <f t="shared" si="53"/>
        <v>0</v>
      </c>
      <c r="FV27" s="19">
        <f t="shared" si="53"/>
        <v>0</v>
      </c>
      <c r="FW27" s="31">
        <f t="shared" si="47"/>
        <v>0</v>
      </c>
      <c r="FX27" s="19">
        <f t="shared" si="47"/>
        <v>0</v>
      </c>
      <c r="FY27" s="19">
        <f t="shared" si="47"/>
        <v>0</v>
      </c>
      <c r="FZ27" s="19">
        <f t="shared" si="47"/>
        <v>0</v>
      </c>
      <c r="GA27" s="24">
        <f t="shared" si="37"/>
        <v>0</v>
      </c>
      <c r="GB27" s="222">
        <f>FY27</f>
        <v>0</v>
      </c>
      <c r="GC27" s="223">
        <f t="shared" si="38"/>
        <v>0</v>
      </c>
      <c r="GD27" s="289">
        <f t="shared" si="39"/>
        <v>0</v>
      </c>
    </row>
    <row r="28" spans="1:186" ht="15.75" x14ac:dyDescent="0.25">
      <c r="B28" s="141"/>
      <c r="D28" s="18" t="s">
        <v>23</v>
      </c>
      <c r="E28" s="19">
        <f t="shared" si="40"/>
        <v>0</v>
      </c>
      <c r="F28" s="19">
        <f t="shared" si="40"/>
        <v>0</v>
      </c>
      <c r="G28" s="19">
        <f t="shared" si="40"/>
        <v>0</v>
      </c>
      <c r="H28" s="19">
        <f t="shared" si="40"/>
        <v>0</v>
      </c>
      <c r="I28" s="19">
        <f t="shared" si="40"/>
        <v>0</v>
      </c>
      <c r="J28" s="19">
        <f t="shared" si="40"/>
        <v>0</v>
      </c>
      <c r="K28" s="19">
        <f t="shared" si="40"/>
        <v>0</v>
      </c>
      <c r="L28" s="19">
        <f t="shared" si="40"/>
        <v>0</v>
      </c>
      <c r="M28" s="19">
        <f t="shared" si="40"/>
        <v>0</v>
      </c>
      <c r="N28" s="19">
        <f t="shared" si="40"/>
        <v>0</v>
      </c>
      <c r="O28" s="19">
        <f t="shared" si="41"/>
        <v>0</v>
      </c>
      <c r="P28" s="19">
        <f t="shared" si="41"/>
        <v>0</v>
      </c>
      <c r="Q28" s="19">
        <f t="shared" si="41"/>
        <v>0</v>
      </c>
      <c r="R28" s="19">
        <f t="shared" si="41"/>
        <v>0</v>
      </c>
      <c r="S28" s="19">
        <f t="shared" si="41"/>
        <v>0</v>
      </c>
      <c r="T28" s="19">
        <f t="shared" si="41"/>
        <v>0</v>
      </c>
      <c r="U28" s="31">
        <f t="shared" si="41"/>
        <v>0</v>
      </c>
      <c r="V28" s="19">
        <f t="shared" si="41"/>
        <v>0</v>
      </c>
      <c r="W28" s="19">
        <f t="shared" si="41"/>
        <v>0</v>
      </c>
      <c r="X28" s="19">
        <f t="shared" si="41"/>
        <v>0</v>
      </c>
      <c r="Y28" s="24">
        <f t="shared" si="9"/>
        <v>0</v>
      </c>
      <c r="Z28" s="143">
        <f t="shared" si="10"/>
        <v>0</v>
      </c>
      <c r="AB28" s="140"/>
      <c r="AG28" s="18" t="str">
        <f t="shared" si="11"/>
        <v>ЦСВП</v>
      </c>
      <c r="AH28" s="158">
        <f t="shared" si="48"/>
        <v>0</v>
      </c>
      <c r="AI28" s="158">
        <f t="shared" si="48"/>
        <v>0</v>
      </c>
      <c r="AJ28" s="158">
        <f t="shared" si="48"/>
        <v>0</v>
      </c>
      <c r="AK28" s="158">
        <f t="shared" si="48"/>
        <v>0</v>
      </c>
      <c r="AL28" s="158">
        <f t="shared" si="48"/>
        <v>0</v>
      </c>
      <c r="AM28" s="158">
        <f t="shared" si="48"/>
        <v>0</v>
      </c>
      <c r="AN28" s="158">
        <f t="shared" si="48"/>
        <v>0</v>
      </c>
      <c r="AO28" s="158">
        <f t="shared" si="48"/>
        <v>0</v>
      </c>
      <c r="AP28" s="158">
        <f t="shared" si="48"/>
        <v>0</v>
      </c>
      <c r="AQ28" s="158">
        <f t="shared" si="48"/>
        <v>0</v>
      </c>
      <c r="AR28" s="158">
        <f t="shared" si="48"/>
        <v>0</v>
      </c>
      <c r="AS28" s="158">
        <f t="shared" si="48"/>
        <v>0</v>
      </c>
      <c r="AT28" s="158">
        <f t="shared" si="48"/>
        <v>0</v>
      </c>
      <c r="AU28" s="158">
        <f t="shared" si="48"/>
        <v>0</v>
      </c>
      <c r="AV28" s="158">
        <f t="shared" si="48"/>
        <v>0</v>
      </c>
      <c r="AW28" s="158">
        <f t="shared" si="42"/>
        <v>0</v>
      </c>
      <c r="AX28" s="159">
        <f t="shared" si="13"/>
        <v>0</v>
      </c>
      <c r="AY28" s="158">
        <f t="shared" si="13"/>
        <v>0</v>
      </c>
      <c r="AZ28" s="158">
        <f t="shared" si="13"/>
        <v>0</v>
      </c>
      <c r="BA28" s="158">
        <f t="shared" si="13"/>
        <v>0</v>
      </c>
      <c r="BB28" s="142">
        <f t="shared" si="14"/>
        <v>0</v>
      </c>
      <c r="BC28" s="173">
        <f t="shared" si="15"/>
        <v>0</v>
      </c>
      <c r="BF28" s="18" t="s">
        <v>23</v>
      </c>
      <c r="BG28" s="19">
        <f t="shared" si="49"/>
        <v>0</v>
      </c>
      <c r="BH28" s="19">
        <f t="shared" si="49"/>
        <v>0</v>
      </c>
      <c r="BI28" s="19">
        <f t="shared" si="49"/>
        <v>0</v>
      </c>
      <c r="BJ28" s="19">
        <f t="shared" si="49"/>
        <v>0</v>
      </c>
      <c r="BK28" s="19">
        <f t="shared" si="49"/>
        <v>0</v>
      </c>
      <c r="BL28" s="19">
        <f t="shared" si="49"/>
        <v>0</v>
      </c>
      <c r="BM28" s="19">
        <f t="shared" si="49"/>
        <v>0</v>
      </c>
      <c r="BN28" s="19">
        <f t="shared" si="49"/>
        <v>0</v>
      </c>
      <c r="BO28" s="19">
        <f t="shared" si="49"/>
        <v>0</v>
      </c>
      <c r="BP28" s="19">
        <f t="shared" si="49"/>
        <v>0</v>
      </c>
      <c r="BQ28" s="19">
        <f t="shared" si="43"/>
        <v>0</v>
      </c>
      <c r="BR28" s="19">
        <f t="shared" si="43"/>
        <v>0</v>
      </c>
      <c r="BS28" s="19">
        <f t="shared" si="43"/>
        <v>0</v>
      </c>
      <c r="BT28" s="19">
        <f t="shared" si="43"/>
        <v>0</v>
      </c>
      <c r="BU28" s="19">
        <f t="shared" si="43"/>
        <v>0</v>
      </c>
      <c r="BV28" s="19">
        <f t="shared" si="43"/>
        <v>0</v>
      </c>
      <c r="BW28" s="31">
        <f t="shared" si="43"/>
        <v>0</v>
      </c>
      <c r="BX28" s="19">
        <f t="shared" si="43"/>
        <v>0</v>
      </c>
      <c r="BY28" s="19">
        <f t="shared" si="43"/>
        <v>0</v>
      </c>
      <c r="BZ28" s="19">
        <f t="shared" si="43"/>
        <v>0</v>
      </c>
      <c r="CA28" s="24">
        <f t="shared" si="26"/>
        <v>0</v>
      </c>
      <c r="CB28" s="222">
        <f>BZ28</f>
        <v>0</v>
      </c>
      <c r="CC28" s="223">
        <f t="shared" si="27"/>
        <v>0</v>
      </c>
      <c r="CF28" s="18" t="s">
        <v>23</v>
      </c>
      <c r="CG28" s="19">
        <f t="shared" si="50"/>
        <v>0</v>
      </c>
      <c r="CH28" s="19">
        <f t="shared" si="50"/>
        <v>0</v>
      </c>
      <c r="CI28" s="19">
        <f t="shared" si="50"/>
        <v>0</v>
      </c>
      <c r="CJ28" s="19">
        <f t="shared" si="50"/>
        <v>0</v>
      </c>
      <c r="CK28" s="19">
        <f t="shared" si="50"/>
        <v>0</v>
      </c>
      <c r="CL28" s="19">
        <f t="shared" si="50"/>
        <v>0</v>
      </c>
      <c r="CM28" s="19">
        <f t="shared" si="50"/>
        <v>0</v>
      </c>
      <c r="CN28" s="19">
        <f t="shared" si="50"/>
        <v>0</v>
      </c>
      <c r="CO28" s="19">
        <f t="shared" si="50"/>
        <v>0</v>
      </c>
      <c r="CP28" s="19">
        <f t="shared" si="50"/>
        <v>0</v>
      </c>
      <c r="CQ28" s="19">
        <f t="shared" si="50"/>
        <v>0</v>
      </c>
      <c r="CR28" s="19">
        <f t="shared" si="50"/>
        <v>0</v>
      </c>
      <c r="CS28" s="19">
        <f t="shared" si="50"/>
        <v>0</v>
      </c>
      <c r="CT28" s="19">
        <f t="shared" si="50"/>
        <v>0</v>
      </c>
      <c r="CU28" s="19">
        <f t="shared" si="50"/>
        <v>0</v>
      </c>
      <c r="CV28" s="19">
        <f t="shared" si="50"/>
        <v>0</v>
      </c>
      <c r="CW28" s="31">
        <f t="shared" si="44"/>
        <v>0</v>
      </c>
      <c r="CX28" s="19">
        <f t="shared" si="44"/>
        <v>0</v>
      </c>
      <c r="CY28" s="19">
        <f t="shared" si="44"/>
        <v>0</v>
      </c>
      <c r="CZ28" s="19">
        <f t="shared" si="44"/>
        <v>0</v>
      </c>
      <c r="DA28" s="24">
        <f t="shared" si="28"/>
        <v>0</v>
      </c>
      <c r="DB28" s="222">
        <f>CZ28</f>
        <v>0</v>
      </c>
      <c r="DC28" s="223">
        <f t="shared" si="29"/>
        <v>0</v>
      </c>
      <c r="DD28" s="289">
        <f t="shared" si="30"/>
        <v>0</v>
      </c>
      <c r="DF28" s="18" t="s">
        <v>23</v>
      </c>
      <c r="DG28" s="19">
        <f t="shared" si="51"/>
        <v>0</v>
      </c>
      <c r="DH28" s="19">
        <f t="shared" si="51"/>
        <v>0</v>
      </c>
      <c r="DI28" s="19">
        <f t="shared" si="51"/>
        <v>0</v>
      </c>
      <c r="DJ28" s="19">
        <f t="shared" si="51"/>
        <v>0</v>
      </c>
      <c r="DK28" s="19">
        <f t="shared" si="51"/>
        <v>0</v>
      </c>
      <c r="DL28" s="19">
        <f t="shared" si="51"/>
        <v>0</v>
      </c>
      <c r="DM28" s="19">
        <f t="shared" si="51"/>
        <v>0</v>
      </c>
      <c r="DN28" s="19">
        <f t="shared" si="51"/>
        <v>0</v>
      </c>
      <c r="DO28" s="19">
        <f t="shared" si="51"/>
        <v>0</v>
      </c>
      <c r="DP28" s="19">
        <f t="shared" si="51"/>
        <v>0</v>
      </c>
      <c r="DQ28" s="19">
        <f t="shared" si="51"/>
        <v>0</v>
      </c>
      <c r="DR28" s="19">
        <f t="shared" si="51"/>
        <v>0</v>
      </c>
      <c r="DS28" s="19">
        <f t="shared" si="51"/>
        <v>0</v>
      </c>
      <c r="DT28" s="19">
        <f t="shared" si="51"/>
        <v>0</v>
      </c>
      <c r="DU28" s="19">
        <f t="shared" si="51"/>
        <v>0</v>
      </c>
      <c r="DV28" s="19">
        <f t="shared" si="51"/>
        <v>0</v>
      </c>
      <c r="DW28" s="31">
        <f t="shared" si="45"/>
        <v>0</v>
      </c>
      <c r="DX28" s="19">
        <f t="shared" si="45"/>
        <v>0</v>
      </c>
      <c r="DY28" s="19">
        <f t="shared" si="45"/>
        <v>0</v>
      </c>
      <c r="DZ28" s="19">
        <f t="shared" si="45"/>
        <v>0</v>
      </c>
      <c r="EA28" s="24">
        <f t="shared" si="31"/>
        <v>0</v>
      </c>
      <c r="EB28" s="222">
        <f>DZ28</f>
        <v>0</v>
      </c>
      <c r="EC28" s="223">
        <f t="shared" si="32"/>
        <v>0</v>
      </c>
      <c r="ED28" s="289">
        <f t="shared" si="33"/>
        <v>0</v>
      </c>
      <c r="EF28" s="18" t="s">
        <v>23</v>
      </c>
      <c r="EG28" s="19">
        <f t="shared" si="52"/>
        <v>0</v>
      </c>
      <c r="EH28" s="19">
        <f t="shared" si="52"/>
        <v>0</v>
      </c>
      <c r="EI28" s="19">
        <f t="shared" si="52"/>
        <v>0</v>
      </c>
      <c r="EJ28" s="19">
        <f t="shared" si="52"/>
        <v>0</v>
      </c>
      <c r="EK28" s="19">
        <f t="shared" si="52"/>
        <v>0</v>
      </c>
      <c r="EL28" s="19">
        <f t="shared" si="52"/>
        <v>0</v>
      </c>
      <c r="EM28" s="19">
        <f t="shared" si="52"/>
        <v>0</v>
      </c>
      <c r="EN28" s="19">
        <f t="shared" si="52"/>
        <v>0</v>
      </c>
      <c r="EO28" s="19">
        <f t="shared" si="52"/>
        <v>0</v>
      </c>
      <c r="EP28" s="19">
        <f t="shared" si="52"/>
        <v>0</v>
      </c>
      <c r="EQ28" s="19">
        <f t="shared" si="52"/>
        <v>0</v>
      </c>
      <c r="ER28" s="19">
        <f t="shared" si="52"/>
        <v>0</v>
      </c>
      <c r="ES28" s="19">
        <f t="shared" si="52"/>
        <v>0</v>
      </c>
      <c r="ET28" s="19">
        <f t="shared" si="52"/>
        <v>0</v>
      </c>
      <c r="EU28" s="19">
        <f t="shared" si="52"/>
        <v>0</v>
      </c>
      <c r="EV28" s="19">
        <f t="shared" si="52"/>
        <v>0</v>
      </c>
      <c r="EW28" s="31">
        <f t="shared" si="46"/>
        <v>0</v>
      </c>
      <c r="EX28" s="19">
        <f t="shared" si="46"/>
        <v>0</v>
      </c>
      <c r="EY28" s="19">
        <f t="shared" si="46"/>
        <v>0</v>
      </c>
      <c r="EZ28" s="19">
        <f t="shared" si="46"/>
        <v>0</v>
      </c>
      <c r="FA28" s="24">
        <f t="shared" si="34"/>
        <v>0</v>
      </c>
      <c r="FB28" s="222">
        <f>EZ28</f>
        <v>0</v>
      </c>
      <c r="FC28" s="223">
        <f t="shared" si="35"/>
        <v>0</v>
      </c>
      <c r="FD28" s="289">
        <f t="shared" si="36"/>
        <v>0</v>
      </c>
      <c r="FF28" s="18" t="s">
        <v>23</v>
      </c>
      <c r="FG28" s="19">
        <f t="shared" si="53"/>
        <v>0</v>
      </c>
      <c r="FH28" s="19">
        <f t="shared" si="53"/>
        <v>0</v>
      </c>
      <c r="FI28" s="19">
        <f t="shared" si="53"/>
        <v>0</v>
      </c>
      <c r="FJ28" s="19">
        <f t="shared" si="53"/>
        <v>0</v>
      </c>
      <c r="FK28" s="19">
        <f t="shared" si="53"/>
        <v>0</v>
      </c>
      <c r="FL28" s="19">
        <f t="shared" si="53"/>
        <v>0</v>
      </c>
      <c r="FM28" s="19">
        <f t="shared" si="53"/>
        <v>0</v>
      </c>
      <c r="FN28" s="19">
        <f t="shared" si="53"/>
        <v>0</v>
      </c>
      <c r="FO28" s="19">
        <f t="shared" si="53"/>
        <v>0</v>
      </c>
      <c r="FP28" s="19">
        <f t="shared" si="53"/>
        <v>0</v>
      </c>
      <c r="FQ28" s="19">
        <f t="shared" si="53"/>
        <v>0</v>
      </c>
      <c r="FR28" s="19">
        <f t="shared" si="53"/>
        <v>0</v>
      </c>
      <c r="FS28" s="19">
        <f t="shared" si="53"/>
        <v>0</v>
      </c>
      <c r="FT28" s="19">
        <f t="shared" si="53"/>
        <v>0</v>
      </c>
      <c r="FU28" s="19">
        <f t="shared" si="53"/>
        <v>0</v>
      </c>
      <c r="FV28" s="19">
        <f t="shared" si="53"/>
        <v>0</v>
      </c>
      <c r="FW28" s="31">
        <f t="shared" si="47"/>
        <v>0</v>
      </c>
      <c r="FX28" s="19">
        <f t="shared" si="47"/>
        <v>0</v>
      </c>
      <c r="FY28" s="19">
        <f t="shared" si="47"/>
        <v>0</v>
      </c>
      <c r="FZ28" s="19">
        <f t="shared" si="47"/>
        <v>0</v>
      </c>
      <c r="GA28" s="24">
        <f t="shared" si="37"/>
        <v>0</v>
      </c>
      <c r="GB28" s="222">
        <f>FZ28</f>
        <v>0</v>
      </c>
      <c r="GC28" s="223">
        <f t="shared" si="38"/>
        <v>0</v>
      </c>
      <c r="GD28" s="289">
        <f t="shared" si="39"/>
        <v>0</v>
      </c>
    </row>
    <row r="29" spans="1:186" ht="16.5" thickBot="1" x14ac:dyDescent="0.3">
      <c r="B29" s="141"/>
      <c r="D29" s="18" t="s">
        <v>200</v>
      </c>
      <c r="E29" s="19">
        <f t="shared" si="40"/>
        <v>0</v>
      </c>
      <c r="F29" s="19">
        <f t="shared" si="40"/>
        <v>0</v>
      </c>
      <c r="G29" s="19">
        <f t="shared" si="40"/>
        <v>0</v>
      </c>
      <c r="H29" s="19">
        <f t="shared" si="40"/>
        <v>0</v>
      </c>
      <c r="I29" s="19">
        <f t="shared" si="40"/>
        <v>0</v>
      </c>
      <c r="J29" s="19">
        <f t="shared" si="40"/>
        <v>0</v>
      </c>
      <c r="K29" s="19">
        <f t="shared" si="40"/>
        <v>0</v>
      </c>
      <c r="L29" s="19">
        <f t="shared" si="40"/>
        <v>0</v>
      </c>
      <c r="M29" s="19">
        <f t="shared" si="40"/>
        <v>0</v>
      </c>
      <c r="N29" s="19">
        <f t="shared" si="40"/>
        <v>0</v>
      </c>
      <c r="O29" s="19">
        <f t="shared" si="41"/>
        <v>0</v>
      </c>
      <c r="P29" s="19">
        <f t="shared" si="41"/>
        <v>0</v>
      </c>
      <c r="Q29" s="19">
        <f t="shared" si="41"/>
        <v>0</v>
      </c>
      <c r="R29" s="19">
        <f t="shared" si="41"/>
        <v>0</v>
      </c>
      <c r="S29" s="19">
        <f t="shared" si="41"/>
        <v>0</v>
      </c>
      <c r="T29" s="19">
        <f t="shared" si="41"/>
        <v>0</v>
      </c>
      <c r="U29" s="31">
        <f t="shared" si="41"/>
        <v>0</v>
      </c>
      <c r="V29" s="19">
        <f t="shared" si="41"/>
        <v>0</v>
      </c>
      <c r="W29" s="19">
        <f t="shared" si="41"/>
        <v>0</v>
      </c>
      <c r="X29" s="19">
        <f t="shared" si="41"/>
        <v>0</v>
      </c>
      <c r="Y29" s="24">
        <f t="shared" si="9"/>
        <v>0</v>
      </c>
      <c r="Z29" s="143">
        <f t="shared" si="10"/>
        <v>0</v>
      </c>
      <c r="AB29" s="140"/>
      <c r="AG29" s="18" t="str">
        <f t="shared" si="11"/>
        <v>ЕФ</v>
      </c>
      <c r="AH29" s="158">
        <f t="shared" si="48"/>
        <v>0</v>
      </c>
      <c r="AI29" s="158">
        <f t="shared" si="48"/>
        <v>0</v>
      </c>
      <c r="AJ29" s="158">
        <f t="shared" si="48"/>
        <v>0</v>
      </c>
      <c r="AK29" s="158">
        <f t="shared" si="48"/>
        <v>0</v>
      </c>
      <c r="AL29" s="158">
        <f t="shared" si="48"/>
        <v>0</v>
      </c>
      <c r="AM29" s="158">
        <f t="shared" si="48"/>
        <v>0</v>
      </c>
      <c r="AN29" s="158">
        <f t="shared" si="48"/>
        <v>0</v>
      </c>
      <c r="AO29" s="158">
        <f t="shared" si="48"/>
        <v>0</v>
      </c>
      <c r="AP29" s="158">
        <f t="shared" si="48"/>
        <v>0</v>
      </c>
      <c r="AQ29" s="158">
        <f t="shared" si="48"/>
        <v>0</v>
      </c>
      <c r="AR29" s="158">
        <f t="shared" si="48"/>
        <v>0</v>
      </c>
      <c r="AS29" s="158">
        <f t="shared" si="48"/>
        <v>0</v>
      </c>
      <c r="AT29" s="158">
        <f t="shared" si="48"/>
        <v>0</v>
      </c>
      <c r="AU29" s="158">
        <f t="shared" si="48"/>
        <v>0</v>
      </c>
      <c r="AV29" s="158">
        <f t="shared" si="48"/>
        <v>0</v>
      </c>
      <c r="AW29" s="158">
        <f t="shared" si="42"/>
        <v>0</v>
      </c>
      <c r="AX29" s="159">
        <f t="shared" si="13"/>
        <v>0</v>
      </c>
      <c r="AY29" s="158">
        <f t="shared" si="13"/>
        <v>0</v>
      </c>
      <c r="AZ29" s="158">
        <f t="shared" si="13"/>
        <v>0</v>
      </c>
      <c r="BA29" s="158">
        <f t="shared" si="13"/>
        <v>0</v>
      </c>
      <c r="BB29" s="142">
        <f t="shared" si="14"/>
        <v>0</v>
      </c>
      <c r="BC29" s="173">
        <f t="shared" si="15"/>
        <v>0</v>
      </c>
      <c r="BF29" s="18" t="s">
        <v>200</v>
      </c>
      <c r="BG29" s="19">
        <f t="shared" si="49"/>
        <v>0</v>
      </c>
      <c r="BH29" s="19">
        <f t="shared" si="49"/>
        <v>0</v>
      </c>
      <c r="BI29" s="19">
        <f t="shared" si="49"/>
        <v>0</v>
      </c>
      <c r="BJ29" s="19">
        <f t="shared" si="49"/>
        <v>0</v>
      </c>
      <c r="BK29" s="19">
        <f t="shared" si="49"/>
        <v>0</v>
      </c>
      <c r="BL29" s="19">
        <f t="shared" si="49"/>
        <v>0</v>
      </c>
      <c r="BM29" s="19">
        <f t="shared" si="49"/>
        <v>0</v>
      </c>
      <c r="BN29" s="19">
        <f t="shared" si="49"/>
        <v>0</v>
      </c>
      <c r="BO29" s="19">
        <f t="shared" si="49"/>
        <v>0</v>
      </c>
      <c r="BP29" s="19">
        <f t="shared" si="49"/>
        <v>0</v>
      </c>
      <c r="BQ29" s="19">
        <f t="shared" si="43"/>
        <v>0</v>
      </c>
      <c r="BR29" s="19">
        <f t="shared" si="43"/>
        <v>0</v>
      </c>
      <c r="BS29" s="19">
        <f t="shared" si="43"/>
        <v>0</v>
      </c>
      <c r="BT29" s="19">
        <f t="shared" si="43"/>
        <v>0</v>
      </c>
      <c r="BU29" s="19">
        <f t="shared" si="43"/>
        <v>0</v>
      </c>
      <c r="BV29" s="19">
        <f t="shared" si="43"/>
        <v>0</v>
      </c>
      <c r="BW29" s="31">
        <f t="shared" si="43"/>
        <v>0</v>
      </c>
      <c r="BX29" s="19">
        <f t="shared" si="43"/>
        <v>0</v>
      </c>
      <c r="BY29" s="19">
        <f t="shared" si="43"/>
        <v>0</v>
      </c>
      <c r="BZ29" s="19">
        <f t="shared" si="43"/>
        <v>0</v>
      </c>
      <c r="CA29" s="24">
        <f t="shared" si="26"/>
        <v>0</v>
      </c>
      <c r="CB29" s="222"/>
      <c r="CC29" s="223">
        <f t="shared" si="27"/>
        <v>0</v>
      </c>
      <c r="CF29" s="18" t="s">
        <v>200</v>
      </c>
      <c r="CG29" s="19">
        <f t="shared" si="50"/>
        <v>0</v>
      </c>
      <c r="CH29" s="19">
        <f t="shared" si="50"/>
        <v>0</v>
      </c>
      <c r="CI29" s="19">
        <f t="shared" si="50"/>
        <v>0</v>
      </c>
      <c r="CJ29" s="19">
        <f t="shared" si="50"/>
        <v>0</v>
      </c>
      <c r="CK29" s="19">
        <f t="shared" si="50"/>
        <v>0</v>
      </c>
      <c r="CL29" s="19">
        <f t="shared" si="50"/>
        <v>0</v>
      </c>
      <c r="CM29" s="19">
        <f t="shared" si="50"/>
        <v>0</v>
      </c>
      <c r="CN29" s="19">
        <f t="shared" si="50"/>
        <v>0</v>
      </c>
      <c r="CO29" s="19">
        <f t="shared" si="50"/>
        <v>0</v>
      </c>
      <c r="CP29" s="19">
        <f t="shared" si="50"/>
        <v>0</v>
      </c>
      <c r="CQ29" s="19">
        <f t="shared" si="50"/>
        <v>0</v>
      </c>
      <c r="CR29" s="19">
        <f t="shared" si="50"/>
        <v>0</v>
      </c>
      <c r="CS29" s="19">
        <f t="shared" si="50"/>
        <v>0</v>
      </c>
      <c r="CT29" s="19">
        <f t="shared" si="50"/>
        <v>0</v>
      </c>
      <c r="CU29" s="19">
        <f t="shared" si="50"/>
        <v>0</v>
      </c>
      <c r="CV29" s="19">
        <f t="shared" si="50"/>
        <v>0</v>
      </c>
      <c r="CW29" s="31">
        <f t="shared" si="44"/>
        <v>0</v>
      </c>
      <c r="CX29" s="19">
        <f t="shared" si="44"/>
        <v>0</v>
      </c>
      <c r="CY29" s="19">
        <f t="shared" si="44"/>
        <v>0</v>
      </c>
      <c r="CZ29" s="19">
        <f t="shared" si="44"/>
        <v>0</v>
      </c>
      <c r="DA29" s="24">
        <f t="shared" si="28"/>
        <v>0</v>
      </c>
      <c r="DB29" s="222"/>
      <c r="DC29" s="223">
        <f t="shared" si="29"/>
        <v>0</v>
      </c>
      <c r="DD29" s="289">
        <f t="shared" si="30"/>
        <v>0</v>
      </c>
      <c r="DF29" s="18" t="s">
        <v>200</v>
      </c>
      <c r="DG29" s="19">
        <f t="shared" si="51"/>
        <v>0</v>
      </c>
      <c r="DH29" s="19">
        <f t="shared" si="51"/>
        <v>0</v>
      </c>
      <c r="DI29" s="19">
        <f t="shared" si="51"/>
        <v>0</v>
      </c>
      <c r="DJ29" s="19">
        <f t="shared" si="51"/>
        <v>0</v>
      </c>
      <c r="DK29" s="19">
        <f t="shared" si="51"/>
        <v>0</v>
      </c>
      <c r="DL29" s="19">
        <f t="shared" si="51"/>
        <v>0</v>
      </c>
      <c r="DM29" s="19">
        <f t="shared" si="51"/>
        <v>0</v>
      </c>
      <c r="DN29" s="19">
        <f t="shared" si="51"/>
        <v>0</v>
      </c>
      <c r="DO29" s="19">
        <f t="shared" si="51"/>
        <v>0</v>
      </c>
      <c r="DP29" s="19">
        <f t="shared" si="51"/>
        <v>0</v>
      </c>
      <c r="DQ29" s="19">
        <f t="shared" si="51"/>
        <v>0</v>
      </c>
      <c r="DR29" s="19">
        <f t="shared" si="51"/>
        <v>0</v>
      </c>
      <c r="DS29" s="19">
        <f t="shared" si="51"/>
        <v>0</v>
      </c>
      <c r="DT29" s="19">
        <f t="shared" si="51"/>
        <v>0</v>
      </c>
      <c r="DU29" s="19">
        <f t="shared" si="51"/>
        <v>0</v>
      </c>
      <c r="DV29" s="19">
        <f t="shared" si="51"/>
        <v>0</v>
      </c>
      <c r="DW29" s="31">
        <f t="shared" si="45"/>
        <v>0</v>
      </c>
      <c r="DX29" s="19">
        <f t="shared" si="45"/>
        <v>0</v>
      </c>
      <c r="DY29" s="19">
        <f t="shared" si="45"/>
        <v>0</v>
      </c>
      <c r="DZ29" s="19">
        <f t="shared" si="45"/>
        <v>0</v>
      </c>
      <c r="EA29" s="24">
        <f t="shared" si="31"/>
        <v>0</v>
      </c>
      <c r="EB29" s="222"/>
      <c r="EC29" s="223">
        <f t="shared" si="32"/>
        <v>0</v>
      </c>
      <c r="ED29" s="289">
        <f t="shared" si="33"/>
        <v>0</v>
      </c>
      <c r="EF29" s="18" t="s">
        <v>200</v>
      </c>
      <c r="EG29" s="19">
        <f t="shared" si="52"/>
        <v>0</v>
      </c>
      <c r="EH29" s="19">
        <f t="shared" si="52"/>
        <v>0</v>
      </c>
      <c r="EI29" s="19">
        <f t="shared" si="52"/>
        <v>0</v>
      </c>
      <c r="EJ29" s="19">
        <f t="shared" si="52"/>
        <v>0</v>
      </c>
      <c r="EK29" s="19">
        <f t="shared" si="52"/>
        <v>0</v>
      </c>
      <c r="EL29" s="19">
        <f t="shared" si="52"/>
        <v>0</v>
      </c>
      <c r="EM29" s="19">
        <f t="shared" si="52"/>
        <v>0</v>
      </c>
      <c r="EN29" s="19">
        <f t="shared" si="52"/>
        <v>0</v>
      </c>
      <c r="EO29" s="19">
        <f t="shared" si="52"/>
        <v>0</v>
      </c>
      <c r="EP29" s="19">
        <f t="shared" si="52"/>
        <v>0</v>
      </c>
      <c r="EQ29" s="19">
        <f t="shared" si="52"/>
        <v>0</v>
      </c>
      <c r="ER29" s="19">
        <f t="shared" si="52"/>
        <v>0</v>
      </c>
      <c r="ES29" s="19">
        <f t="shared" si="52"/>
        <v>0</v>
      </c>
      <c r="ET29" s="19">
        <f t="shared" si="52"/>
        <v>0</v>
      </c>
      <c r="EU29" s="19">
        <f t="shared" si="52"/>
        <v>0</v>
      </c>
      <c r="EV29" s="19">
        <f t="shared" si="52"/>
        <v>0</v>
      </c>
      <c r="EW29" s="31">
        <f t="shared" si="46"/>
        <v>0</v>
      </c>
      <c r="EX29" s="19">
        <f t="shared" si="46"/>
        <v>0</v>
      </c>
      <c r="EY29" s="19">
        <f t="shared" si="46"/>
        <v>0</v>
      </c>
      <c r="EZ29" s="19">
        <f t="shared" si="46"/>
        <v>0</v>
      </c>
      <c r="FA29" s="24">
        <f t="shared" si="34"/>
        <v>0</v>
      </c>
      <c r="FB29" s="222"/>
      <c r="FC29" s="223">
        <f t="shared" si="35"/>
        <v>0</v>
      </c>
      <c r="FD29" s="289">
        <f t="shared" si="36"/>
        <v>0</v>
      </c>
      <c r="FF29" s="18" t="s">
        <v>200</v>
      </c>
      <c r="FG29" s="19">
        <f t="shared" si="53"/>
        <v>0</v>
      </c>
      <c r="FH29" s="19">
        <f t="shared" si="53"/>
        <v>0</v>
      </c>
      <c r="FI29" s="19">
        <f t="shared" si="53"/>
        <v>0</v>
      </c>
      <c r="FJ29" s="19">
        <f t="shared" si="53"/>
        <v>0</v>
      </c>
      <c r="FK29" s="19">
        <f t="shared" si="53"/>
        <v>0</v>
      </c>
      <c r="FL29" s="19">
        <f t="shared" si="53"/>
        <v>0</v>
      </c>
      <c r="FM29" s="19">
        <f t="shared" si="53"/>
        <v>0</v>
      </c>
      <c r="FN29" s="19">
        <f t="shared" si="53"/>
        <v>0</v>
      </c>
      <c r="FO29" s="19">
        <f t="shared" si="53"/>
        <v>0</v>
      </c>
      <c r="FP29" s="19">
        <f t="shared" si="53"/>
        <v>0</v>
      </c>
      <c r="FQ29" s="19">
        <f t="shared" si="53"/>
        <v>0</v>
      </c>
      <c r="FR29" s="19">
        <f t="shared" si="53"/>
        <v>0</v>
      </c>
      <c r="FS29" s="19">
        <f t="shared" si="53"/>
        <v>0</v>
      </c>
      <c r="FT29" s="19">
        <f t="shared" si="53"/>
        <v>0</v>
      </c>
      <c r="FU29" s="19">
        <f t="shared" si="53"/>
        <v>0</v>
      </c>
      <c r="FV29" s="19">
        <f t="shared" si="53"/>
        <v>0</v>
      </c>
      <c r="FW29" s="31">
        <f t="shared" si="47"/>
        <v>0</v>
      </c>
      <c r="FX29" s="19">
        <f t="shared" si="47"/>
        <v>0</v>
      </c>
      <c r="FY29" s="19">
        <f t="shared" si="47"/>
        <v>0</v>
      </c>
      <c r="FZ29" s="19">
        <f t="shared" si="47"/>
        <v>0</v>
      </c>
      <c r="GA29" s="24">
        <f t="shared" si="37"/>
        <v>0</v>
      </c>
      <c r="GB29" s="222"/>
      <c r="GC29" s="223">
        <f t="shared" si="38"/>
        <v>0</v>
      </c>
      <c r="GD29" s="289">
        <f t="shared" si="39"/>
        <v>0</v>
      </c>
    </row>
    <row r="30" spans="1:186" ht="153.75" thickBot="1" x14ac:dyDescent="0.3">
      <c r="A30" s="20"/>
      <c r="B30" s="20"/>
      <c r="D30" s="21" t="s">
        <v>137</v>
      </c>
      <c r="E30" s="144">
        <f t="shared" ref="E30:X30" si="54">IFERROR(SUM(E9:E29,-INDEX(E9:E29,MATCH(E7,$D$9:$D$29,0),0))/E8,0)</f>
        <v>6.555657532450505E-3</v>
      </c>
      <c r="F30" s="145">
        <f t="shared" si="54"/>
        <v>2.9336176937652961E-2</v>
      </c>
      <c r="G30" s="146">
        <f t="shared" si="54"/>
        <v>2.7489826648580663E-2</v>
      </c>
      <c r="H30" s="146">
        <f t="shared" si="54"/>
        <v>5.9354791433857877E-2</v>
      </c>
      <c r="I30" s="146">
        <f t="shared" si="54"/>
        <v>1</v>
      </c>
      <c r="J30" s="146">
        <f t="shared" si="54"/>
        <v>6.9303159518036478E-2</v>
      </c>
      <c r="K30" s="146">
        <f t="shared" si="54"/>
        <v>0.13945857260049221</v>
      </c>
      <c r="L30" s="146">
        <f t="shared" si="54"/>
        <v>2.9415884577671945E-2</v>
      </c>
      <c r="M30" s="146">
        <f t="shared" si="54"/>
        <v>7.3304817878141429E-2</v>
      </c>
      <c r="N30" s="146">
        <f t="shared" si="54"/>
        <v>2.7479012334265807E-2</v>
      </c>
      <c r="O30" s="146">
        <f t="shared" si="54"/>
        <v>1.1262871853546911E-2</v>
      </c>
      <c r="P30" s="146">
        <f t="shared" si="54"/>
        <v>8.5636856368563691E-2</v>
      </c>
      <c r="Q30" s="146">
        <f t="shared" si="54"/>
        <v>7.6471360956510859E-2</v>
      </c>
      <c r="R30" s="146">
        <f t="shared" si="54"/>
        <v>6.3778024290495602E-2</v>
      </c>
      <c r="S30" s="146">
        <f t="shared" si="54"/>
        <v>8.2645371319628055E-2</v>
      </c>
      <c r="T30" s="146">
        <f t="shared" si="54"/>
        <v>0.11944929222416134</v>
      </c>
      <c r="U30" s="146">
        <f t="shared" si="54"/>
        <v>0</v>
      </c>
      <c r="V30" s="146">
        <f t="shared" si="54"/>
        <v>0</v>
      </c>
      <c r="W30" s="146">
        <f t="shared" si="54"/>
        <v>1</v>
      </c>
      <c r="X30" s="146">
        <f t="shared" si="54"/>
        <v>1</v>
      </c>
      <c r="Y30" s="22"/>
      <c r="Z30" s="23"/>
      <c r="AB30" s="140"/>
      <c r="AG30" s="21" t="s">
        <v>137</v>
      </c>
      <c r="AH30" s="170"/>
      <c r="AI30" s="171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40"/>
      <c r="BC30" s="41"/>
      <c r="BF30" s="21"/>
      <c r="BG30" s="144">
        <f t="shared" ref="BG30:BZ30" si="55">IFERROR(SUM(BG9:BG29,-INDEX(BG9:BG29,MATCH(BG7,$D$9:$D$29,0),0))/BG8,0)</f>
        <v>9.6917234429743839E-3</v>
      </c>
      <c r="BH30" s="145">
        <f t="shared" si="55"/>
        <v>2.9120740035329506E-2</v>
      </c>
      <c r="BI30" s="146">
        <f t="shared" si="55"/>
        <v>3.8844079460417416E-2</v>
      </c>
      <c r="BJ30" s="146">
        <f t="shared" si="55"/>
        <v>9.6118612474858492E-2</v>
      </c>
      <c r="BK30" s="146">
        <f t="shared" si="55"/>
        <v>1</v>
      </c>
      <c r="BL30" s="146">
        <f t="shared" si="55"/>
        <v>3.6237301601880031E-2</v>
      </c>
      <c r="BM30" s="146">
        <f t="shared" si="55"/>
        <v>8.7903461316613599E-2</v>
      </c>
      <c r="BN30" s="146">
        <f t="shared" si="55"/>
        <v>0.10253820495273283</v>
      </c>
      <c r="BO30" s="146">
        <f t="shared" si="55"/>
        <v>8.283520000632244E-2</v>
      </c>
      <c r="BP30" s="146">
        <f t="shared" si="55"/>
        <v>1.8322533328558717E-2</v>
      </c>
      <c r="BQ30" s="146">
        <f t="shared" si="55"/>
        <v>4.5745813584350372E-3</v>
      </c>
      <c r="BR30" s="146">
        <f t="shared" si="55"/>
        <v>7.5270954562281847E-2</v>
      </c>
      <c r="BS30" s="146">
        <f t="shared" si="55"/>
        <v>0.17062312648522468</v>
      </c>
      <c r="BT30" s="146">
        <f t="shared" si="55"/>
        <v>4.4350409874565913E-2</v>
      </c>
      <c r="BU30" s="146">
        <f t="shared" si="55"/>
        <v>6.8612279841760521E-2</v>
      </c>
      <c r="BV30" s="146">
        <f t="shared" si="55"/>
        <v>0.26193290178111045</v>
      </c>
      <c r="BW30" s="146">
        <f t="shared" si="55"/>
        <v>0</v>
      </c>
      <c r="BX30" s="146">
        <f t="shared" si="55"/>
        <v>0</v>
      </c>
      <c r="BY30" s="146">
        <f t="shared" si="55"/>
        <v>1</v>
      </c>
      <c r="BZ30" s="146">
        <f t="shared" si="55"/>
        <v>1</v>
      </c>
      <c r="CA30" s="22"/>
      <c r="CB30" s="225">
        <f>SUM(CB9:CB29)</f>
        <v>8462940.1052123997</v>
      </c>
      <c r="CC30" s="226">
        <f>SUM(CC9:CC29)</f>
        <v>395303.08678760071</v>
      </c>
      <c r="CF30" s="21" t="s">
        <v>137</v>
      </c>
      <c r="CG30" s="144">
        <f t="shared" ref="CG30:CZ30" si="56">IFERROR(SUM(CG9:CG29,-INDEX(CG9:CG29,MATCH(CG7,$D$9:$D$29,0),0))/CG8,0)</f>
        <v>1.0683919531518225E-2</v>
      </c>
      <c r="CH30" s="145">
        <f t="shared" si="56"/>
        <v>2.3220830548416206E-2</v>
      </c>
      <c r="CI30" s="146">
        <f t="shared" si="56"/>
        <v>3.5577535790310442E-2</v>
      </c>
      <c r="CJ30" s="146">
        <f t="shared" si="56"/>
        <v>0.20053536742306499</v>
      </c>
      <c r="CK30" s="146">
        <f t="shared" si="56"/>
        <v>1</v>
      </c>
      <c r="CL30" s="146">
        <f t="shared" si="56"/>
        <v>3.0556139817399384E-2</v>
      </c>
      <c r="CM30" s="146">
        <f t="shared" si="56"/>
        <v>5.4926808441390793E-2</v>
      </c>
      <c r="CN30" s="146">
        <f t="shared" si="56"/>
        <v>5.5657427724429755E-2</v>
      </c>
      <c r="CO30" s="146">
        <f t="shared" si="56"/>
        <v>0.10589760674918386</v>
      </c>
      <c r="CP30" s="146">
        <f t="shared" si="56"/>
        <v>5.7184075962922687E-2</v>
      </c>
      <c r="CQ30" s="146">
        <f t="shared" si="56"/>
        <v>3.1372343111620484E-3</v>
      </c>
      <c r="CR30" s="146">
        <f t="shared" si="56"/>
        <v>6.3021149371884369E-2</v>
      </c>
      <c r="CS30" s="146">
        <f t="shared" si="56"/>
        <v>0.31039474969493763</v>
      </c>
      <c r="CT30" s="146">
        <f t="shared" si="56"/>
        <v>4.4254857105180845E-2</v>
      </c>
      <c r="CU30" s="146">
        <f t="shared" si="56"/>
        <v>8.8640220172707979E-2</v>
      </c>
      <c r="CV30" s="146">
        <f t="shared" si="56"/>
        <v>0.27025565493043485</v>
      </c>
      <c r="CW30" s="146">
        <f t="shared" si="56"/>
        <v>0</v>
      </c>
      <c r="CX30" s="146">
        <f t="shared" si="56"/>
        <v>0</v>
      </c>
      <c r="CY30" s="146">
        <f t="shared" si="56"/>
        <v>1</v>
      </c>
      <c r="CZ30" s="146">
        <f t="shared" si="56"/>
        <v>1</v>
      </c>
      <c r="DA30" s="22"/>
      <c r="DB30" s="225">
        <f>SUM(DB9:DB29)</f>
        <v>6496358.9625282353</v>
      </c>
      <c r="DC30" s="226">
        <f>SUM(DC9:DC29)</f>
        <v>302205.91447176551</v>
      </c>
      <c r="DF30" s="21" t="s">
        <v>137</v>
      </c>
      <c r="DG30" s="144">
        <f t="shared" ref="DG30:DZ30" si="57">IFERROR(SUM(DG9:DG29,-INDEX(DG9:DG29,MATCH(DG7,$D$9:$D$29,0),0))/DG8,0)</f>
        <v>1.0426692407847092E-2</v>
      </c>
      <c r="DH30" s="145">
        <f t="shared" si="57"/>
        <v>2.8803029038989524E-2</v>
      </c>
      <c r="DI30" s="146">
        <f t="shared" si="57"/>
        <v>7.6729536581030433E-2</v>
      </c>
      <c r="DJ30" s="146">
        <f t="shared" si="57"/>
        <v>5.654236792829029E-3</v>
      </c>
      <c r="DK30" s="146">
        <f t="shared" si="57"/>
        <v>1</v>
      </c>
      <c r="DL30" s="146">
        <f t="shared" si="57"/>
        <v>1</v>
      </c>
      <c r="DM30" s="146">
        <f t="shared" si="57"/>
        <v>1</v>
      </c>
      <c r="DN30" s="146">
        <f t="shared" si="57"/>
        <v>0.17986859246599177</v>
      </c>
      <c r="DO30" s="146">
        <f t="shared" si="57"/>
        <v>5.5659487200331828E-2</v>
      </c>
      <c r="DP30" s="146">
        <f t="shared" si="57"/>
        <v>2.4058512545430191E-3</v>
      </c>
      <c r="DQ30" s="146">
        <f t="shared" si="57"/>
        <v>0.11234814831633307</v>
      </c>
      <c r="DR30" s="146">
        <f t="shared" si="57"/>
        <v>0.57788086967595309</v>
      </c>
      <c r="DS30" s="146">
        <f t="shared" si="57"/>
        <v>4.7833222642777257E-2</v>
      </c>
      <c r="DT30" s="146">
        <f t="shared" si="57"/>
        <v>3.9076937865851175E-2</v>
      </c>
      <c r="DU30" s="146">
        <f t="shared" si="57"/>
        <v>6.8564313670536337E-2</v>
      </c>
      <c r="DV30" s="146">
        <f t="shared" si="57"/>
        <v>0.13177387370200813</v>
      </c>
      <c r="DW30" s="146">
        <f t="shared" si="57"/>
        <v>0</v>
      </c>
      <c r="DX30" s="146">
        <f t="shared" si="57"/>
        <v>0</v>
      </c>
      <c r="DY30" s="146">
        <f t="shared" si="57"/>
        <v>1</v>
      </c>
      <c r="DZ30" s="146">
        <f t="shared" si="57"/>
        <v>1</v>
      </c>
      <c r="EA30" s="22"/>
      <c r="EB30" s="225">
        <f>SUM(EB9:EB29)</f>
        <v>966865.4504665219</v>
      </c>
      <c r="EC30" s="226">
        <f>SUM(EC9:EC29)</f>
        <v>48333.349533478045</v>
      </c>
      <c r="EF30" s="21" t="s">
        <v>137</v>
      </c>
      <c r="EG30" s="144">
        <f t="shared" ref="EG30:EZ30" si="58">IFERROR(SUM(EG9:EG29,-INDEX(EG9:EG29,MATCH(EG7,$D$9:$D$29,0),0))/EG8,0)</f>
        <v>1.1457415354063203E-2</v>
      </c>
      <c r="EH30" s="145">
        <f t="shared" si="58"/>
        <v>4.3906259117858663E-2</v>
      </c>
      <c r="EI30" s="146">
        <f t="shared" si="58"/>
        <v>7.4651013948279971E-2</v>
      </c>
      <c r="EJ30" s="146">
        <f t="shared" si="58"/>
        <v>4.8514164981334779E-3</v>
      </c>
      <c r="EK30" s="146">
        <f t="shared" si="58"/>
        <v>1</v>
      </c>
      <c r="EL30" s="146">
        <f t="shared" si="58"/>
        <v>1</v>
      </c>
      <c r="EM30" s="146">
        <f t="shared" si="58"/>
        <v>1</v>
      </c>
      <c r="EN30" s="146">
        <f t="shared" si="58"/>
        <v>0.15280323303452503</v>
      </c>
      <c r="EO30" s="146">
        <f t="shared" si="58"/>
        <v>5.051007408623287E-2</v>
      </c>
      <c r="EP30" s="146">
        <f t="shared" si="58"/>
        <v>1.9364022875816508E-3</v>
      </c>
      <c r="EQ30" s="146">
        <f t="shared" si="58"/>
        <v>0.13275386076702109</v>
      </c>
      <c r="ER30" s="146">
        <f t="shared" si="58"/>
        <v>0.75808751474303282</v>
      </c>
      <c r="ES30" s="146">
        <f t="shared" si="58"/>
        <v>4.0601560656573256E-2</v>
      </c>
      <c r="ET30" s="146">
        <f t="shared" si="58"/>
        <v>5.3954593196951568E-2</v>
      </c>
      <c r="EU30" s="146">
        <f t="shared" si="58"/>
        <v>5.8217381957664308E-2</v>
      </c>
      <c r="EV30" s="146">
        <f t="shared" si="58"/>
        <v>0.14536610582703738</v>
      </c>
      <c r="EW30" s="146">
        <f t="shared" si="58"/>
        <v>0</v>
      </c>
      <c r="EX30" s="146">
        <f t="shared" si="58"/>
        <v>0</v>
      </c>
      <c r="EY30" s="146">
        <f t="shared" si="58"/>
        <v>1</v>
      </c>
      <c r="EZ30" s="146">
        <f t="shared" si="58"/>
        <v>1</v>
      </c>
      <c r="FA30" s="22"/>
      <c r="FB30" s="225">
        <f>SUM(FB9:FB29)</f>
        <v>939167.01870089408</v>
      </c>
      <c r="FC30" s="226">
        <f>SUM(FC9:FC29)</f>
        <v>42482.496299105696</v>
      </c>
      <c r="FF30" s="21" t="s">
        <v>137</v>
      </c>
      <c r="FG30" s="144">
        <f t="shared" ref="FG30:FZ30" si="59">IFERROR(SUM(FG9:FG29,-INDEX(FG9:FG29,MATCH(FG7,$D$9:$D$29,0),0))/FG8,0)</f>
        <v>0</v>
      </c>
      <c r="FH30" s="145">
        <f t="shared" si="59"/>
        <v>0.52240077085838577</v>
      </c>
      <c r="FI30" s="146">
        <f t="shared" si="59"/>
        <v>0</v>
      </c>
      <c r="FJ30" s="146">
        <f t="shared" si="59"/>
        <v>0</v>
      </c>
      <c r="FK30" s="146">
        <f t="shared" si="59"/>
        <v>1</v>
      </c>
      <c r="FL30" s="146">
        <f t="shared" si="59"/>
        <v>1</v>
      </c>
      <c r="FM30" s="146">
        <f t="shared" si="59"/>
        <v>0</v>
      </c>
      <c r="FN30" s="146">
        <f t="shared" si="59"/>
        <v>1.3223802155173658E-2</v>
      </c>
      <c r="FO30" s="146">
        <f t="shared" si="59"/>
        <v>0</v>
      </c>
      <c r="FP30" s="146">
        <f t="shared" si="59"/>
        <v>1.1381773781367403E-2</v>
      </c>
      <c r="FQ30" s="146">
        <f t="shared" si="59"/>
        <v>0</v>
      </c>
      <c r="FR30" s="146">
        <f t="shared" si="59"/>
        <v>1</v>
      </c>
      <c r="FS30" s="146">
        <f t="shared" si="59"/>
        <v>0</v>
      </c>
      <c r="FT30" s="146">
        <f t="shared" si="59"/>
        <v>1</v>
      </c>
      <c r="FU30" s="146">
        <f t="shared" si="59"/>
        <v>1.9740930148311575E-2</v>
      </c>
      <c r="FV30" s="146">
        <f t="shared" si="59"/>
        <v>0</v>
      </c>
      <c r="FW30" s="146">
        <f t="shared" si="59"/>
        <v>0</v>
      </c>
      <c r="FX30" s="146">
        <f t="shared" si="59"/>
        <v>0</v>
      </c>
      <c r="FY30" s="146">
        <f t="shared" si="59"/>
        <v>1</v>
      </c>
      <c r="FZ30" s="146">
        <f t="shared" si="59"/>
        <v>0</v>
      </c>
      <c r="GA30" s="22"/>
      <c r="GB30" s="225">
        <f>SUM(GB9:GB29)</f>
        <v>60548.673516748451</v>
      </c>
      <c r="GC30" s="226">
        <f>SUM(GC9:GC29)</f>
        <v>2281.3264832515465</v>
      </c>
    </row>
    <row r="31" spans="1:186" ht="15.75" x14ac:dyDescent="0.25">
      <c r="A31" s="20"/>
      <c r="B31" s="20"/>
      <c r="C31" s="20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  <c r="Z31" s="29"/>
      <c r="AB31" s="140"/>
      <c r="BG31" s="227" t="s">
        <v>248</v>
      </c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91">
        <f>CC30/CA8</f>
        <v>4.4625449789480187E-2</v>
      </c>
      <c r="CC31" s="291"/>
      <c r="DB31" s="291">
        <f>DC30/DA8</f>
        <v>4.4451427608516073E-2</v>
      </c>
      <c r="DC31" s="291"/>
    </row>
    <row r="32" spans="1:186" ht="16.5" thickBot="1" x14ac:dyDescent="0.3">
      <c r="A32" s="20"/>
      <c r="B32" s="20"/>
      <c r="C32" s="20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9"/>
      <c r="AB32" s="140"/>
    </row>
    <row r="33" spans="1:185" ht="47.25" customHeight="1" thickBot="1" x14ac:dyDescent="0.3">
      <c r="A33" s="332" t="s">
        <v>1</v>
      </c>
      <c r="B33" s="334" t="s">
        <v>2</v>
      </c>
      <c r="C33" s="332" t="s">
        <v>3</v>
      </c>
      <c r="D33" s="332" t="s">
        <v>4</v>
      </c>
      <c r="E33" s="294" t="s">
        <v>277</v>
      </c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5"/>
      <c r="Z33" s="330" t="s">
        <v>6</v>
      </c>
      <c r="AB33" s="140"/>
      <c r="AD33" s="332" t="s">
        <v>1</v>
      </c>
      <c r="AE33" s="334" t="s">
        <v>2</v>
      </c>
      <c r="AF33" s="340" t="s">
        <v>3</v>
      </c>
      <c r="AG33" s="332" t="s">
        <v>4</v>
      </c>
      <c r="AH33" s="294" t="s">
        <v>278</v>
      </c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5"/>
      <c r="BC33" s="345" t="s">
        <v>6</v>
      </c>
      <c r="CG33" s="290">
        <f>CG35-CG34</f>
        <v>703.31199513382307</v>
      </c>
      <c r="CH33" s="290">
        <f t="shared" ref="CH33:CZ33" si="60">CH35-CH34</f>
        <v>7341.5489126155153</v>
      </c>
      <c r="CI33" s="290">
        <f t="shared" si="60"/>
        <v>6799.8818170693703</v>
      </c>
      <c r="CJ33" s="290">
        <f t="shared" si="60"/>
        <v>16188.863593048118</v>
      </c>
      <c r="CK33" s="290">
        <f t="shared" si="60"/>
        <v>8305.6772106773115</v>
      </c>
      <c r="CL33" s="290">
        <f t="shared" si="60"/>
        <v>31309.505595211755</v>
      </c>
      <c r="CM33" s="290">
        <f t="shared" si="60"/>
        <v>8231.1525158644072</v>
      </c>
      <c r="CN33" s="290">
        <f t="shared" si="60"/>
        <v>7537.0651539301034</v>
      </c>
      <c r="CO33" s="290">
        <f t="shared" si="60"/>
        <v>30692.262074359838</v>
      </c>
      <c r="CP33" s="290">
        <f t="shared" si="60"/>
        <v>21581.910621781659</v>
      </c>
      <c r="CQ33" s="290">
        <f t="shared" si="60"/>
        <v>7820.233939840924</v>
      </c>
      <c r="CR33" s="290">
        <f t="shared" si="60"/>
        <v>17995.610148697684</v>
      </c>
      <c r="CS33" s="290">
        <f t="shared" si="60"/>
        <v>37715.349126478395</v>
      </c>
      <c r="CT33" s="290">
        <f t="shared" si="60"/>
        <v>45761.924593655625</v>
      </c>
      <c r="CU33" s="290">
        <f t="shared" si="60"/>
        <v>5025.8494442620722</v>
      </c>
      <c r="CV33" s="290">
        <f t="shared" si="60"/>
        <v>44262.589821034431</v>
      </c>
      <c r="CW33" s="290">
        <f t="shared" si="60"/>
        <v>0</v>
      </c>
      <c r="CX33" s="290">
        <f t="shared" si="60"/>
        <v>0</v>
      </c>
      <c r="CY33" s="290">
        <f t="shared" si="60"/>
        <v>2000.3667966186983</v>
      </c>
      <c r="CZ33" s="290">
        <f t="shared" si="60"/>
        <v>2932.8111114855315</v>
      </c>
      <c r="DA33" s="1" t="s">
        <v>288</v>
      </c>
      <c r="DG33" s="290">
        <f>DG35-DG34</f>
        <v>146.13138686131424</v>
      </c>
      <c r="DH33" s="290">
        <f t="shared" ref="DH33:DZ33" si="61">DH35-DH34</f>
        <v>3221.4507701162511</v>
      </c>
      <c r="DI33" s="290">
        <f t="shared" si="61"/>
        <v>745.87536814224586</v>
      </c>
      <c r="DJ33" s="290">
        <f t="shared" si="61"/>
        <v>311.71432074301265</v>
      </c>
      <c r="DK33" s="290">
        <f t="shared" si="61"/>
        <v>3136.5127579974414</v>
      </c>
      <c r="DL33" s="290">
        <f t="shared" si="61"/>
        <v>3755.0203153131511</v>
      </c>
      <c r="DM33" s="290">
        <f t="shared" si="61"/>
        <v>3172.354742542941</v>
      </c>
      <c r="DN33" s="290">
        <f t="shared" si="61"/>
        <v>9417.3105668989156</v>
      </c>
      <c r="DO33" s="290">
        <f t="shared" si="61"/>
        <v>6590.5483188416547</v>
      </c>
      <c r="DP33" s="290">
        <f t="shared" si="61"/>
        <v>996.94370712828822</v>
      </c>
      <c r="DQ33" s="290">
        <f t="shared" si="61"/>
        <v>2129.8702434364131</v>
      </c>
      <c r="DR33" s="290">
        <f t="shared" si="61"/>
        <v>1850.130485648293</v>
      </c>
      <c r="DS33" s="290">
        <f t="shared" si="61"/>
        <v>3594.1779766439577</v>
      </c>
      <c r="DT33" s="290">
        <f t="shared" si="61"/>
        <v>3349.0386350748595</v>
      </c>
      <c r="DU33" s="290">
        <f t="shared" si="61"/>
        <v>2480.1125014188146</v>
      </c>
      <c r="DV33" s="290">
        <f t="shared" si="61"/>
        <v>1011.7965567756892</v>
      </c>
      <c r="DW33" s="290">
        <f t="shared" si="61"/>
        <v>0</v>
      </c>
      <c r="DX33" s="290">
        <f t="shared" si="61"/>
        <v>0</v>
      </c>
      <c r="DY33" s="290">
        <f t="shared" si="61"/>
        <v>291.66002219981937</v>
      </c>
      <c r="DZ33" s="290">
        <f t="shared" si="61"/>
        <v>2132.7008576949825</v>
      </c>
      <c r="EA33" s="1" t="s">
        <v>288</v>
      </c>
      <c r="EG33" s="290">
        <f>EG35-EG34</f>
        <v>128.59562043795631</v>
      </c>
      <c r="EH33" s="290">
        <f t="shared" ref="EH33:EZ33" si="62">EH35-EH34</f>
        <v>4019.1635936379316</v>
      </c>
      <c r="EI33" s="290">
        <f t="shared" si="62"/>
        <v>533.82084426308847</v>
      </c>
      <c r="EJ33" s="290">
        <f t="shared" si="62"/>
        <v>182.97094292659312</v>
      </c>
      <c r="EK33" s="290">
        <f t="shared" si="62"/>
        <v>3158.391396235686</v>
      </c>
      <c r="EL33" s="290">
        <f t="shared" si="62"/>
        <v>2111.8033320709069</v>
      </c>
      <c r="EM33" s="290">
        <f t="shared" si="62"/>
        <v>2245.6832884859414</v>
      </c>
      <c r="EN33" s="290">
        <f t="shared" si="62"/>
        <v>11244.056977500557</v>
      </c>
      <c r="EO33" s="290">
        <f t="shared" si="62"/>
        <v>4616.4627339018916</v>
      </c>
      <c r="EP33" s="290">
        <f t="shared" si="62"/>
        <v>941.46854629635345</v>
      </c>
      <c r="EQ33" s="290">
        <f t="shared" si="62"/>
        <v>1602.0331483865484</v>
      </c>
      <c r="ER33" s="290">
        <f t="shared" si="62"/>
        <v>1439.9222889951286</v>
      </c>
      <c r="ES33" s="290">
        <f t="shared" si="62"/>
        <v>2422.2371927645581</v>
      </c>
      <c r="ET33" s="290">
        <f t="shared" si="62"/>
        <v>2466.8626615581961</v>
      </c>
      <c r="EU33" s="290">
        <f t="shared" si="62"/>
        <v>2963.7781783365353</v>
      </c>
      <c r="EV33" s="290">
        <f t="shared" si="62"/>
        <v>453.56524586697651</v>
      </c>
      <c r="EW33" s="290">
        <f t="shared" si="62"/>
        <v>0</v>
      </c>
      <c r="EX33" s="290">
        <f t="shared" si="62"/>
        <v>0</v>
      </c>
      <c r="EY33" s="290">
        <f t="shared" si="62"/>
        <v>466.65603551971105</v>
      </c>
      <c r="EZ33" s="290">
        <f t="shared" si="62"/>
        <v>1485.0242719210335</v>
      </c>
      <c r="FA33" s="1" t="s">
        <v>288</v>
      </c>
      <c r="FG33" s="290">
        <f>FG35-FG34</f>
        <v>0</v>
      </c>
      <c r="FH33" s="290">
        <f t="shared" ref="FH33:FZ33" si="63">FH35-FH34</f>
        <v>579.71703399221406</v>
      </c>
      <c r="FI33" s="290">
        <f t="shared" si="63"/>
        <v>0</v>
      </c>
      <c r="FJ33" s="290">
        <f t="shared" si="63"/>
        <v>0</v>
      </c>
      <c r="FK33" s="290">
        <f t="shared" si="63"/>
        <v>36.815016651528914</v>
      </c>
      <c r="FL33" s="290">
        <f t="shared" si="63"/>
        <v>173.2851985559567</v>
      </c>
      <c r="FM33" s="290">
        <f t="shared" si="63"/>
        <v>0</v>
      </c>
      <c r="FN33" s="290">
        <f t="shared" si="63"/>
        <v>207.13136085175029</v>
      </c>
      <c r="FO33" s="290">
        <f t="shared" si="63"/>
        <v>0</v>
      </c>
      <c r="FP33" s="290">
        <f t="shared" si="63"/>
        <v>171.08460037748409</v>
      </c>
      <c r="FQ33" s="290">
        <f t="shared" si="63"/>
        <v>0</v>
      </c>
      <c r="FR33" s="290">
        <f t="shared" si="63"/>
        <v>639.99316429197029</v>
      </c>
      <c r="FS33" s="290">
        <f t="shared" si="63"/>
        <v>0</v>
      </c>
      <c r="FT33" s="290">
        <f t="shared" si="63"/>
        <v>116.83066207642715</v>
      </c>
      <c r="FU33" s="290">
        <f t="shared" si="63"/>
        <v>244.23855768083376</v>
      </c>
      <c r="FV33" s="290">
        <f t="shared" si="63"/>
        <v>0</v>
      </c>
      <c r="FW33" s="290">
        <f t="shared" si="63"/>
        <v>0</v>
      </c>
      <c r="FX33" s="290">
        <f t="shared" si="63"/>
        <v>0</v>
      </c>
      <c r="FY33" s="290">
        <f t="shared" si="63"/>
        <v>112.23088877337926</v>
      </c>
      <c r="FZ33" s="290">
        <f t="shared" si="63"/>
        <v>0</v>
      </c>
      <c r="GA33" s="1" t="s">
        <v>288</v>
      </c>
    </row>
    <row r="34" spans="1:185" ht="32.25" thickBot="1" x14ac:dyDescent="0.3">
      <c r="A34" s="333"/>
      <c r="B34" s="335"/>
      <c r="C34" s="333"/>
      <c r="D34" s="333"/>
      <c r="E34" s="8" t="s">
        <v>24</v>
      </c>
      <c r="F34" s="8" t="s">
        <v>8</v>
      </c>
      <c r="G34" s="8" t="s">
        <v>9</v>
      </c>
      <c r="H34" s="8" t="s">
        <v>10</v>
      </c>
      <c r="I34" s="8" t="s">
        <v>11</v>
      </c>
      <c r="J34" s="8" t="s">
        <v>25</v>
      </c>
      <c r="K34" s="8" t="s">
        <v>12</v>
      </c>
      <c r="L34" s="8" t="s">
        <v>13</v>
      </c>
      <c r="M34" s="8" t="s">
        <v>14</v>
      </c>
      <c r="N34" s="8" t="s">
        <v>15</v>
      </c>
      <c r="O34" s="8" t="s">
        <v>26</v>
      </c>
      <c r="P34" s="8" t="s">
        <v>16</v>
      </c>
      <c r="Q34" s="8" t="s">
        <v>27</v>
      </c>
      <c r="R34" s="8" t="s">
        <v>17</v>
      </c>
      <c r="S34" s="8" t="s">
        <v>18</v>
      </c>
      <c r="T34" s="8" t="s">
        <v>19</v>
      </c>
      <c r="U34" s="8" t="s">
        <v>20</v>
      </c>
      <c r="V34" s="8" t="s">
        <v>21</v>
      </c>
      <c r="W34" s="8" t="s">
        <v>22</v>
      </c>
      <c r="X34" s="8" t="s">
        <v>23</v>
      </c>
      <c r="Y34" s="9" t="s">
        <v>211</v>
      </c>
      <c r="Z34" s="331"/>
      <c r="AB34" s="140"/>
      <c r="AD34" s="333"/>
      <c r="AE34" s="335"/>
      <c r="AF34" s="341" t="s">
        <v>7</v>
      </c>
      <c r="AG34" s="333"/>
      <c r="AH34" s="7" t="s">
        <v>24</v>
      </c>
      <c r="AI34" s="16" t="s">
        <v>8</v>
      </c>
      <c r="AJ34" s="8" t="s">
        <v>9</v>
      </c>
      <c r="AK34" s="8" t="s">
        <v>10</v>
      </c>
      <c r="AL34" s="8" t="s">
        <v>11</v>
      </c>
      <c r="AM34" s="8" t="s">
        <v>25</v>
      </c>
      <c r="AN34" s="8" t="s">
        <v>12</v>
      </c>
      <c r="AO34" s="8" t="s">
        <v>13</v>
      </c>
      <c r="AP34" s="8" t="s">
        <v>14</v>
      </c>
      <c r="AQ34" s="8" t="s">
        <v>15</v>
      </c>
      <c r="AR34" s="8" t="s">
        <v>26</v>
      </c>
      <c r="AS34" s="8" t="s">
        <v>16</v>
      </c>
      <c r="AT34" s="8" t="s">
        <v>27</v>
      </c>
      <c r="AU34" s="8" t="s">
        <v>17</v>
      </c>
      <c r="AV34" s="8" t="s">
        <v>18</v>
      </c>
      <c r="AW34" s="8" t="s">
        <v>19</v>
      </c>
      <c r="AX34" s="8" t="s">
        <v>20</v>
      </c>
      <c r="AY34" s="8" t="s">
        <v>21</v>
      </c>
      <c r="AZ34" s="8" t="s">
        <v>22</v>
      </c>
      <c r="BA34" s="8" t="s">
        <v>23</v>
      </c>
      <c r="BB34" s="37" t="s">
        <v>148</v>
      </c>
      <c r="BC34" s="346"/>
      <c r="CG34" s="228">
        <v>65125.71199358203</v>
      </c>
      <c r="CH34" s="228">
        <v>308820.65283585701</v>
      </c>
      <c r="CI34" s="228">
        <v>184328.63976314984</v>
      </c>
      <c r="CJ34" s="228">
        <v>64539.358072184907</v>
      </c>
      <c r="CK34" s="228">
        <v>0</v>
      </c>
      <c r="CL34" s="228">
        <v>993345.63024048368</v>
      </c>
      <c r="CM34" s="228">
        <v>141625.58865356591</v>
      </c>
      <c r="CN34" s="228">
        <v>127881.7901918022</v>
      </c>
      <c r="CO34" s="228">
        <v>259137.34802300369</v>
      </c>
      <c r="CP34" s="228">
        <v>355829.28748475254</v>
      </c>
      <c r="CQ34" s="228">
        <v>2484895.6948695271</v>
      </c>
      <c r="CR34" s="228">
        <v>267553.13543997164</v>
      </c>
      <c r="CS34" s="228">
        <v>83792.341205093966</v>
      </c>
      <c r="CT34" s="228">
        <v>988292.35977320885</v>
      </c>
      <c r="CU34" s="228">
        <v>51673.574750190848</v>
      </c>
      <c r="CV34" s="228">
        <v>119517.84923186104</v>
      </c>
      <c r="CW34" s="228">
        <v>0</v>
      </c>
      <c r="CX34" s="228">
        <v>0</v>
      </c>
      <c r="CY34" s="228">
        <v>0</v>
      </c>
      <c r="CZ34" s="228">
        <v>0</v>
      </c>
      <c r="DA34" s="228"/>
      <c r="DG34" s="1">
        <v>13868.992599277979</v>
      </c>
      <c r="DH34" s="1">
        <v>108622.71554154195</v>
      </c>
      <c r="DI34" s="1">
        <v>8974.9622828784122</v>
      </c>
      <c r="DJ34" s="1">
        <v>54817.621815009828</v>
      </c>
      <c r="DK34" s="1">
        <v>0</v>
      </c>
      <c r="DL34" s="1">
        <v>0</v>
      </c>
      <c r="DM34" s="1">
        <v>0</v>
      </c>
      <c r="DN34" s="1">
        <v>42939.303991473593</v>
      </c>
      <c r="DO34" s="1">
        <v>111817.80666870442</v>
      </c>
      <c r="DP34" s="1">
        <v>413385.99258028291</v>
      </c>
      <c r="DQ34" s="1">
        <v>16827.89875725461</v>
      </c>
      <c r="DR34" s="1">
        <v>1351.4471798067934</v>
      </c>
      <c r="DS34" s="1">
        <v>71545.605171265837</v>
      </c>
      <c r="DT34" s="1">
        <v>82354.673528142681</v>
      </c>
      <c r="DU34" s="1">
        <v>33691.947986726584</v>
      </c>
      <c r="DV34" s="1">
        <v>6666.4823641563398</v>
      </c>
      <c r="DW34" s="1">
        <v>0</v>
      </c>
      <c r="DX34" s="1">
        <v>0</v>
      </c>
      <c r="DY34" s="1">
        <v>0</v>
      </c>
      <c r="DZ34" s="1">
        <v>0</v>
      </c>
      <c r="EG34" s="1">
        <v>11095.194079422386</v>
      </c>
      <c r="EH34" s="1">
        <v>87520.486433233571</v>
      </c>
      <c r="EI34" s="1">
        <v>6617.0645359801501</v>
      </c>
      <c r="EJ34" s="1">
        <v>37531.981586296351</v>
      </c>
      <c r="EK34" s="1">
        <v>0</v>
      </c>
      <c r="EL34" s="1">
        <v>0</v>
      </c>
      <c r="EM34" s="1">
        <v>0</v>
      </c>
      <c r="EN34" s="1">
        <v>62341.146386357752</v>
      </c>
      <c r="EO34" s="1">
        <v>86780.40843323381</v>
      </c>
      <c r="EP34" s="1">
        <v>485253.24023617373</v>
      </c>
      <c r="EQ34" s="1">
        <v>10465.662202470832</v>
      </c>
      <c r="ER34" s="1">
        <v>459.49204113430977</v>
      </c>
      <c r="ES34" s="1">
        <v>57236.484137012681</v>
      </c>
      <c r="ET34" s="1">
        <v>43254.224559938397</v>
      </c>
      <c r="EU34" s="1">
        <v>47945.0411239776</v>
      </c>
      <c r="EV34" s="1">
        <v>2666.5929456625349</v>
      </c>
      <c r="EW34" s="1">
        <v>0</v>
      </c>
      <c r="EX34" s="1">
        <v>0</v>
      </c>
      <c r="EY34" s="1">
        <v>0</v>
      </c>
      <c r="EZ34" s="1">
        <v>0</v>
      </c>
      <c r="FG34" s="1">
        <v>9846.9314079422384</v>
      </c>
      <c r="FH34" s="1">
        <v>530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15456.39403231307</v>
      </c>
      <c r="FO34" s="1">
        <v>6180</v>
      </c>
      <c r="FP34" s="1">
        <v>14860.36863914825</v>
      </c>
      <c r="FQ34" s="1">
        <v>1547.0270270270271</v>
      </c>
      <c r="FR34" s="1">
        <v>0</v>
      </c>
      <c r="FS34" s="1">
        <v>0</v>
      </c>
      <c r="FT34" s="1">
        <v>0</v>
      </c>
      <c r="FU34" s="1">
        <v>12127.95241031787</v>
      </c>
      <c r="FV34" s="1">
        <v>0</v>
      </c>
      <c r="FW34" s="1">
        <v>0</v>
      </c>
      <c r="FX34" s="1">
        <v>0</v>
      </c>
      <c r="FY34" s="1">
        <v>0</v>
      </c>
      <c r="FZ34" s="1">
        <v>0</v>
      </c>
    </row>
    <row r="35" spans="1:185" ht="15.75" thickBot="1" x14ac:dyDescent="0.3">
      <c r="A35" s="333"/>
      <c r="B35" s="336"/>
      <c r="C35" s="337"/>
      <c r="D35" s="337"/>
      <c r="E35" s="139">
        <f t="shared" ref="E35:Y35" si="64">SUM(E36:E177)</f>
        <v>2288.1</v>
      </c>
      <c r="F35" s="139">
        <f t="shared" si="64"/>
        <v>10428.08</v>
      </c>
      <c r="G35" s="139">
        <f t="shared" si="64"/>
        <v>8035.7</v>
      </c>
      <c r="H35" s="139">
        <f t="shared" si="64"/>
        <v>5458.7</v>
      </c>
      <c r="I35" s="139">
        <f t="shared" si="64"/>
        <v>224</v>
      </c>
      <c r="J35" s="139">
        <f t="shared" si="64"/>
        <v>10764.3</v>
      </c>
      <c r="K35" s="139">
        <f t="shared" si="64"/>
        <v>3657</v>
      </c>
      <c r="L35" s="139">
        <f t="shared" si="64"/>
        <v>7495.95</v>
      </c>
      <c r="M35" s="139">
        <f t="shared" si="64"/>
        <v>10507.494900000002</v>
      </c>
      <c r="N35" s="139">
        <f t="shared" si="64"/>
        <v>12937.146199999999</v>
      </c>
      <c r="O35" s="139">
        <f t="shared" si="64"/>
        <v>13984</v>
      </c>
      <c r="P35" s="139">
        <f t="shared" si="64"/>
        <v>5535</v>
      </c>
      <c r="Q35" s="139">
        <f t="shared" si="64"/>
        <v>7492.9998999999998</v>
      </c>
      <c r="R35" s="139">
        <f t="shared" si="64"/>
        <v>21004.1</v>
      </c>
      <c r="S35" s="139">
        <f t="shared" si="64"/>
        <v>2779.95</v>
      </c>
      <c r="T35" s="139">
        <f t="shared" si="64"/>
        <v>5157</v>
      </c>
      <c r="U35" s="139">
        <f t="shared" si="64"/>
        <v>0</v>
      </c>
      <c r="V35" s="139">
        <f t="shared" si="64"/>
        <v>0</v>
      </c>
      <c r="W35" s="139">
        <f t="shared" si="64"/>
        <v>96</v>
      </c>
      <c r="X35" s="139">
        <f t="shared" si="64"/>
        <v>214.5</v>
      </c>
      <c r="Y35" s="136">
        <f t="shared" si="64"/>
        <v>128060.02100000004</v>
      </c>
      <c r="Z35" s="281">
        <f>SUM(Z36:Z177)</f>
        <v>128060.02099999998</v>
      </c>
      <c r="AB35" s="140"/>
      <c r="AD35" s="333"/>
      <c r="AE35" s="336"/>
      <c r="AF35" s="341"/>
      <c r="AG35" s="333"/>
      <c r="AH35" s="10"/>
      <c r="AI35" s="82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25"/>
      <c r="AU35" s="11"/>
      <c r="AV35" s="11"/>
      <c r="AW35" s="11"/>
      <c r="AX35" s="11"/>
      <c r="AY35" s="11"/>
      <c r="AZ35" s="11"/>
      <c r="BA35" s="11"/>
      <c r="BB35" s="42"/>
      <c r="BC35" s="42"/>
      <c r="BG35" s="139">
        <f t="shared" ref="BG35:CC35" si="65">SUM(BG36:BG177)</f>
        <v>100914.86908265771</v>
      </c>
      <c r="BH35" s="139">
        <f t="shared" si="65"/>
        <v>520655.73512099445</v>
      </c>
      <c r="BI35" s="139">
        <f t="shared" si="65"/>
        <v>208000.2446114831</v>
      </c>
      <c r="BJ35" s="139">
        <f t="shared" si="65"/>
        <v>173572.51033020878</v>
      </c>
      <c r="BK35" s="139">
        <f t="shared" si="65"/>
        <v>14637.396381561965</v>
      </c>
      <c r="BL35" s="139">
        <f t="shared" si="65"/>
        <v>1030695.2446816356</v>
      </c>
      <c r="BM35" s="139">
        <f t="shared" si="65"/>
        <v>155274.77920045919</v>
      </c>
      <c r="BN35" s="139">
        <f t="shared" si="65"/>
        <v>277024.19866112794</v>
      </c>
      <c r="BO35" s="139">
        <f t="shared" si="65"/>
        <v>505814.83625204524</v>
      </c>
      <c r="BP35" s="139">
        <f t="shared" si="65"/>
        <v>1293020.2964159411</v>
      </c>
      <c r="BQ35" s="139">
        <f t="shared" si="65"/>
        <v>2525288.4201879431</v>
      </c>
      <c r="BR35" s="139">
        <f t="shared" si="65"/>
        <v>291289.73074854584</v>
      </c>
      <c r="BS35" s="139">
        <f t="shared" si="65"/>
        <v>256306.19480925944</v>
      </c>
      <c r="BT35" s="139">
        <f t="shared" si="65"/>
        <v>1165595.9144136549</v>
      </c>
      <c r="BU35" s="139">
        <f t="shared" si="65"/>
        <v>156152.49495291116</v>
      </c>
      <c r="BV35" s="139">
        <f t="shared" si="65"/>
        <v>174578.87616535698</v>
      </c>
      <c r="BW35" s="139">
        <f t="shared" si="65"/>
        <v>0</v>
      </c>
      <c r="BX35" s="139">
        <f t="shared" si="65"/>
        <v>0</v>
      </c>
      <c r="BY35" s="139">
        <f t="shared" si="65"/>
        <v>2870.9137431116087</v>
      </c>
      <c r="BZ35" s="139">
        <f t="shared" si="65"/>
        <v>6550.5362411015458</v>
      </c>
      <c r="CA35" s="139">
        <f t="shared" si="65"/>
        <v>8858243.1919999979</v>
      </c>
      <c r="CB35" s="139">
        <f t="shared" si="65"/>
        <v>0</v>
      </c>
      <c r="CC35" s="139">
        <f t="shared" si="65"/>
        <v>0</v>
      </c>
      <c r="CG35" s="139">
        <f t="shared" ref="CG35:DC35" si="66">SUM(CG36:CG177)</f>
        <v>65829.023988715853</v>
      </c>
      <c r="CH35" s="139">
        <f t="shared" si="66"/>
        <v>316162.20174847252</v>
      </c>
      <c r="CI35" s="139">
        <f t="shared" si="66"/>
        <v>191128.52158021921</v>
      </c>
      <c r="CJ35" s="139">
        <f t="shared" si="66"/>
        <v>80728.221665233024</v>
      </c>
      <c r="CK35" s="139">
        <f t="shared" si="66"/>
        <v>8305.6772106773115</v>
      </c>
      <c r="CL35" s="139">
        <f t="shared" si="66"/>
        <v>1024655.1358356954</v>
      </c>
      <c r="CM35" s="139">
        <f t="shared" si="66"/>
        <v>149856.74116943032</v>
      </c>
      <c r="CN35" s="139">
        <f t="shared" si="66"/>
        <v>135418.8553457323</v>
      </c>
      <c r="CO35" s="139">
        <f t="shared" si="66"/>
        <v>289829.61009736353</v>
      </c>
      <c r="CP35" s="139">
        <f t="shared" si="66"/>
        <v>377411.1981065342</v>
      </c>
      <c r="CQ35" s="139">
        <f t="shared" si="66"/>
        <v>2492715.9288093681</v>
      </c>
      <c r="CR35" s="139">
        <f t="shared" si="66"/>
        <v>285548.74558866932</v>
      </c>
      <c r="CS35" s="139">
        <f t="shared" si="66"/>
        <v>121507.69033157236</v>
      </c>
      <c r="CT35" s="139">
        <f t="shared" si="66"/>
        <v>1034054.2843668645</v>
      </c>
      <c r="CU35" s="139">
        <f t="shared" si="66"/>
        <v>56699.42419445292</v>
      </c>
      <c r="CV35" s="139">
        <f t="shared" si="66"/>
        <v>163780.43905289547</v>
      </c>
      <c r="CW35" s="139">
        <f t="shared" si="66"/>
        <v>0</v>
      </c>
      <c r="CX35" s="139">
        <f t="shared" si="66"/>
        <v>0</v>
      </c>
      <c r="CY35" s="139">
        <f t="shared" si="66"/>
        <v>2000.3667966186983</v>
      </c>
      <c r="CZ35" s="139">
        <f t="shared" si="66"/>
        <v>2932.8111114855315</v>
      </c>
      <c r="DA35" s="139">
        <f t="shared" si="66"/>
        <v>6798564.8769999994</v>
      </c>
      <c r="DB35" s="139">
        <f t="shared" si="66"/>
        <v>0</v>
      </c>
      <c r="DC35" s="139">
        <f t="shared" si="66"/>
        <v>0</v>
      </c>
      <c r="DG35" s="139">
        <f t="shared" ref="DG35:EC35" si="67">SUM(DG36:DG177)</f>
        <v>14015.123986139293</v>
      </c>
      <c r="DH35" s="139">
        <f t="shared" si="67"/>
        <v>111844.16631165821</v>
      </c>
      <c r="DI35" s="139">
        <f t="shared" si="67"/>
        <v>9720.8376510206581</v>
      </c>
      <c r="DJ35" s="139">
        <f t="shared" si="67"/>
        <v>55129.336135752841</v>
      </c>
      <c r="DK35" s="139">
        <f t="shared" si="67"/>
        <v>3136.5127579974414</v>
      </c>
      <c r="DL35" s="139">
        <f t="shared" si="67"/>
        <v>3755.0203153131511</v>
      </c>
      <c r="DM35" s="139">
        <f t="shared" si="67"/>
        <v>3172.354742542941</v>
      </c>
      <c r="DN35" s="139">
        <f t="shared" si="67"/>
        <v>52356.614558372508</v>
      </c>
      <c r="DO35" s="139">
        <f t="shared" si="67"/>
        <v>118408.35498754607</v>
      </c>
      <c r="DP35" s="139">
        <f t="shared" si="67"/>
        <v>414382.9362874112</v>
      </c>
      <c r="DQ35" s="139">
        <f t="shared" si="67"/>
        <v>18957.769000691023</v>
      </c>
      <c r="DR35" s="139">
        <f t="shared" si="67"/>
        <v>3201.5776654550864</v>
      </c>
      <c r="DS35" s="139">
        <f t="shared" si="67"/>
        <v>75139.783147909795</v>
      </c>
      <c r="DT35" s="139">
        <f t="shared" si="67"/>
        <v>85703.71216321754</v>
      </c>
      <c r="DU35" s="139">
        <f t="shared" si="67"/>
        <v>36172.060488145398</v>
      </c>
      <c r="DV35" s="139">
        <f t="shared" si="67"/>
        <v>7678.278920932029</v>
      </c>
      <c r="DW35" s="139">
        <f t="shared" si="67"/>
        <v>0</v>
      </c>
      <c r="DX35" s="139">
        <f t="shared" si="67"/>
        <v>0</v>
      </c>
      <c r="DY35" s="139">
        <f t="shared" si="67"/>
        <v>291.66002219981937</v>
      </c>
      <c r="DZ35" s="139">
        <f t="shared" si="67"/>
        <v>2132.7008576949825</v>
      </c>
      <c r="EA35" s="139">
        <f t="shared" si="67"/>
        <v>1015198.8</v>
      </c>
      <c r="EB35" s="139">
        <f t="shared" si="67"/>
        <v>0</v>
      </c>
      <c r="EC35" s="139">
        <f t="shared" si="67"/>
        <v>0</v>
      </c>
      <c r="EG35" s="139">
        <f t="shared" ref="EG35:FC35" si="68">SUM(EG36:EG177)</f>
        <v>11223.789699860343</v>
      </c>
      <c r="EH35" s="139">
        <f t="shared" si="68"/>
        <v>91539.650026871503</v>
      </c>
      <c r="EI35" s="139">
        <f t="shared" si="68"/>
        <v>7150.8853802432386</v>
      </c>
      <c r="EJ35" s="139">
        <f t="shared" si="68"/>
        <v>37714.952529222945</v>
      </c>
      <c r="EK35" s="139">
        <f t="shared" si="68"/>
        <v>3158.391396235686</v>
      </c>
      <c r="EL35" s="139">
        <f t="shared" si="68"/>
        <v>2111.8033320709069</v>
      </c>
      <c r="EM35" s="139">
        <f t="shared" si="68"/>
        <v>2245.6832884859414</v>
      </c>
      <c r="EN35" s="139">
        <f t="shared" si="68"/>
        <v>73585.203363858309</v>
      </c>
      <c r="EO35" s="139">
        <f t="shared" si="68"/>
        <v>91396.871167135701</v>
      </c>
      <c r="EP35" s="139">
        <f t="shared" si="68"/>
        <v>486194.70878247009</v>
      </c>
      <c r="EQ35" s="139">
        <f t="shared" si="68"/>
        <v>12067.695350857381</v>
      </c>
      <c r="ER35" s="139">
        <f t="shared" si="68"/>
        <v>1899.4143301294384</v>
      </c>
      <c r="ES35" s="139">
        <f t="shared" si="68"/>
        <v>59658.72132977724</v>
      </c>
      <c r="ET35" s="139">
        <f t="shared" si="68"/>
        <v>45721.087221496593</v>
      </c>
      <c r="EU35" s="139">
        <f t="shared" si="68"/>
        <v>50908.819302314136</v>
      </c>
      <c r="EV35" s="139">
        <f t="shared" si="68"/>
        <v>3120.1581915295114</v>
      </c>
      <c r="EW35" s="139">
        <f t="shared" si="68"/>
        <v>0</v>
      </c>
      <c r="EX35" s="139">
        <f t="shared" si="68"/>
        <v>0</v>
      </c>
      <c r="EY35" s="139">
        <f t="shared" si="68"/>
        <v>466.65603551971105</v>
      </c>
      <c r="EZ35" s="139">
        <f t="shared" si="68"/>
        <v>1485.0242719210335</v>
      </c>
      <c r="FA35" s="139">
        <f t="shared" si="68"/>
        <v>981649.51499999943</v>
      </c>
      <c r="FB35" s="139">
        <f t="shared" si="68"/>
        <v>0</v>
      </c>
      <c r="FC35" s="139">
        <f t="shared" si="68"/>
        <v>0</v>
      </c>
      <c r="FG35" s="139">
        <f t="shared" ref="FG35:GC35" si="69">SUM(FG36:FG177)</f>
        <v>9846.9314079422384</v>
      </c>
      <c r="FH35" s="139">
        <f t="shared" si="69"/>
        <v>1109.7170339922141</v>
      </c>
      <c r="FI35" s="139">
        <f t="shared" si="69"/>
        <v>0</v>
      </c>
      <c r="FJ35" s="139">
        <f t="shared" si="69"/>
        <v>0</v>
      </c>
      <c r="FK35" s="139">
        <f t="shared" si="69"/>
        <v>36.815016651528914</v>
      </c>
      <c r="FL35" s="139">
        <f t="shared" si="69"/>
        <v>173.2851985559567</v>
      </c>
      <c r="FM35" s="139">
        <f t="shared" si="69"/>
        <v>0</v>
      </c>
      <c r="FN35" s="139">
        <f t="shared" si="69"/>
        <v>15663.52539316482</v>
      </c>
      <c r="FO35" s="139">
        <f t="shared" si="69"/>
        <v>6180</v>
      </c>
      <c r="FP35" s="139">
        <f t="shared" si="69"/>
        <v>15031.453239525734</v>
      </c>
      <c r="FQ35" s="139">
        <f t="shared" si="69"/>
        <v>1547.0270270270271</v>
      </c>
      <c r="FR35" s="139">
        <f t="shared" si="69"/>
        <v>639.99316429197029</v>
      </c>
      <c r="FS35" s="139">
        <f t="shared" si="69"/>
        <v>0</v>
      </c>
      <c r="FT35" s="139">
        <f t="shared" si="69"/>
        <v>116.83066207642715</v>
      </c>
      <c r="FU35" s="139">
        <f t="shared" si="69"/>
        <v>12372.190967998704</v>
      </c>
      <c r="FV35" s="139">
        <f t="shared" si="69"/>
        <v>0</v>
      </c>
      <c r="FW35" s="139">
        <f t="shared" si="69"/>
        <v>0</v>
      </c>
      <c r="FX35" s="139">
        <f t="shared" si="69"/>
        <v>0</v>
      </c>
      <c r="FY35" s="139">
        <f t="shared" si="69"/>
        <v>112.23088877337926</v>
      </c>
      <c r="FZ35" s="139">
        <f t="shared" si="69"/>
        <v>0</v>
      </c>
      <c r="GA35" s="139">
        <f t="shared" si="69"/>
        <v>62830</v>
      </c>
      <c r="GB35" s="139">
        <f t="shared" si="69"/>
        <v>0</v>
      </c>
      <c r="GC35" s="139">
        <f t="shared" si="69"/>
        <v>0</v>
      </c>
    </row>
    <row r="36" spans="1:185" ht="15.75" x14ac:dyDescent="0.25">
      <c r="A36" s="301">
        <v>1</v>
      </c>
      <c r="B36" s="304" t="str">
        <f>БАКАЛАВРИ!B36</f>
        <v>Администрация и управление</v>
      </c>
      <c r="C36" s="69" t="str">
        <f>БАКАЛАВРИ!C36</f>
        <v>ГГФ</v>
      </c>
      <c r="D36" s="59" t="str">
        <f>БАКАЛАВРИ!D36</f>
        <v>Регионално развитие и политика</v>
      </c>
      <c r="E36" s="12">
        <v>0</v>
      </c>
      <c r="F36" s="12">
        <v>0</v>
      </c>
      <c r="G36" s="12">
        <v>2353.8000000000002</v>
      </c>
      <c r="H36" s="12">
        <v>0</v>
      </c>
      <c r="I36" s="12">
        <v>0</v>
      </c>
      <c r="J36" s="12">
        <v>69</v>
      </c>
      <c r="K36" s="12">
        <v>0</v>
      </c>
      <c r="L36" s="12">
        <v>0</v>
      </c>
      <c r="M36" s="12">
        <v>0</v>
      </c>
      <c r="N36" s="12">
        <v>12</v>
      </c>
      <c r="O36" s="12">
        <v>0</v>
      </c>
      <c r="P36" s="12">
        <v>0</v>
      </c>
      <c r="Q36" s="12">
        <v>0</v>
      </c>
      <c r="R36" s="12">
        <v>87.6</v>
      </c>
      <c r="S36" s="12">
        <v>0</v>
      </c>
      <c r="T36" s="12">
        <v>16.5</v>
      </c>
      <c r="U36" s="32">
        <v>0</v>
      </c>
      <c r="V36" s="12">
        <v>0</v>
      </c>
      <c r="W36" s="12">
        <v>0</v>
      </c>
      <c r="X36" s="12">
        <v>0</v>
      </c>
      <c r="Y36" s="131">
        <f t="shared" ref="Y36:Y108" si="70">SUM(E36:T36,V36:X36)</f>
        <v>2538.9</v>
      </c>
      <c r="Z36" s="306">
        <f>SUM(Y36:Y38)</f>
        <v>8473.6317999999992</v>
      </c>
      <c r="AB36" s="140"/>
      <c r="AD36" s="301">
        <f>A36</f>
        <v>1</v>
      </c>
      <c r="AE36" s="304" t="str">
        <f>B36</f>
        <v>Администрация и управление</v>
      </c>
      <c r="AF36" s="69" t="str">
        <f t="shared" ref="AF36:AG67" si="71">C36</f>
        <v>ГГФ</v>
      </c>
      <c r="AG36" s="59" t="str">
        <f t="shared" si="71"/>
        <v>Регионално развитие и политика</v>
      </c>
      <c r="AH36" s="158">
        <f t="shared" ref="AH36:AW51" si="72">IFERROR(E36/$Y36,"")</f>
        <v>0</v>
      </c>
      <c r="AI36" s="158">
        <f t="shared" si="72"/>
        <v>0</v>
      </c>
      <c r="AJ36" s="158">
        <f t="shared" si="72"/>
        <v>0.9270944109653787</v>
      </c>
      <c r="AK36" s="158">
        <f t="shared" si="72"/>
        <v>0</v>
      </c>
      <c r="AL36" s="158">
        <f t="shared" si="72"/>
        <v>0</v>
      </c>
      <c r="AM36" s="158">
        <f t="shared" si="72"/>
        <v>2.7177123951317498E-2</v>
      </c>
      <c r="AN36" s="158">
        <f t="shared" si="72"/>
        <v>0</v>
      </c>
      <c r="AO36" s="158">
        <f t="shared" si="72"/>
        <v>0</v>
      </c>
      <c r="AP36" s="158">
        <f t="shared" si="72"/>
        <v>0</v>
      </c>
      <c r="AQ36" s="158">
        <f t="shared" si="72"/>
        <v>4.7264563393595652E-3</v>
      </c>
      <c r="AR36" s="158">
        <f t="shared" si="72"/>
        <v>0</v>
      </c>
      <c r="AS36" s="158">
        <f t="shared" si="72"/>
        <v>0</v>
      </c>
      <c r="AT36" s="158">
        <f t="shared" si="72"/>
        <v>0</v>
      </c>
      <c r="AU36" s="158">
        <f t="shared" si="72"/>
        <v>3.4503131277324822E-2</v>
      </c>
      <c r="AV36" s="158">
        <f t="shared" si="72"/>
        <v>0</v>
      </c>
      <c r="AW36" s="158">
        <f t="shared" si="72"/>
        <v>6.4988774666194021E-3</v>
      </c>
      <c r="AX36" s="159">
        <f t="shared" ref="AX36:BA67" si="73">IFERROR(U36/$Y36,"")</f>
        <v>0</v>
      </c>
      <c r="AY36" s="158">
        <f t="shared" si="73"/>
        <v>0</v>
      </c>
      <c r="AZ36" s="158">
        <f t="shared" si="73"/>
        <v>0</v>
      </c>
      <c r="BA36" s="158">
        <f t="shared" si="73"/>
        <v>0</v>
      </c>
      <c r="BB36" s="211">
        <f t="shared" ref="BB36:BB67" si="74">SUM(AH36:AW36,AY36:BA36)</f>
        <v>1</v>
      </c>
      <c r="BC36" s="310"/>
      <c r="BE36" s="123"/>
      <c r="BG36" s="288">
        <v>0</v>
      </c>
      <c r="BH36" s="1">
        <v>0</v>
      </c>
      <c r="BI36" s="1">
        <v>83176.729098664771</v>
      </c>
      <c r="BJ36" s="1">
        <v>0</v>
      </c>
      <c r="BK36" s="1">
        <v>0</v>
      </c>
      <c r="BL36" s="1">
        <v>2438.2676131395483</v>
      </c>
      <c r="BM36" s="1">
        <v>0</v>
      </c>
      <c r="BN36" s="1">
        <v>0</v>
      </c>
      <c r="BO36" s="1">
        <v>0</v>
      </c>
      <c r="BP36" s="1">
        <v>424.04654141557364</v>
      </c>
      <c r="BQ36" s="1">
        <v>0</v>
      </c>
      <c r="BR36" s="1">
        <v>0</v>
      </c>
      <c r="BS36" s="1">
        <v>0</v>
      </c>
      <c r="BT36" s="1">
        <v>3095.5397523336874</v>
      </c>
      <c r="BU36" s="1">
        <v>0</v>
      </c>
      <c r="BV36" s="1">
        <v>583.06399444641374</v>
      </c>
      <c r="BW36" s="1">
        <v>0</v>
      </c>
      <c r="BX36" s="1">
        <v>0</v>
      </c>
      <c r="BY36" s="1">
        <v>0</v>
      </c>
      <c r="BZ36" s="1">
        <v>0</v>
      </c>
      <c r="CA36" s="1">
        <v>89717.646999999997</v>
      </c>
      <c r="CG36" s="1">
        <v>0</v>
      </c>
      <c r="CH36" s="1">
        <v>0</v>
      </c>
      <c r="CI36" s="1">
        <v>81727.302279806216</v>
      </c>
      <c r="CJ36" s="1">
        <v>0</v>
      </c>
      <c r="CK36" s="1">
        <v>0</v>
      </c>
      <c r="CL36" s="1">
        <v>2395.7786801370671</v>
      </c>
      <c r="CM36" s="1">
        <v>0</v>
      </c>
      <c r="CN36" s="1">
        <v>0</v>
      </c>
      <c r="CO36" s="1">
        <v>0</v>
      </c>
      <c r="CP36" s="1">
        <v>416.6571617629682</v>
      </c>
      <c r="CQ36" s="1">
        <v>0</v>
      </c>
      <c r="CR36" s="1">
        <v>0</v>
      </c>
      <c r="CS36" s="1">
        <v>0</v>
      </c>
      <c r="CT36" s="1">
        <v>3041.5972808696679</v>
      </c>
      <c r="CU36" s="1">
        <v>0</v>
      </c>
      <c r="CV36" s="1">
        <v>572.90359742408134</v>
      </c>
      <c r="CW36" s="1">
        <v>0</v>
      </c>
      <c r="CX36" s="1">
        <v>0</v>
      </c>
      <c r="CY36" s="1">
        <v>0</v>
      </c>
      <c r="CZ36" s="1">
        <v>0</v>
      </c>
      <c r="DA36" s="1">
        <v>88154.239000000001</v>
      </c>
      <c r="DG36" s="1">
        <v>0</v>
      </c>
      <c r="DH36" s="1">
        <v>0</v>
      </c>
      <c r="DI36" s="1">
        <v>1027.9622828784118</v>
      </c>
      <c r="DJ36" s="1">
        <v>0</v>
      </c>
      <c r="DK36" s="1">
        <v>0</v>
      </c>
      <c r="DL36" s="1">
        <v>30.133995037220842</v>
      </c>
      <c r="DM36" s="1">
        <v>0</v>
      </c>
      <c r="DN36" s="1">
        <v>0</v>
      </c>
      <c r="DO36" s="1">
        <v>0</v>
      </c>
      <c r="DP36" s="1">
        <v>5.2406947890818856</v>
      </c>
      <c r="DQ36" s="1">
        <v>0</v>
      </c>
      <c r="DR36" s="1">
        <v>0</v>
      </c>
      <c r="DS36" s="1">
        <v>0</v>
      </c>
      <c r="DT36" s="1">
        <v>38.257071960297765</v>
      </c>
      <c r="DU36" s="1">
        <v>0</v>
      </c>
      <c r="DV36" s="1">
        <v>7.2059553349875927</v>
      </c>
      <c r="DW36" s="1">
        <v>0</v>
      </c>
      <c r="DX36" s="1">
        <v>0</v>
      </c>
      <c r="DY36" s="1">
        <v>0</v>
      </c>
      <c r="DZ36" s="1">
        <v>0</v>
      </c>
      <c r="EA36" s="1">
        <v>1108.7999999999995</v>
      </c>
      <c r="EG36" s="1">
        <v>0</v>
      </c>
      <c r="EH36" s="1">
        <v>0</v>
      </c>
      <c r="EI36" s="1">
        <v>421.46453598014881</v>
      </c>
      <c r="EJ36" s="1">
        <v>0</v>
      </c>
      <c r="EK36" s="1">
        <v>0</v>
      </c>
      <c r="EL36" s="1">
        <v>12.354937965260543</v>
      </c>
      <c r="EM36" s="1">
        <v>0</v>
      </c>
      <c r="EN36" s="1">
        <v>0</v>
      </c>
      <c r="EO36" s="1">
        <v>0</v>
      </c>
      <c r="EP36" s="1">
        <v>2.1486848635235729</v>
      </c>
      <c r="EQ36" s="1">
        <v>0</v>
      </c>
      <c r="ER36" s="1">
        <v>0</v>
      </c>
      <c r="ES36" s="1">
        <v>0</v>
      </c>
      <c r="ET36" s="1">
        <v>15.685399503722081</v>
      </c>
      <c r="EU36" s="1">
        <v>0</v>
      </c>
      <c r="EV36" s="1">
        <v>2.9544416873449126</v>
      </c>
      <c r="EW36" s="1">
        <v>0</v>
      </c>
      <c r="EX36" s="1">
        <v>0</v>
      </c>
      <c r="EY36" s="1">
        <v>0</v>
      </c>
      <c r="EZ36" s="1">
        <v>0</v>
      </c>
      <c r="FA36" s="1">
        <v>454.60799999999989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</row>
    <row r="37" spans="1:185" ht="15.75" x14ac:dyDescent="0.25">
      <c r="A37" s="302"/>
      <c r="B37" s="309"/>
      <c r="C37" s="70" t="str">
        <f>БАКАЛАВРИ!C37</f>
        <v>ФФ</v>
      </c>
      <c r="D37" s="60" t="str">
        <f>БАКАЛАВРИ!D37</f>
        <v>Публична администрация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48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1620</v>
      </c>
      <c r="S37" s="13">
        <v>0</v>
      </c>
      <c r="T37" s="13">
        <v>0</v>
      </c>
      <c r="U37" s="33">
        <v>0</v>
      </c>
      <c r="V37" s="13">
        <v>0</v>
      </c>
      <c r="W37" s="13">
        <v>0</v>
      </c>
      <c r="X37" s="13">
        <v>0</v>
      </c>
      <c r="Y37" s="131">
        <f t="shared" si="70"/>
        <v>1668</v>
      </c>
      <c r="Z37" s="307"/>
      <c r="AB37" s="140"/>
      <c r="AD37" s="302"/>
      <c r="AE37" s="309"/>
      <c r="AF37" s="70" t="str">
        <f t="shared" si="71"/>
        <v>ФФ</v>
      </c>
      <c r="AG37" s="60" t="str">
        <f t="shared" si="71"/>
        <v>Публична администрация</v>
      </c>
      <c r="AH37" s="158">
        <f t="shared" si="72"/>
        <v>0</v>
      </c>
      <c r="AI37" s="158">
        <f t="shared" si="72"/>
        <v>0</v>
      </c>
      <c r="AJ37" s="158">
        <f t="shared" si="72"/>
        <v>0</v>
      </c>
      <c r="AK37" s="158">
        <f t="shared" si="72"/>
        <v>0</v>
      </c>
      <c r="AL37" s="158">
        <f t="shared" si="72"/>
        <v>0</v>
      </c>
      <c r="AM37" s="158">
        <f t="shared" si="72"/>
        <v>2.8776978417266189E-2</v>
      </c>
      <c r="AN37" s="158">
        <f t="shared" si="72"/>
        <v>0</v>
      </c>
      <c r="AO37" s="158">
        <f t="shared" si="72"/>
        <v>0</v>
      </c>
      <c r="AP37" s="158">
        <f t="shared" si="72"/>
        <v>0</v>
      </c>
      <c r="AQ37" s="158">
        <f t="shared" si="72"/>
        <v>0</v>
      </c>
      <c r="AR37" s="158">
        <f t="shared" si="72"/>
        <v>0</v>
      </c>
      <c r="AS37" s="158">
        <f t="shared" si="72"/>
        <v>0</v>
      </c>
      <c r="AT37" s="158">
        <f t="shared" si="72"/>
        <v>0</v>
      </c>
      <c r="AU37" s="158">
        <f t="shared" si="72"/>
        <v>0.97122302158273377</v>
      </c>
      <c r="AV37" s="158">
        <f t="shared" si="72"/>
        <v>0</v>
      </c>
      <c r="AW37" s="158">
        <f t="shared" si="72"/>
        <v>0</v>
      </c>
      <c r="AX37" s="159">
        <f t="shared" si="73"/>
        <v>0</v>
      </c>
      <c r="AY37" s="158">
        <f t="shared" si="73"/>
        <v>0</v>
      </c>
      <c r="AZ37" s="158">
        <f t="shared" si="73"/>
        <v>0</v>
      </c>
      <c r="BA37" s="158">
        <f t="shared" si="73"/>
        <v>0</v>
      </c>
      <c r="BB37" s="211">
        <f t="shared" si="74"/>
        <v>1</v>
      </c>
      <c r="BC37" s="311"/>
      <c r="BE37" s="123"/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3244.1134100719428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109488.82758992806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112732.94099999999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3109.1429352517989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104933.5740647482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108042.717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95.723741007194235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3230.6762589928053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3326.3999999999996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39.246733812949635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1324.5772661870501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1363.8239999999998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</row>
    <row r="38" spans="1:185" ht="16.5" thickBot="1" x14ac:dyDescent="0.3">
      <c r="A38" s="303"/>
      <c r="B38" s="305"/>
      <c r="C38" s="71" t="str">
        <f>БАКАЛАВРИ!C38</f>
        <v>СтФ</v>
      </c>
      <c r="D38" s="61" t="str">
        <f>БАКАЛАВРИ!D38</f>
        <v>Стопанско управление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4043.2317999999996</v>
      </c>
      <c r="K38" s="14">
        <v>0</v>
      </c>
      <c r="L38" s="14">
        <v>0</v>
      </c>
      <c r="M38" s="14">
        <v>0</v>
      </c>
      <c r="N38" s="14">
        <v>139.5</v>
      </c>
      <c r="O38" s="14">
        <v>0</v>
      </c>
      <c r="P38" s="14">
        <v>9</v>
      </c>
      <c r="Q38" s="14">
        <v>0</v>
      </c>
      <c r="R38" s="14">
        <v>0</v>
      </c>
      <c r="S38" s="14">
        <v>0</v>
      </c>
      <c r="T38" s="14">
        <v>75</v>
      </c>
      <c r="U38" s="34">
        <v>0</v>
      </c>
      <c r="V38" s="14">
        <v>0</v>
      </c>
      <c r="W38" s="14">
        <v>0</v>
      </c>
      <c r="X38" s="14">
        <v>0</v>
      </c>
      <c r="Y38" s="132">
        <f t="shared" si="70"/>
        <v>4266.7317999999996</v>
      </c>
      <c r="Z38" s="308"/>
      <c r="AB38" s="140"/>
      <c r="AD38" s="303"/>
      <c r="AE38" s="305"/>
      <c r="AF38" s="71" t="str">
        <f t="shared" si="71"/>
        <v>СтФ</v>
      </c>
      <c r="AG38" s="61" t="str">
        <f t="shared" si="71"/>
        <v>Стопанско управление</v>
      </c>
      <c r="AH38" s="160">
        <f t="shared" si="72"/>
        <v>0</v>
      </c>
      <c r="AI38" s="160">
        <f t="shared" si="72"/>
        <v>0</v>
      </c>
      <c r="AJ38" s="160">
        <f t="shared" si="72"/>
        <v>0</v>
      </c>
      <c r="AK38" s="160">
        <f t="shared" si="72"/>
        <v>0</v>
      </c>
      <c r="AL38" s="160">
        <f t="shared" si="72"/>
        <v>0</v>
      </c>
      <c r="AM38" s="160">
        <f t="shared" si="72"/>
        <v>0.94761798714416501</v>
      </c>
      <c r="AN38" s="160">
        <f t="shared" si="72"/>
        <v>0</v>
      </c>
      <c r="AO38" s="160">
        <f t="shared" si="72"/>
        <v>0</v>
      </c>
      <c r="AP38" s="160">
        <f t="shared" si="72"/>
        <v>0</v>
      </c>
      <c r="AQ38" s="160">
        <f t="shared" si="72"/>
        <v>3.2694813393239298E-2</v>
      </c>
      <c r="AR38" s="160">
        <f t="shared" si="72"/>
        <v>0</v>
      </c>
      <c r="AS38" s="160">
        <f t="shared" si="72"/>
        <v>2.1093427995638255E-3</v>
      </c>
      <c r="AT38" s="160">
        <f t="shared" si="72"/>
        <v>0</v>
      </c>
      <c r="AU38" s="160">
        <f t="shared" si="72"/>
        <v>0</v>
      </c>
      <c r="AV38" s="160">
        <f t="shared" si="72"/>
        <v>0</v>
      </c>
      <c r="AW38" s="160">
        <f t="shared" si="72"/>
        <v>1.7577856663031879E-2</v>
      </c>
      <c r="AX38" s="161">
        <f t="shared" si="73"/>
        <v>0</v>
      </c>
      <c r="AY38" s="160">
        <f t="shared" si="73"/>
        <v>0</v>
      </c>
      <c r="AZ38" s="160">
        <f t="shared" si="73"/>
        <v>0</v>
      </c>
      <c r="BA38" s="160">
        <f t="shared" si="73"/>
        <v>0</v>
      </c>
      <c r="BB38" s="212">
        <f t="shared" si="74"/>
        <v>1</v>
      </c>
      <c r="BC38" s="312"/>
      <c r="BE38" s="123"/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339419.76557120454</v>
      </c>
      <c r="BM38" s="1">
        <v>0</v>
      </c>
      <c r="BN38" s="1">
        <v>0</v>
      </c>
      <c r="BO38" s="1">
        <v>0</v>
      </c>
      <c r="BP38" s="1">
        <v>11710.695710590482</v>
      </c>
      <c r="BQ38" s="1">
        <v>0</v>
      </c>
      <c r="BR38" s="1">
        <v>755.52875552196656</v>
      </c>
      <c r="BS38" s="1">
        <v>0</v>
      </c>
      <c r="BT38" s="1">
        <v>0</v>
      </c>
      <c r="BU38" s="1">
        <v>0</v>
      </c>
      <c r="BV38" s="1">
        <v>6296.0729626830544</v>
      </c>
      <c r="BW38" s="1">
        <v>0</v>
      </c>
      <c r="BX38" s="1">
        <v>0</v>
      </c>
      <c r="BY38" s="1">
        <v>0</v>
      </c>
      <c r="BZ38" s="1">
        <v>0</v>
      </c>
      <c r="CA38" s="1">
        <v>358182.06300000002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339419.76557120454</v>
      </c>
      <c r="CM38" s="1">
        <v>0</v>
      </c>
      <c r="CN38" s="1">
        <v>0</v>
      </c>
      <c r="CO38" s="1">
        <v>0</v>
      </c>
      <c r="CP38" s="1">
        <v>11710.695710590482</v>
      </c>
      <c r="CQ38" s="1">
        <v>0</v>
      </c>
      <c r="CR38" s="1">
        <v>755.52875552196656</v>
      </c>
      <c r="CS38" s="1">
        <v>0</v>
      </c>
      <c r="CT38" s="1">
        <v>0</v>
      </c>
      <c r="CU38" s="1">
        <v>0</v>
      </c>
      <c r="CV38" s="1">
        <v>6296.0729626830544</v>
      </c>
      <c r="CW38" s="1">
        <v>0</v>
      </c>
      <c r="CX38" s="1">
        <v>0</v>
      </c>
      <c r="CY38" s="1">
        <v>0</v>
      </c>
      <c r="CZ38" s="1">
        <v>0</v>
      </c>
      <c r="DA38" s="1">
        <v>358182.06300000002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</row>
    <row r="39" spans="1:185" ht="15.75" x14ac:dyDescent="0.25">
      <c r="A39" s="301">
        <f>MAX($A$36:A38)+1</f>
        <v>2</v>
      </c>
      <c r="B39" s="304" t="str">
        <f>БАКАЛАВРИ!B39</f>
        <v xml:space="preserve">Икономика </v>
      </c>
      <c r="C39" s="69" t="str">
        <f>БАКАЛАВРИ!C39</f>
        <v>СтФ</v>
      </c>
      <c r="D39" s="59" t="str">
        <f>БАКАЛАВРИ!D39</f>
        <v>Икономика и финанси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5975.0681999999997</v>
      </c>
      <c r="K39" s="12">
        <v>0</v>
      </c>
      <c r="L39" s="12">
        <v>0</v>
      </c>
      <c r="M39" s="12">
        <v>0</v>
      </c>
      <c r="N39" s="12">
        <v>50</v>
      </c>
      <c r="O39" s="12">
        <v>0</v>
      </c>
      <c r="P39" s="12">
        <v>0</v>
      </c>
      <c r="Q39" s="12">
        <v>0</v>
      </c>
      <c r="R39" s="12">
        <v>43.5</v>
      </c>
      <c r="S39" s="12">
        <v>0</v>
      </c>
      <c r="T39" s="12">
        <v>195</v>
      </c>
      <c r="U39" s="32">
        <v>0</v>
      </c>
      <c r="V39" s="12">
        <v>0</v>
      </c>
      <c r="W39" s="12">
        <v>0</v>
      </c>
      <c r="X39" s="12">
        <v>0</v>
      </c>
      <c r="Y39" s="133">
        <f t="shared" si="70"/>
        <v>6263.5681999999997</v>
      </c>
      <c r="Z39" s="306">
        <f>SUM(Y39:Y40)</f>
        <v>6263.5681999999997</v>
      </c>
      <c r="AB39" s="140"/>
      <c r="AD39" s="301">
        <f>A39</f>
        <v>2</v>
      </c>
      <c r="AE39" s="304" t="str">
        <f>B39</f>
        <v xml:space="preserve">Икономика </v>
      </c>
      <c r="AF39" s="69" t="str">
        <f t="shared" si="71"/>
        <v>СтФ</v>
      </c>
      <c r="AG39" s="59" t="str">
        <f t="shared" si="71"/>
        <v>Икономика и финанси</v>
      </c>
      <c r="AH39" s="162">
        <f t="shared" si="72"/>
        <v>0</v>
      </c>
      <c r="AI39" s="162">
        <f t="shared" si="72"/>
        <v>0</v>
      </c>
      <c r="AJ39" s="162">
        <f t="shared" si="72"/>
        <v>0</v>
      </c>
      <c r="AK39" s="162">
        <f t="shared" si="72"/>
        <v>0</v>
      </c>
      <c r="AL39" s="162">
        <f t="shared" si="72"/>
        <v>0</v>
      </c>
      <c r="AM39" s="162">
        <f t="shared" si="72"/>
        <v>0.95393999222360193</v>
      </c>
      <c r="AN39" s="162">
        <f t="shared" si="72"/>
        <v>0</v>
      </c>
      <c r="AO39" s="162">
        <f t="shared" si="72"/>
        <v>0</v>
      </c>
      <c r="AP39" s="162">
        <f t="shared" si="72"/>
        <v>0</v>
      </c>
      <c r="AQ39" s="162">
        <f t="shared" si="72"/>
        <v>7.9826703251989813E-3</v>
      </c>
      <c r="AR39" s="162">
        <f t="shared" si="72"/>
        <v>0</v>
      </c>
      <c r="AS39" s="162">
        <f t="shared" si="72"/>
        <v>0</v>
      </c>
      <c r="AT39" s="162">
        <f t="shared" si="72"/>
        <v>0</v>
      </c>
      <c r="AU39" s="162">
        <f t="shared" si="72"/>
        <v>6.9449231829231146E-3</v>
      </c>
      <c r="AV39" s="162">
        <f t="shared" si="72"/>
        <v>0</v>
      </c>
      <c r="AW39" s="162">
        <f t="shared" si="72"/>
        <v>3.113241426827603E-2</v>
      </c>
      <c r="AX39" s="163">
        <f t="shared" si="73"/>
        <v>0</v>
      </c>
      <c r="AY39" s="162">
        <f t="shared" si="73"/>
        <v>0</v>
      </c>
      <c r="AZ39" s="162">
        <f t="shared" si="73"/>
        <v>0</v>
      </c>
      <c r="BA39" s="162">
        <f t="shared" si="73"/>
        <v>0</v>
      </c>
      <c r="BB39" s="213">
        <f t="shared" si="74"/>
        <v>1</v>
      </c>
      <c r="BC39" s="310"/>
      <c r="BE39" s="123"/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653925.86466927908</v>
      </c>
      <c r="BM39" s="1">
        <v>0</v>
      </c>
      <c r="BN39" s="1">
        <v>0</v>
      </c>
      <c r="BO39" s="1">
        <v>0</v>
      </c>
      <c r="BP39" s="1">
        <v>5472.1205079239016</v>
      </c>
      <c r="BQ39" s="1">
        <v>0</v>
      </c>
      <c r="BR39" s="1">
        <v>0</v>
      </c>
      <c r="BS39" s="1">
        <v>0</v>
      </c>
      <c r="BT39" s="1">
        <v>4760.7448418937947</v>
      </c>
      <c r="BU39" s="1">
        <v>0</v>
      </c>
      <c r="BV39" s="1">
        <v>21341.26998090322</v>
      </c>
      <c r="BW39" s="1">
        <v>0</v>
      </c>
      <c r="BX39" s="1">
        <v>0</v>
      </c>
      <c r="BY39" s="1">
        <v>0</v>
      </c>
      <c r="BZ39" s="1">
        <v>0</v>
      </c>
      <c r="CA39" s="1">
        <v>685500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653925.86466927908</v>
      </c>
      <c r="CM39" s="1">
        <v>0</v>
      </c>
      <c r="CN39" s="1">
        <v>0</v>
      </c>
      <c r="CO39" s="1">
        <v>0</v>
      </c>
      <c r="CP39" s="1">
        <v>5472.1205079239016</v>
      </c>
      <c r="CQ39" s="1">
        <v>0</v>
      </c>
      <c r="CR39" s="1">
        <v>0</v>
      </c>
      <c r="CS39" s="1">
        <v>0</v>
      </c>
      <c r="CT39" s="1">
        <v>4760.7448418937947</v>
      </c>
      <c r="CU39" s="1">
        <v>0</v>
      </c>
      <c r="CV39" s="1">
        <v>21341.26998090322</v>
      </c>
      <c r="CW39" s="1">
        <v>0</v>
      </c>
      <c r="CX39" s="1">
        <v>0</v>
      </c>
      <c r="CY39" s="1">
        <v>0</v>
      </c>
      <c r="CZ39" s="1">
        <v>0</v>
      </c>
      <c r="DA39" s="1">
        <v>685500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</row>
    <row r="40" spans="1:185" ht="32.25" thickBot="1" x14ac:dyDescent="0.3">
      <c r="A40" s="303"/>
      <c r="B40" s="305"/>
      <c r="C40" s="71" t="str">
        <f>БАКАЛАВРИ!C40</f>
        <v>СтФ</v>
      </c>
      <c r="D40" s="61" t="str">
        <f>БАКАЛАВРИ!D40</f>
        <v>Счетоводство, финанси и дигитални приложения (на английски език)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34">
        <v>0</v>
      </c>
      <c r="V40" s="14">
        <v>0</v>
      </c>
      <c r="W40" s="14">
        <v>0</v>
      </c>
      <c r="X40" s="14">
        <v>0</v>
      </c>
      <c r="Y40" s="132">
        <f t="shared" si="70"/>
        <v>0</v>
      </c>
      <c r="Z40" s="308"/>
      <c r="AB40" s="140"/>
      <c r="AD40" s="303"/>
      <c r="AE40" s="305"/>
      <c r="AF40" s="71" t="str">
        <f t="shared" si="71"/>
        <v>СтФ</v>
      </c>
      <c r="AG40" s="61" t="str">
        <f t="shared" si="71"/>
        <v>Счетоводство, финанси и дигитални приложения (на английски език)</v>
      </c>
      <c r="AH40" s="160" t="str">
        <f t="shared" si="72"/>
        <v/>
      </c>
      <c r="AI40" s="160" t="str">
        <f t="shared" si="72"/>
        <v/>
      </c>
      <c r="AJ40" s="160" t="str">
        <f t="shared" si="72"/>
        <v/>
      </c>
      <c r="AK40" s="160" t="str">
        <f t="shared" si="72"/>
        <v/>
      </c>
      <c r="AL40" s="160" t="str">
        <f t="shared" si="72"/>
        <v/>
      </c>
      <c r="AM40" s="160" t="str">
        <f t="shared" si="72"/>
        <v/>
      </c>
      <c r="AN40" s="160" t="str">
        <f t="shared" si="72"/>
        <v/>
      </c>
      <c r="AO40" s="160" t="str">
        <f t="shared" si="72"/>
        <v/>
      </c>
      <c r="AP40" s="160" t="str">
        <f t="shared" si="72"/>
        <v/>
      </c>
      <c r="AQ40" s="160" t="str">
        <f t="shared" si="72"/>
        <v/>
      </c>
      <c r="AR40" s="160" t="str">
        <f t="shared" si="72"/>
        <v/>
      </c>
      <c r="AS40" s="160" t="str">
        <f t="shared" si="72"/>
        <v/>
      </c>
      <c r="AT40" s="160" t="str">
        <f t="shared" si="72"/>
        <v/>
      </c>
      <c r="AU40" s="160" t="str">
        <f t="shared" si="72"/>
        <v/>
      </c>
      <c r="AV40" s="160" t="str">
        <f t="shared" si="72"/>
        <v/>
      </c>
      <c r="AW40" s="160" t="str">
        <f t="shared" si="72"/>
        <v/>
      </c>
      <c r="AX40" s="161" t="str">
        <f t="shared" si="73"/>
        <v/>
      </c>
      <c r="AY40" s="160" t="str">
        <f t="shared" si="73"/>
        <v/>
      </c>
      <c r="AZ40" s="160" t="str">
        <f t="shared" si="73"/>
        <v/>
      </c>
      <c r="BA40" s="160" t="str">
        <f t="shared" si="73"/>
        <v/>
      </c>
      <c r="BB40" s="212">
        <f t="shared" si="74"/>
        <v>0</v>
      </c>
      <c r="BC40" s="312"/>
      <c r="BE40" s="123"/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</row>
    <row r="41" spans="1:185" ht="16.5" thickBot="1" x14ac:dyDescent="0.3">
      <c r="A41" s="184">
        <f>MAX($A$36:A40)+1</f>
        <v>3</v>
      </c>
      <c r="B41" s="185" t="str">
        <f>БАКАЛАВРИ!B41</f>
        <v>Туризъм</v>
      </c>
      <c r="C41" s="72" t="str">
        <f>БАКАЛАВРИ!C41</f>
        <v>ГГФ</v>
      </c>
      <c r="D41" s="62" t="str">
        <f>БАКАЛАВРИ!D41</f>
        <v>Туризъм</v>
      </c>
      <c r="E41" s="49">
        <v>0</v>
      </c>
      <c r="F41" s="49">
        <v>69</v>
      </c>
      <c r="G41" s="49">
        <v>1620</v>
      </c>
      <c r="H41" s="49">
        <v>45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90</v>
      </c>
      <c r="S41" s="49">
        <v>9</v>
      </c>
      <c r="T41" s="49">
        <v>0</v>
      </c>
      <c r="U41" s="50">
        <v>0</v>
      </c>
      <c r="V41" s="49">
        <v>0</v>
      </c>
      <c r="W41" s="49">
        <v>0</v>
      </c>
      <c r="X41" s="49">
        <v>15</v>
      </c>
      <c r="Y41" s="134">
        <f t="shared" si="70"/>
        <v>1848</v>
      </c>
      <c r="Z41" s="282">
        <f>Y41</f>
        <v>1848</v>
      </c>
      <c r="AB41" s="140"/>
      <c r="AD41" s="184">
        <f>A41</f>
        <v>3</v>
      </c>
      <c r="AE41" s="185" t="str">
        <f>B41</f>
        <v>Туризъм</v>
      </c>
      <c r="AF41" s="72" t="str">
        <f t="shared" si="71"/>
        <v>ГГФ</v>
      </c>
      <c r="AG41" s="62" t="str">
        <f t="shared" si="71"/>
        <v>Туризъм</v>
      </c>
      <c r="AH41" s="160">
        <f t="shared" si="72"/>
        <v>0</v>
      </c>
      <c r="AI41" s="160">
        <f t="shared" si="72"/>
        <v>3.7337662337662336E-2</v>
      </c>
      <c r="AJ41" s="160">
        <f t="shared" si="72"/>
        <v>0.87662337662337664</v>
      </c>
      <c r="AK41" s="160">
        <f t="shared" si="72"/>
        <v>2.4350649350649352E-2</v>
      </c>
      <c r="AL41" s="160">
        <f t="shared" si="72"/>
        <v>0</v>
      </c>
      <c r="AM41" s="160">
        <f t="shared" si="72"/>
        <v>0</v>
      </c>
      <c r="AN41" s="160">
        <f t="shared" si="72"/>
        <v>0</v>
      </c>
      <c r="AO41" s="160">
        <f t="shared" si="72"/>
        <v>0</v>
      </c>
      <c r="AP41" s="160">
        <f t="shared" si="72"/>
        <v>0</v>
      </c>
      <c r="AQ41" s="160">
        <f t="shared" si="72"/>
        <v>0</v>
      </c>
      <c r="AR41" s="160">
        <f t="shared" si="72"/>
        <v>0</v>
      </c>
      <c r="AS41" s="160">
        <f t="shared" si="72"/>
        <v>0</v>
      </c>
      <c r="AT41" s="160">
        <f t="shared" si="72"/>
        <v>0</v>
      </c>
      <c r="AU41" s="160">
        <f t="shared" si="72"/>
        <v>4.8701298701298704E-2</v>
      </c>
      <c r="AV41" s="160">
        <f t="shared" si="72"/>
        <v>4.87012987012987E-3</v>
      </c>
      <c r="AW41" s="160">
        <f t="shared" si="72"/>
        <v>0</v>
      </c>
      <c r="AX41" s="161">
        <f t="shared" si="73"/>
        <v>0</v>
      </c>
      <c r="AY41" s="160">
        <f t="shared" si="73"/>
        <v>0</v>
      </c>
      <c r="AZ41" s="160">
        <f t="shared" si="73"/>
        <v>0</v>
      </c>
      <c r="BA41" s="160">
        <f t="shared" si="73"/>
        <v>8.1168831168831161E-3</v>
      </c>
      <c r="BB41" s="214">
        <f t="shared" si="74"/>
        <v>1</v>
      </c>
      <c r="BC41" s="187"/>
      <c r="BE41" s="123"/>
      <c r="BG41" s="1">
        <v>0</v>
      </c>
      <c r="BH41" s="1">
        <v>1096.9984415584415</v>
      </c>
      <c r="BI41" s="1">
        <v>25755.615584415584</v>
      </c>
      <c r="BJ41" s="1">
        <v>715.43376623376628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1430.8675324675326</v>
      </c>
      <c r="BU41" s="1">
        <v>143.08675324675323</v>
      </c>
      <c r="BV41" s="1">
        <v>0</v>
      </c>
      <c r="BW41" s="1">
        <v>0</v>
      </c>
      <c r="BX41" s="1">
        <v>0</v>
      </c>
      <c r="BY41" s="1">
        <v>0</v>
      </c>
      <c r="BZ41" s="1">
        <v>238.47792207792205</v>
      </c>
      <c r="CA41" s="1">
        <v>29380.48</v>
      </c>
      <c r="CG41" s="1">
        <v>0</v>
      </c>
      <c r="CH41" s="1">
        <v>1079.0584415584415</v>
      </c>
      <c r="CI41" s="1">
        <v>25334.415584415587</v>
      </c>
      <c r="CJ41" s="1">
        <v>703.73376623376623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1407.4675324675325</v>
      </c>
      <c r="CU41" s="1">
        <v>140.74675324675323</v>
      </c>
      <c r="CV41" s="1">
        <v>0</v>
      </c>
      <c r="CW41" s="1">
        <v>0</v>
      </c>
      <c r="CX41" s="1">
        <v>0</v>
      </c>
      <c r="CY41" s="1">
        <v>0</v>
      </c>
      <c r="CZ41" s="1">
        <v>234.57792207792207</v>
      </c>
      <c r="DA41" s="1">
        <v>28900.000000000004</v>
      </c>
      <c r="DG41" s="1">
        <v>0</v>
      </c>
      <c r="DH41" s="1">
        <v>13.8</v>
      </c>
      <c r="DI41" s="1">
        <v>324</v>
      </c>
      <c r="DJ41" s="1">
        <v>9.0000000000000018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18.000000000000004</v>
      </c>
      <c r="DU41" s="1">
        <v>1.8</v>
      </c>
      <c r="DV41" s="1">
        <v>0</v>
      </c>
      <c r="DW41" s="1">
        <v>0</v>
      </c>
      <c r="DX41" s="1">
        <v>0</v>
      </c>
      <c r="DY41" s="1">
        <v>0</v>
      </c>
      <c r="DZ41" s="1">
        <v>3</v>
      </c>
      <c r="EA41" s="1">
        <v>369.6</v>
      </c>
      <c r="EG41" s="1">
        <v>0</v>
      </c>
      <c r="EH41" s="1">
        <v>4.1399999999999997</v>
      </c>
      <c r="EI41" s="1">
        <v>97.2</v>
      </c>
      <c r="EJ41" s="1">
        <v>2.7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5.4</v>
      </c>
      <c r="EU41" s="1">
        <v>0.53999999999999992</v>
      </c>
      <c r="EV41" s="1">
        <v>0</v>
      </c>
      <c r="EW41" s="1">
        <v>0</v>
      </c>
      <c r="EX41" s="1">
        <v>0</v>
      </c>
      <c r="EY41" s="1">
        <v>0</v>
      </c>
      <c r="EZ41" s="1">
        <v>0.89999999999999991</v>
      </c>
      <c r="FA41" s="1">
        <v>110.88000000000002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</row>
    <row r="42" spans="1:185" ht="15.75" x14ac:dyDescent="0.25">
      <c r="A42" s="302">
        <f>MAX($A$36:A41)+1</f>
        <v>4</v>
      </c>
      <c r="B42" s="309" t="str">
        <f>БАКАЛАВРИ!B42</f>
        <v>Педагогика</v>
      </c>
      <c r="C42" s="73" t="str">
        <f>БАКАЛАВРИ!C42</f>
        <v>ФП</v>
      </c>
      <c r="D42" s="63" t="str">
        <f>БАКАЛАВРИ!D42</f>
        <v>Неформално образование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116.0712</v>
      </c>
      <c r="Q42" s="30">
        <v>0</v>
      </c>
      <c r="R42" s="30">
        <v>0</v>
      </c>
      <c r="S42" s="30">
        <v>0</v>
      </c>
      <c r="T42" s="30">
        <v>0</v>
      </c>
      <c r="U42" s="35">
        <v>0</v>
      </c>
      <c r="V42" s="30">
        <v>0</v>
      </c>
      <c r="W42" s="30">
        <v>0</v>
      </c>
      <c r="X42" s="30">
        <v>0</v>
      </c>
      <c r="Y42" s="135">
        <f t="shared" si="70"/>
        <v>116.0712</v>
      </c>
      <c r="Z42" s="307">
        <f>SUM(Y42:Y51)</f>
        <v>14016.5712</v>
      </c>
      <c r="AB42" s="140"/>
      <c r="AD42" s="302">
        <f>A42</f>
        <v>4</v>
      </c>
      <c r="AE42" s="309" t="str">
        <f>B42</f>
        <v>Педагогика</v>
      </c>
      <c r="AF42" s="73" t="str">
        <f t="shared" si="71"/>
        <v>ФП</v>
      </c>
      <c r="AG42" s="63" t="str">
        <f t="shared" si="71"/>
        <v>Неформално образование</v>
      </c>
      <c r="AH42" s="158">
        <f t="shared" si="72"/>
        <v>0</v>
      </c>
      <c r="AI42" s="158">
        <f t="shared" si="72"/>
        <v>0</v>
      </c>
      <c r="AJ42" s="158">
        <f t="shared" si="72"/>
        <v>0</v>
      </c>
      <c r="AK42" s="158">
        <f t="shared" si="72"/>
        <v>0</v>
      </c>
      <c r="AL42" s="158">
        <f t="shared" si="72"/>
        <v>0</v>
      </c>
      <c r="AM42" s="158">
        <f t="shared" si="72"/>
        <v>0</v>
      </c>
      <c r="AN42" s="158">
        <f t="shared" si="72"/>
        <v>0</v>
      </c>
      <c r="AO42" s="158">
        <f t="shared" si="72"/>
        <v>0</v>
      </c>
      <c r="AP42" s="158">
        <f t="shared" si="72"/>
        <v>0</v>
      </c>
      <c r="AQ42" s="158">
        <f t="shared" si="72"/>
        <v>0</v>
      </c>
      <c r="AR42" s="158">
        <f t="shared" si="72"/>
        <v>0</v>
      </c>
      <c r="AS42" s="158">
        <f t="shared" si="72"/>
        <v>1</v>
      </c>
      <c r="AT42" s="158">
        <f t="shared" si="72"/>
        <v>0</v>
      </c>
      <c r="AU42" s="158">
        <f t="shared" si="72"/>
        <v>0</v>
      </c>
      <c r="AV42" s="158">
        <f t="shared" si="72"/>
        <v>0</v>
      </c>
      <c r="AW42" s="158">
        <f t="shared" si="72"/>
        <v>0</v>
      </c>
      <c r="AX42" s="159">
        <f t="shared" si="73"/>
        <v>0</v>
      </c>
      <c r="AY42" s="158">
        <f t="shared" si="73"/>
        <v>0</v>
      </c>
      <c r="AZ42" s="158">
        <f t="shared" si="73"/>
        <v>0</v>
      </c>
      <c r="BA42" s="158">
        <f t="shared" si="73"/>
        <v>0</v>
      </c>
      <c r="BB42" s="142">
        <f t="shared" si="74"/>
        <v>1</v>
      </c>
      <c r="BC42" s="311"/>
      <c r="BE42" s="123"/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6500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6500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6500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6500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</row>
    <row r="43" spans="1:185" ht="15.75" x14ac:dyDescent="0.25">
      <c r="A43" s="302"/>
      <c r="B43" s="309"/>
      <c r="C43" s="70" t="str">
        <f>БАКАЛАВРИ!C43</f>
        <v>ФП</v>
      </c>
      <c r="D43" s="60" t="str">
        <f>БАКАЛАВРИ!D43</f>
        <v>Педагогика</v>
      </c>
      <c r="E43" s="13">
        <v>0</v>
      </c>
      <c r="F43" s="13">
        <v>0</v>
      </c>
      <c r="G43" s="13">
        <v>80</v>
      </c>
      <c r="H43" s="13">
        <v>80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16</v>
      </c>
      <c r="O43" s="13">
        <v>0</v>
      </c>
      <c r="P43" s="13">
        <v>2014.5</v>
      </c>
      <c r="Q43" s="13">
        <v>0</v>
      </c>
      <c r="R43" s="13">
        <v>50</v>
      </c>
      <c r="S43" s="13">
        <v>0</v>
      </c>
      <c r="T43" s="13">
        <v>0</v>
      </c>
      <c r="U43" s="33">
        <v>0</v>
      </c>
      <c r="V43" s="13">
        <v>0</v>
      </c>
      <c r="W43" s="13">
        <v>0</v>
      </c>
      <c r="X43" s="13">
        <v>0</v>
      </c>
      <c r="Y43" s="131">
        <f t="shared" si="70"/>
        <v>2240.5</v>
      </c>
      <c r="Z43" s="307"/>
      <c r="AB43" s="140"/>
      <c r="AD43" s="302"/>
      <c r="AE43" s="309"/>
      <c r="AF43" s="70" t="str">
        <f t="shared" si="71"/>
        <v>ФП</v>
      </c>
      <c r="AG43" s="60" t="str">
        <f t="shared" si="71"/>
        <v>Педагогика</v>
      </c>
      <c r="AH43" s="158">
        <f t="shared" si="72"/>
        <v>0</v>
      </c>
      <c r="AI43" s="158">
        <f t="shared" si="72"/>
        <v>0</v>
      </c>
      <c r="AJ43" s="158">
        <f t="shared" si="72"/>
        <v>3.5706315554563717E-2</v>
      </c>
      <c r="AK43" s="158">
        <f t="shared" si="72"/>
        <v>3.5706315554563717E-2</v>
      </c>
      <c r="AL43" s="158">
        <f t="shared" si="72"/>
        <v>0</v>
      </c>
      <c r="AM43" s="158">
        <f t="shared" si="72"/>
        <v>0</v>
      </c>
      <c r="AN43" s="158">
        <f t="shared" si="72"/>
        <v>0</v>
      </c>
      <c r="AO43" s="158">
        <f t="shared" si="72"/>
        <v>0</v>
      </c>
      <c r="AP43" s="158">
        <f t="shared" si="72"/>
        <v>0</v>
      </c>
      <c r="AQ43" s="158">
        <f t="shared" si="72"/>
        <v>7.1412631109127427E-3</v>
      </c>
      <c r="AR43" s="158">
        <f t="shared" si="72"/>
        <v>0</v>
      </c>
      <c r="AS43" s="158">
        <f t="shared" si="72"/>
        <v>0.89912965855835747</v>
      </c>
      <c r="AT43" s="158">
        <f t="shared" si="72"/>
        <v>0</v>
      </c>
      <c r="AU43" s="158">
        <f t="shared" si="72"/>
        <v>2.231644722160232E-2</v>
      </c>
      <c r="AV43" s="158">
        <f t="shared" si="72"/>
        <v>0</v>
      </c>
      <c r="AW43" s="158">
        <f t="shared" si="72"/>
        <v>0</v>
      </c>
      <c r="AX43" s="159">
        <f t="shared" si="73"/>
        <v>0</v>
      </c>
      <c r="AY43" s="158">
        <f t="shared" si="73"/>
        <v>0</v>
      </c>
      <c r="AZ43" s="158">
        <f t="shared" si="73"/>
        <v>0</v>
      </c>
      <c r="BA43" s="158">
        <f t="shared" si="73"/>
        <v>0</v>
      </c>
      <c r="BB43" s="211">
        <f t="shared" si="74"/>
        <v>1</v>
      </c>
      <c r="BC43" s="311"/>
      <c r="BE43" s="123"/>
      <c r="BG43" s="1">
        <v>0</v>
      </c>
      <c r="BH43" s="1">
        <v>0</v>
      </c>
      <c r="BI43" s="1">
        <v>5106.0031243026115</v>
      </c>
      <c r="BJ43" s="1">
        <v>5106.0031243026115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1021.2006248605222</v>
      </c>
      <c r="BQ43" s="1">
        <v>0</v>
      </c>
      <c r="BR43" s="1">
        <v>128575.54117384512</v>
      </c>
      <c r="BS43" s="1">
        <v>0</v>
      </c>
      <c r="BT43" s="1">
        <v>3191.2519526891315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143000</v>
      </c>
      <c r="CG43" s="1">
        <v>0</v>
      </c>
      <c r="CH43" s="1">
        <v>0</v>
      </c>
      <c r="CI43" s="1">
        <v>5106.0031243026115</v>
      </c>
      <c r="CJ43" s="1">
        <v>5106.0031243026115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1021.2006248605222</v>
      </c>
      <c r="CQ43" s="1">
        <v>0</v>
      </c>
      <c r="CR43" s="1">
        <v>128575.54117384512</v>
      </c>
      <c r="CS43" s="1">
        <v>0</v>
      </c>
      <c r="CT43" s="1">
        <v>3191.2519526891315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143000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</row>
    <row r="44" spans="1:185" ht="15.75" x14ac:dyDescent="0.25">
      <c r="A44" s="302"/>
      <c r="B44" s="309"/>
      <c r="C44" s="70" t="str">
        <f>БАКАЛАВРИ!C44</f>
        <v>ФНОИ</v>
      </c>
      <c r="D44" s="60" t="str">
        <f>БАКАЛАВРИ!D44</f>
        <v>Логопедия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2006</v>
      </c>
      <c r="P44" s="13">
        <v>0</v>
      </c>
      <c r="Q44" s="13">
        <v>135</v>
      </c>
      <c r="R44" s="13">
        <v>0</v>
      </c>
      <c r="S44" s="13">
        <v>0</v>
      </c>
      <c r="T44" s="13">
        <v>0</v>
      </c>
      <c r="U44" s="33">
        <v>0</v>
      </c>
      <c r="V44" s="13">
        <v>0</v>
      </c>
      <c r="W44" s="13">
        <v>0</v>
      </c>
      <c r="X44" s="13">
        <v>0</v>
      </c>
      <c r="Y44" s="131">
        <f t="shared" si="70"/>
        <v>2141</v>
      </c>
      <c r="Z44" s="307"/>
      <c r="AB44" s="140"/>
      <c r="AD44" s="302"/>
      <c r="AE44" s="309"/>
      <c r="AF44" s="70" t="str">
        <f t="shared" si="71"/>
        <v>ФНОИ</v>
      </c>
      <c r="AG44" s="60" t="str">
        <f t="shared" si="71"/>
        <v>Логопедия</v>
      </c>
      <c r="AH44" s="158">
        <f t="shared" si="72"/>
        <v>0</v>
      </c>
      <c r="AI44" s="158">
        <f t="shared" si="72"/>
        <v>0</v>
      </c>
      <c r="AJ44" s="158">
        <f t="shared" si="72"/>
        <v>0</v>
      </c>
      <c r="AK44" s="158">
        <f t="shared" si="72"/>
        <v>0</v>
      </c>
      <c r="AL44" s="158">
        <f t="shared" si="72"/>
        <v>0</v>
      </c>
      <c r="AM44" s="158">
        <f t="shared" si="72"/>
        <v>0</v>
      </c>
      <c r="AN44" s="158">
        <f t="shared" si="72"/>
        <v>0</v>
      </c>
      <c r="AO44" s="158">
        <f t="shared" si="72"/>
        <v>0</v>
      </c>
      <c r="AP44" s="158">
        <f t="shared" si="72"/>
        <v>0</v>
      </c>
      <c r="AQ44" s="158">
        <f t="shared" si="72"/>
        <v>0</v>
      </c>
      <c r="AR44" s="158">
        <f t="shared" si="72"/>
        <v>0.93694535263895373</v>
      </c>
      <c r="AS44" s="158">
        <f t="shared" si="72"/>
        <v>0</v>
      </c>
      <c r="AT44" s="158">
        <f t="shared" si="72"/>
        <v>6.305464736104624E-2</v>
      </c>
      <c r="AU44" s="158">
        <f t="shared" si="72"/>
        <v>0</v>
      </c>
      <c r="AV44" s="158">
        <f t="shared" si="72"/>
        <v>0</v>
      </c>
      <c r="AW44" s="158">
        <f t="shared" si="72"/>
        <v>0</v>
      </c>
      <c r="AX44" s="159">
        <f t="shared" si="73"/>
        <v>0</v>
      </c>
      <c r="AY44" s="158">
        <f t="shared" si="73"/>
        <v>0</v>
      </c>
      <c r="AZ44" s="158">
        <f t="shared" si="73"/>
        <v>0</v>
      </c>
      <c r="BA44" s="158">
        <f t="shared" si="73"/>
        <v>0</v>
      </c>
      <c r="BB44" s="211">
        <f t="shared" si="74"/>
        <v>1</v>
      </c>
      <c r="BC44" s="311"/>
      <c r="BE44" s="123"/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279613.80087809439</v>
      </c>
      <c r="BR44" s="1">
        <v>0</v>
      </c>
      <c r="BS44" s="1">
        <v>18817.479121905653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298431.28000000003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271198.83232134517</v>
      </c>
      <c r="CR44" s="1">
        <v>0</v>
      </c>
      <c r="CS44" s="1">
        <v>18251.167678654834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289450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5194.4250350303591</v>
      </c>
      <c r="DR44" s="1">
        <v>0</v>
      </c>
      <c r="DS44" s="1">
        <v>349.57496496964035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5543.9999999999991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3220.5435217188233</v>
      </c>
      <c r="ER44" s="1">
        <v>0</v>
      </c>
      <c r="ES44" s="1">
        <v>216.73647828117706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3437.28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</row>
    <row r="45" spans="1:185" ht="15.75" x14ac:dyDescent="0.25">
      <c r="A45" s="302"/>
      <c r="B45" s="309"/>
      <c r="C45" s="70" t="str">
        <f>БАКАЛАВРИ!C45</f>
        <v>ФНОИ</v>
      </c>
      <c r="D45" s="60" t="str">
        <f>БАКАЛАВРИ!D45</f>
        <v>Начална училищна педагогика и чужд език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33">
        <v>0</v>
      </c>
      <c r="V45" s="13">
        <v>0</v>
      </c>
      <c r="W45" s="13">
        <v>0</v>
      </c>
      <c r="X45" s="13">
        <v>0</v>
      </c>
      <c r="Y45" s="131">
        <f t="shared" si="70"/>
        <v>0</v>
      </c>
      <c r="Z45" s="307"/>
      <c r="AB45" s="140"/>
      <c r="AD45" s="302"/>
      <c r="AE45" s="309"/>
      <c r="AF45" s="70" t="str">
        <f t="shared" si="71"/>
        <v>ФНОИ</v>
      </c>
      <c r="AG45" s="60" t="str">
        <f t="shared" si="71"/>
        <v>Начална училищна педагогика и чужд език</v>
      </c>
      <c r="AH45" s="158" t="str">
        <f t="shared" si="72"/>
        <v/>
      </c>
      <c r="AI45" s="158" t="str">
        <f t="shared" si="72"/>
        <v/>
      </c>
      <c r="AJ45" s="158" t="str">
        <f t="shared" si="72"/>
        <v/>
      </c>
      <c r="AK45" s="158" t="str">
        <f t="shared" si="72"/>
        <v/>
      </c>
      <c r="AL45" s="158" t="str">
        <f t="shared" si="72"/>
        <v/>
      </c>
      <c r="AM45" s="158" t="str">
        <f t="shared" si="72"/>
        <v/>
      </c>
      <c r="AN45" s="158" t="str">
        <f t="shared" si="72"/>
        <v/>
      </c>
      <c r="AO45" s="158" t="str">
        <f t="shared" si="72"/>
        <v/>
      </c>
      <c r="AP45" s="158" t="str">
        <f t="shared" si="72"/>
        <v/>
      </c>
      <c r="AQ45" s="158" t="str">
        <f t="shared" si="72"/>
        <v/>
      </c>
      <c r="AR45" s="158" t="str">
        <f t="shared" si="72"/>
        <v/>
      </c>
      <c r="AS45" s="158" t="str">
        <f t="shared" si="72"/>
        <v/>
      </c>
      <c r="AT45" s="158" t="str">
        <f t="shared" si="72"/>
        <v/>
      </c>
      <c r="AU45" s="158" t="str">
        <f t="shared" si="72"/>
        <v/>
      </c>
      <c r="AV45" s="158" t="str">
        <f t="shared" si="72"/>
        <v/>
      </c>
      <c r="AW45" s="158" t="str">
        <f t="shared" si="72"/>
        <v/>
      </c>
      <c r="AX45" s="159" t="str">
        <f t="shared" si="73"/>
        <v/>
      </c>
      <c r="AY45" s="158" t="str">
        <f t="shared" si="73"/>
        <v/>
      </c>
      <c r="AZ45" s="158" t="str">
        <f t="shared" si="73"/>
        <v/>
      </c>
      <c r="BA45" s="158" t="str">
        <f t="shared" si="73"/>
        <v/>
      </c>
      <c r="BB45" s="211">
        <f t="shared" si="74"/>
        <v>0</v>
      </c>
      <c r="BC45" s="311"/>
      <c r="BE45" s="123"/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</row>
    <row r="46" spans="1:185" ht="31.5" x14ac:dyDescent="0.25">
      <c r="A46" s="302"/>
      <c r="B46" s="309"/>
      <c r="C46" s="70" t="str">
        <f>БАКАЛАВРИ!C46</f>
        <v>ФНОИ</v>
      </c>
      <c r="D46" s="60" t="str">
        <f>БАКАЛАВРИ!D46</f>
        <v>Предучилищна и начална училищна педагогика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60</v>
      </c>
      <c r="N46" s="13">
        <v>0</v>
      </c>
      <c r="O46" s="13">
        <v>4900</v>
      </c>
      <c r="P46" s="13">
        <v>0</v>
      </c>
      <c r="Q46" s="13">
        <v>25</v>
      </c>
      <c r="R46" s="13">
        <v>0</v>
      </c>
      <c r="S46" s="13">
        <v>0</v>
      </c>
      <c r="T46" s="13">
        <v>0</v>
      </c>
      <c r="U46" s="33">
        <v>0</v>
      </c>
      <c r="V46" s="13">
        <v>0</v>
      </c>
      <c r="W46" s="13">
        <v>0</v>
      </c>
      <c r="X46" s="13">
        <v>0</v>
      </c>
      <c r="Y46" s="131">
        <f t="shared" si="70"/>
        <v>4985</v>
      </c>
      <c r="Z46" s="307"/>
      <c r="AB46" s="140"/>
      <c r="AD46" s="302"/>
      <c r="AE46" s="309"/>
      <c r="AF46" s="70" t="str">
        <f t="shared" si="71"/>
        <v>ФНОИ</v>
      </c>
      <c r="AG46" s="60" t="str">
        <f t="shared" si="71"/>
        <v>Предучилищна и начална училищна педагогика</v>
      </c>
      <c r="AH46" s="158">
        <f t="shared" si="72"/>
        <v>0</v>
      </c>
      <c r="AI46" s="158">
        <f t="shared" si="72"/>
        <v>0</v>
      </c>
      <c r="AJ46" s="158">
        <f t="shared" si="72"/>
        <v>0</v>
      </c>
      <c r="AK46" s="158">
        <f t="shared" si="72"/>
        <v>0</v>
      </c>
      <c r="AL46" s="158">
        <f t="shared" si="72"/>
        <v>0</v>
      </c>
      <c r="AM46" s="158">
        <f t="shared" si="72"/>
        <v>0</v>
      </c>
      <c r="AN46" s="158">
        <f t="shared" si="72"/>
        <v>0</v>
      </c>
      <c r="AO46" s="158">
        <f t="shared" si="72"/>
        <v>0</v>
      </c>
      <c r="AP46" s="158">
        <f t="shared" si="72"/>
        <v>1.2036108324974924E-2</v>
      </c>
      <c r="AQ46" s="158">
        <f t="shared" si="72"/>
        <v>0</v>
      </c>
      <c r="AR46" s="158">
        <f t="shared" si="72"/>
        <v>0.98294884653961889</v>
      </c>
      <c r="AS46" s="158">
        <f t="shared" si="72"/>
        <v>0</v>
      </c>
      <c r="AT46" s="158">
        <f t="shared" si="72"/>
        <v>5.0150451354062184E-3</v>
      </c>
      <c r="AU46" s="158">
        <f t="shared" si="72"/>
        <v>0</v>
      </c>
      <c r="AV46" s="158">
        <f t="shared" si="72"/>
        <v>0</v>
      </c>
      <c r="AW46" s="158">
        <f t="shared" si="72"/>
        <v>0</v>
      </c>
      <c r="AX46" s="159">
        <f t="shared" si="73"/>
        <v>0</v>
      </c>
      <c r="AY46" s="158">
        <f t="shared" si="73"/>
        <v>0</v>
      </c>
      <c r="AZ46" s="158">
        <f t="shared" si="73"/>
        <v>0</v>
      </c>
      <c r="BA46" s="158">
        <f t="shared" si="73"/>
        <v>0</v>
      </c>
      <c r="BB46" s="211">
        <f t="shared" si="74"/>
        <v>1</v>
      </c>
      <c r="BC46" s="311"/>
      <c r="BE46" s="123"/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18642.153315947842</v>
      </c>
      <c r="BP46" s="1">
        <v>0</v>
      </c>
      <c r="BQ46" s="1">
        <v>1522442.5208024071</v>
      </c>
      <c r="BR46" s="1">
        <v>0</v>
      </c>
      <c r="BS46" s="1">
        <v>7767.5638816449336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1548852.2379999999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18606.120096288865</v>
      </c>
      <c r="CP46" s="1">
        <v>0</v>
      </c>
      <c r="CQ46" s="1">
        <v>1519499.8078635908</v>
      </c>
      <c r="CR46" s="1">
        <v>0</v>
      </c>
      <c r="CS46" s="1">
        <v>7752.5500401203599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1545858.4779999999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22.242728184553663</v>
      </c>
      <c r="DP46" s="1">
        <v>0</v>
      </c>
      <c r="DQ46" s="1">
        <v>1816.489468405216</v>
      </c>
      <c r="DR46" s="1">
        <v>0</v>
      </c>
      <c r="DS46" s="1">
        <v>9.2678034102306928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1848.0000000000005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13.790491474423272</v>
      </c>
      <c r="EP46" s="1">
        <v>0</v>
      </c>
      <c r="EQ46" s="1">
        <v>1126.2234704112338</v>
      </c>
      <c r="ER46" s="1">
        <v>0</v>
      </c>
      <c r="ES46" s="1">
        <v>5.7460381143430297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1145.7600000000002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</row>
    <row r="47" spans="1:185" ht="15.75" x14ac:dyDescent="0.25">
      <c r="A47" s="302"/>
      <c r="B47" s="309"/>
      <c r="C47" s="70" t="str">
        <f>БАКАЛАВРИ!C47</f>
        <v>ФНОИ</v>
      </c>
      <c r="D47" s="60" t="str">
        <f>БАКАЛАВРИ!D47</f>
        <v>Предучилищна педагогика и чужд език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33">
        <v>0</v>
      </c>
      <c r="V47" s="13">
        <v>0</v>
      </c>
      <c r="W47" s="13">
        <v>0</v>
      </c>
      <c r="X47" s="13">
        <v>0</v>
      </c>
      <c r="Y47" s="131">
        <f t="shared" si="70"/>
        <v>0</v>
      </c>
      <c r="Z47" s="307"/>
      <c r="AB47" s="140"/>
      <c r="AD47" s="302"/>
      <c r="AE47" s="309"/>
      <c r="AF47" s="70" t="str">
        <f t="shared" si="71"/>
        <v>ФНОИ</v>
      </c>
      <c r="AG47" s="60" t="str">
        <f t="shared" si="71"/>
        <v>Предучилищна педагогика и чужд език</v>
      </c>
      <c r="AH47" s="158" t="str">
        <f t="shared" si="72"/>
        <v/>
      </c>
      <c r="AI47" s="158" t="str">
        <f t="shared" si="72"/>
        <v/>
      </c>
      <c r="AJ47" s="158" t="str">
        <f t="shared" si="72"/>
        <v/>
      </c>
      <c r="AK47" s="158" t="str">
        <f t="shared" si="72"/>
        <v/>
      </c>
      <c r="AL47" s="158" t="str">
        <f t="shared" si="72"/>
        <v/>
      </c>
      <c r="AM47" s="158" t="str">
        <f t="shared" si="72"/>
        <v/>
      </c>
      <c r="AN47" s="158" t="str">
        <f t="shared" si="72"/>
        <v/>
      </c>
      <c r="AO47" s="158" t="str">
        <f t="shared" si="72"/>
        <v/>
      </c>
      <c r="AP47" s="158" t="str">
        <f t="shared" si="72"/>
        <v/>
      </c>
      <c r="AQ47" s="158" t="str">
        <f t="shared" si="72"/>
        <v/>
      </c>
      <c r="AR47" s="158" t="str">
        <f t="shared" si="72"/>
        <v/>
      </c>
      <c r="AS47" s="158" t="str">
        <f t="shared" si="72"/>
        <v/>
      </c>
      <c r="AT47" s="158" t="str">
        <f t="shared" si="72"/>
        <v/>
      </c>
      <c r="AU47" s="158" t="str">
        <f t="shared" si="72"/>
        <v/>
      </c>
      <c r="AV47" s="158" t="str">
        <f t="shared" si="72"/>
        <v/>
      </c>
      <c r="AW47" s="158" t="str">
        <f t="shared" si="72"/>
        <v/>
      </c>
      <c r="AX47" s="159" t="str">
        <f t="shared" si="73"/>
        <v/>
      </c>
      <c r="AY47" s="158" t="str">
        <f t="shared" si="73"/>
        <v/>
      </c>
      <c r="AZ47" s="158" t="str">
        <f t="shared" si="73"/>
        <v/>
      </c>
      <c r="BA47" s="158" t="str">
        <f t="shared" si="73"/>
        <v/>
      </c>
      <c r="BB47" s="211">
        <f t="shared" si="74"/>
        <v>0</v>
      </c>
      <c r="BC47" s="311"/>
      <c r="BE47" s="123"/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0</v>
      </c>
      <c r="FZ47" s="1">
        <v>0</v>
      </c>
      <c r="GA47" s="1">
        <v>0</v>
      </c>
    </row>
    <row r="48" spans="1:185" ht="15.75" x14ac:dyDescent="0.25">
      <c r="A48" s="302"/>
      <c r="B48" s="309"/>
      <c r="C48" s="70" t="str">
        <f>БАКАЛАВРИ!C48</f>
        <v>ФНОИ</v>
      </c>
      <c r="D48" s="60" t="str">
        <f>БАКАЛАВРИ!D48</f>
        <v>Социална педагогика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400.5</v>
      </c>
      <c r="P48" s="13">
        <v>0</v>
      </c>
      <c r="Q48" s="13">
        <v>0</v>
      </c>
      <c r="R48" s="13">
        <v>0</v>
      </c>
      <c r="S48" s="13">
        <v>0</v>
      </c>
      <c r="T48" s="13">
        <v>13.5</v>
      </c>
      <c r="U48" s="33">
        <v>0</v>
      </c>
      <c r="V48" s="13">
        <v>0</v>
      </c>
      <c r="W48" s="13">
        <v>0</v>
      </c>
      <c r="X48" s="13">
        <v>0</v>
      </c>
      <c r="Y48" s="131">
        <f t="shared" si="70"/>
        <v>414</v>
      </c>
      <c r="Z48" s="307"/>
      <c r="AB48" s="140"/>
      <c r="AD48" s="302"/>
      <c r="AE48" s="309"/>
      <c r="AF48" s="70" t="str">
        <f t="shared" si="71"/>
        <v>ФНОИ</v>
      </c>
      <c r="AG48" s="60" t="str">
        <f t="shared" si="71"/>
        <v>Социална педагогика</v>
      </c>
      <c r="AH48" s="158">
        <f t="shared" si="72"/>
        <v>0</v>
      </c>
      <c r="AI48" s="158">
        <f t="shared" si="72"/>
        <v>0</v>
      </c>
      <c r="AJ48" s="158">
        <f t="shared" si="72"/>
        <v>0</v>
      </c>
      <c r="AK48" s="158">
        <f t="shared" si="72"/>
        <v>0</v>
      </c>
      <c r="AL48" s="158">
        <f t="shared" si="72"/>
        <v>0</v>
      </c>
      <c r="AM48" s="158">
        <f t="shared" si="72"/>
        <v>0</v>
      </c>
      <c r="AN48" s="158">
        <f t="shared" si="72"/>
        <v>0</v>
      </c>
      <c r="AO48" s="158">
        <f t="shared" si="72"/>
        <v>0</v>
      </c>
      <c r="AP48" s="158">
        <f t="shared" si="72"/>
        <v>0</v>
      </c>
      <c r="AQ48" s="158">
        <f t="shared" si="72"/>
        <v>0</v>
      </c>
      <c r="AR48" s="158">
        <f t="shared" si="72"/>
        <v>0.96739130434782605</v>
      </c>
      <c r="AS48" s="158">
        <f t="shared" si="72"/>
        <v>0</v>
      </c>
      <c r="AT48" s="158">
        <f t="shared" si="72"/>
        <v>0</v>
      </c>
      <c r="AU48" s="158">
        <f t="shared" si="72"/>
        <v>0</v>
      </c>
      <c r="AV48" s="158">
        <f t="shared" si="72"/>
        <v>0</v>
      </c>
      <c r="AW48" s="158">
        <f t="shared" si="72"/>
        <v>3.2608695652173912E-2</v>
      </c>
      <c r="AX48" s="159">
        <f t="shared" si="73"/>
        <v>0</v>
      </c>
      <c r="AY48" s="158">
        <f t="shared" si="73"/>
        <v>0</v>
      </c>
      <c r="AZ48" s="158">
        <f t="shared" si="73"/>
        <v>0</v>
      </c>
      <c r="BA48" s="158">
        <f t="shared" si="73"/>
        <v>0</v>
      </c>
      <c r="BB48" s="211">
        <f t="shared" si="74"/>
        <v>1</v>
      </c>
      <c r="BC48" s="311"/>
      <c r="BE48" s="123"/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17560.582260869563</v>
      </c>
      <c r="BR48" s="1">
        <v>0</v>
      </c>
      <c r="BS48" s="1">
        <v>0</v>
      </c>
      <c r="BT48" s="1">
        <v>0</v>
      </c>
      <c r="BU48" s="1">
        <v>0</v>
      </c>
      <c r="BV48" s="1">
        <v>591.92973913043477</v>
      </c>
      <c r="BW48" s="1">
        <v>0</v>
      </c>
      <c r="BX48" s="1">
        <v>0</v>
      </c>
      <c r="BY48" s="1">
        <v>0</v>
      </c>
      <c r="BZ48" s="1">
        <v>0</v>
      </c>
      <c r="CA48" s="1">
        <v>18152.511999999999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14085.217391304348</v>
      </c>
      <c r="CR48" s="1">
        <v>0</v>
      </c>
      <c r="CS48" s="1">
        <v>0</v>
      </c>
      <c r="CT48" s="1">
        <v>0</v>
      </c>
      <c r="CU48" s="1">
        <v>0</v>
      </c>
      <c r="CV48" s="1">
        <v>474.78260869565219</v>
      </c>
      <c r="CW48" s="1">
        <v>0</v>
      </c>
      <c r="CX48" s="1">
        <v>0</v>
      </c>
      <c r="CY48" s="1">
        <v>0</v>
      </c>
      <c r="CZ48" s="1">
        <v>0</v>
      </c>
      <c r="DA48" s="1">
        <v>14560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2145.2869565217388</v>
      </c>
      <c r="DR48" s="1">
        <v>0</v>
      </c>
      <c r="DS48" s="1">
        <v>0</v>
      </c>
      <c r="DT48" s="1">
        <v>0</v>
      </c>
      <c r="DU48" s="1">
        <v>0</v>
      </c>
      <c r="DV48" s="1">
        <v>72.313043478260866</v>
      </c>
      <c r="DW48" s="1">
        <v>0</v>
      </c>
      <c r="DX48" s="1">
        <v>0</v>
      </c>
      <c r="DY48" s="1">
        <v>0</v>
      </c>
      <c r="DZ48" s="1">
        <v>0</v>
      </c>
      <c r="EA48" s="1">
        <v>2217.6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1330.0779130434785</v>
      </c>
      <c r="ER48" s="1">
        <v>0</v>
      </c>
      <c r="ES48" s="1">
        <v>0</v>
      </c>
      <c r="ET48" s="1">
        <v>0</v>
      </c>
      <c r="EU48" s="1">
        <v>0</v>
      </c>
      <c r="EV48" s="1">
        <v>44.834086956521745</v>
      </c>
      <c r="EW48" s="1">
        <v>0</v>
      </c>
      <c r="EX48" s="1">
        <v>0</v>
      </c>
      <c r="EY48" s="1">
        <v>0</v>
      </c>
      <c r="EZ48" s="1">
        <v>0</v>
      </c>
      <c r="FA48" s="1">
        <v>1374.9120000000003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>
        <v>0</v>
      </c>
    </row>
    <row r="49" spans="1:183" ht="15.75" x14ac:dyDescent="0.25">
      <c r="A49" s="302"/>
      <c r="B49" s="309"/>
      <c r="C49" s="70" t="str">
        <f>БАКАЛАВРИ!C49</f>
        <v>ФНОИ</v>
      </c>
      <c r="D49" s="60" t="str">
        <f>БАКАЛАВРИ!D49</f>
        <v>Специална педагогика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4120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33">
        <v>0</v>
      </c>
      <c r="V49" s="13">
        <v>0</v>
      </c>
      <c r="W49" s="13">
        <v>0</v>
      </c>
      <c r="X49" s="13">
        <v>0</v>
      </c>
      <c r="Y49" s="131">
        <f t="shared" si="70"/>
        <v>4120</v>
      </c>
      <c r="Z49" s="307"/>
      <c r="AB49" s="140"/>
      <c r="AD49" s="302"/>
      <c r="AE49" s="309"/>
      <c r="AF49" s="70" t="str">
        <f t="shared" si="71"/>
        <v>ФНОИ</v>
      </c>
      <c r="AG49" s="60" t="str">
        <f t="shared" si="71"/>
        <v>Специална педагогика</v>
      </c>
      <c r="AH49" s="158">
        <f t="shared" si="72"/>
        <v>0</v>
      </c>
      <c r="AI49" s="158">
        <f t="shared" si="72"/>
        <v>0</v>
      </c>
      <c r="AJ49" s="158">
        <f t="shared" si="72"/>
        <v>0</v>
      </c>
      <c r="AK49" s="158">
        <f t="shared" si="72"/>
        <v>0</v>
      </c>
      <c r="AL49" s="158">
        <f t="shared" si="72"/>
        <v>0</v>
      </c>
      <c r="AM49" s="158">
        <f t="shared" si="72"/>
        <v>0</v>
      </c>
      <c r="AN49" s="158">
        <f t="shared" si="72"/>
        <v>0</v>
      </c>
      <c r="AO49" s="158">
        <f t="shared" si="72"/>
        <v>0</v>
      </c>
      <c r="AP49" s="158">
        <f t="shared" si="72"/>
        <v>0</v>
      </c>
      <c r="AQ49" s="158">
        <f t="shared" si="72"/>
        <v>0</v>
      </c>
      <c r="AR49" s="158">
        <f t="shared" si="72"/>
        <v>1</v>
      </c>
      <c r="AS49" s="158">
        <f t="shared" si="72"/>
        <v>0</v>
      </c>
      <c r="AT49" s="158">
        <f t="shared" si="72"/>
        <v>0</v>
      </c>
      <c r="AU49" s="158">
        <f t="shared" si="72"/>
        <v>0</v>
      </c>
      <c r="AV49" s="158">
        <f t="shared" si="72"/>
        <v>0</v>
      </c>
      <c r="AW49" s="158">
        <f t="shared" si="72"/>
        <v>0</v>
      </c>
      <c r="AX49" s="159">
        <f t="shared" si="73"/>
        <v>0</v>
      </c>
      <c r="AY49" s="158">
        <f t="shared" si="73"/>
        <v>0</v>
      </c>
      <c r="AZ49" s="158">
        <f t="shared" si="73"/>
        <v>0</v>
      </c>
      <c r="BA49" s="158">
        <f t="shared" si="73"/>
        <v>0</v>
      </c>
      <c r="BB49" s="211">
        <f t="shared" si="74"/>
        <v>1</v>
      </c>
      <c r="BC49" s="311"/>
      <c r="BE49" s="123"/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631805.02399999998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631805.02399999998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624620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624620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4435.2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4435.2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2749.824000000001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2749.824000000001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0</v>
      </c>
      <c r="GA49" s="1">
        <v>0</v>
      </c>
    </row>
    <row r="50" spans="1:183" ht="31.5" x14ac:dyDescent="0.25">
      <c r="A50" s="302"/>
      <c r="B50" s="309"/>
      <c r="C50" s="204" t="str">
        <f>БАКАЛАВРИ!C50</f>
        <v>ФНОИ</v>
      </c>
      <c r="D50" s="205" t="str">
        <f>БАКАЛАВРИ!D50</f>
        <v>Медийна педагогика и художествена комуникация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1">
        <v>0</v>
      </c>
      <c r="V50" s="80">
        <v>0</v>
      </c>
      <c r="W50" s="80">
        <v>0</v>
      </c>
      <c r="X50" s="80">
        <v>0</v>
      </c>
      <c r="Y50" s="138">
        <f t="shared" si="70"/>
        <v>0</v>
      </c>
      <c r="Z50" s="307"/>
      <c r="AB50" s="140"/>
      <c r="AD50" s="302"/>
      <c r="AE50" s="309"/>
      <c r="AF50" s="204" t="str">
        <f t="shared" si="71"/>
        <v>ФНОИ</v>
      </c>
      <c r="AG50" s="205" t="str">
        <f t="shared" si="71"/>
        <v>Медийна педагогика и художествена комуникация</v>
      </c>
      <c r="AH50" s="158" t="str">
        <f t="shared" si="72"/>
        <v/>
      </c>
      <c r="AI50" s="158" t="str">
        <f t="shared" si="72"/>
        <v/>
      </c>
      <c r="AJ50" s="158" t="str">
        <f t="shared" si="72"/>
        <v/>
      </c>
      <c r="AK50" s="158" t="str">
        <f t="shared" si="72"/>
        <v/>
      </c>
      <c r="AL50" s="158" t="str">
        <f t="shared" si="72"/>
        <v/>
      </c>
      <c r="AM50" s="158" t="str">
        <f t="shared" si="72"/>
        <v/>
      </c>
      <c r="AN50" s="158" t="str">
        <f t="shared" si="72"/>
        <v/>
      </c>
      <c r="AO50" s="158" t="str">
        <f t="shared" si="72"/>
        <v/>
      </c>
      <c r="AP50" s="158" t="str">
        <f t="shared" si="72"/>
        <v/>
      </c>
      <c r="AQ50" s="158" t="str">
        <f t="shared" si="72"/>
        <v/>
      </c>
      <c r="AR50" s="158" t="str">
        <f t="shared" si="72"/>
        <v/>
      </c>
      <c r="AS50" s="158" t="str">
        <f t="shared" si="72"/>
        <v/>
      </c>
      <c r="AT50" s="158" t="str">
        <f t="shared" si="72"/>
        <v/>
      </c>
      <c r="AU50" s="158" t="str">
        <f t="shared" si="72"/>
        <v/>
      </c>
      <c r="AV50" s="158" t="str">
        <f t="shared" si="72"/>
        <v/>
      </c>
      <c r="AW50" s="158" t="str">
        <f t="shared" si="72"/>
        <v/>
      </c>
      <c r="AX50" s="159" t="str">
        <f t="shared" si="73"/>
        <v/>
      </c>
      <c r="AY50" s="158" t="str">
        <f t="shared" si="73"/>
        <v/>
      </c>
      <c r="AZ50" s="158" t="str">
        <f t="shared" si="73"/>
        <v/>
      </c>
      <c r="BA50" s="158" t="str">
        <f t="shared" si="73"/>
        <v/>
      </c>
      <c r="BB50" s="211">
        <f t="shared" si="74"/>
        <v>0</v>
      </c>
      <c r="BC50" s="311"/>
      <c r="BE50" s="123"/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v>0</v>
      </c>
      <c r="GA50" s="1">
        <v>0</v>
      </c>
    </row>
    <row r="51" spans="1:183" ht="32.25" thickBot="1" x14ac:dyDescent="0.3">
      <c r="A51" s="303"/>
      <c r="B51" s="305"/>
      <c r="C51" s="71" t="str">
        <f>БАКАЛАВРИ!C51</f>
        <v>ФНОИ</v>
      </c>
      <c r="D51" s="61" t="str">
        <f>БАКАЛАВРИ!D51</f>
        <v>Медийна педагогика и художествена комуникация (на английски език)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34">
        <v>0</v>
      </c>
      <c r="V51" s="14">
        <v>0</v>
      </c>
      <c r="W51" s="14">
        <v>0</v>
      </c>
      <c r="X51" s="14">
        <v>0</v>
      </c>
      <c r="Y51" s="132">
        <f t="shared" si="70"/>
        <v>0</v>
      </c>
      <c r="Z51" s="308"/>
      <c r="AB51" s="140"/>
      <c r="AD51" s="303"/>
      <c r="AE51" s="305"/>
      <c r="AF51" s="71" t="str">
        <f t="shared" si="71"/>
        <v>ФНОИ</v>
      </c>
      <c r="AG51" s="61" t="str">
        <f t="shared" si="71"/>
        <v>Медийна педагогика и художествена комуникация (на английски език)</v>
      </c>
      <c r="AH51" s="160" t="str">
        <f t="shared" si="72"/>
        <v/>
      </c>
      <c r="AI51" s="160" t="str">
        <f t="shared" si="72"/>
        <v/>
      </c>
      <c r="AJ51" s="160" t="str">
        <f t="shared" si="72"/>
        <v/>
      </c>
      <c r="AK51" s="160" t="str">
        <f t="shared" si="72"/>
        <v/>
      </c>
      <c r="AL51" s="160" t="str">
        <f t="shared" si="72"/>
        <v/>
      </c>
      <c r="AM51" s="160" t="str">
        <f t="shared" si="72"/>
        <v/>
      </c>
      <c r="AN51" s="160" t="str">
        <f t="shared" si="72"/>
        <v/>
      </c>
      <c r="AO51" s="160" t="str">
        <f t="shared" si="72"/>
        <v/>
      </c>
      <c r="AP51" s="160" t="str">
        <f t="shared" si="72"/>
        <v/>
      </c>
      <c r="AQ51" s="160" t="str">
        <f t="shared" si="72"/>
        <v/>
      </c>
      <c r="AR51" s="160" t="str">
        <f t="shared" si="72"/>
        <v/>
      </c>
      <c r="AS51" s="160" t="str">
        <f t="shared" si="72"/>
        <v/>
      </c>
      <c r="AT51" s="160" t="str">
        <f t="shared" si="72"/>
        <v/>
      </c>
      <c r="AU51" s="160" t="str">
        <f t="shared" si="72"/>
        <v/>
      </c>
      <c r="AV51" s="160" t="str">
        <f t="shared" si="72"/>
        <v/>
      </c>
      <c r="AW51" s="160" t="str">
        <f t="shared" ref="AW51:AW67" si="75">IFERROR(T51/$Y51,"")</f>
        <v/>
      </c>
      <c r="AX51" s="161" t="str">
        <f t="shared" si="73"/>
        <v/>
      </c>
      <c r="AY51" s="160" t="str">
        <f t="shared" si="73"/>
        <v/>
      </c>
      <c r="AZ51" s="160" t="str">
        <f t="shared" si="73"/>
        <v/>
      </c>
      <c r="BA51" s="160" t="str">
        <f t="shared" si="73"/>
        <v/>
      </c>
      <c r="BB51" s="212">
        <f t="shared" si="74"/>
        <v>0</v>
      </c>
      <c r="BC51" s="312"/>
      <c r="BE51" s="123"/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v>0</v>
      </c>
      <c r="GA51" s="1">
        <v>0</v>
      </c>
    </row>
    <row r="52" spans="1:183" ht="15.75" x14ac:dyDescent="0.25">
      <c r="A52" s="301">
        <f>MAX($A$36:A51)+1</f>
        <v>5</v>
      </c>
      <c r="B52" s="304" t="str">
        <f>БАКАЛАВРИ!B52</f>
        <v>Педагогика на обучението по …</v>
      </c>
      <c r="C52" s="69" t="str">
        <f>БАКАЛАВРИ!C52</f>
        <v>ФНОИ</v>
      </c>
      <c r="D52" s="59" t="str">
        <f>БАКАЛАВРИ!D52</f>
        <v>Изобразително изкуство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612</v>
      </c>
      <c r="P52" s="12">
        <v>0</v>
      </c>
      <c r="Q52" s="12">
        <v>0</v>
      </c>
      <c r="R52" s="12">
        <v>54</v>
      </c>
      <c r="S52" s="12">
        <v>0</v>
      </c>
      <c r="T52" s="12">
        <v>0</v>
      </c>
      <c r="U52" s="32">
        <v>0</v>
      </c>
      <c r="V52" s="12">
        <v>0</v>
      </c>
      <c r="W52" s="12">
        <v>0</v>
      </c>
      <c r="X52" s="12">
        <v>0</v>
      </c>
      <c r="Y52" s="133">
        <f t="shared" si="70"/>
        <v>666</v>
      </c>
      <c r="Z52" s="306">
        <f>SUM(Y52:Y78)</f>
        <v>4901.1000000000004</v>
      </c>
      <c r="AB52" s="140"/>
      <c r="AD52" s="301">
        <f>A52</f>
        <v>5</v>
      </c>
      <c r="AE52" s="304" t="str">
        <f>B52</f>
        <v>Педагогика на обучението по …</v>
      </c>
      <c r="AF52" s="69" t="str">
        <f t="shared" si="71"/>
        <v>ФНОИ</v>
      </c>
      <c r="AG52" s="59" t="str">
        <f t="shared" si="71"/>
        <v>Изобразително изкуство</v>
      </c>
      <c r="AH52" s="162">
        <f t="shared" ref="AH52:AV67" si="76">IFERROR(E52/$Y52,"")</f>
        <v>0</v>
      </c>
      <c r="AI52" s="162">
        <f t="shared" si="76"/>
        <v>0</v>
      </c>
      <c r="AJ52" s="162">
        <f t="shared" si="76"/>
        <v>0</v>
      </c>
      <c r="AK52" s="162">
        <f t="shared" si="76"/>
        <v>0</v>
      </c>
      <c r="AL52" s="162">
        <f t="shared" si="76"/>
        <v>0</v>
      </c>
      <c r="AM52" s="162">
        <f t="shared" si="76"/>
        <v>0</v>
      </c>
      <c r="AN52" s="162">
        <f t="shared" si="76"/>
        <v>0</v>
      </c>
      <c r="AO52" s="162">
        <f t="shared" si="76"/>
        <v>0</v>
      </c>
      <c r="AP52" s="162">
        <f t="shared" si="76"/>
        <v>0</v>
      </c>
      <c r="AQ52" s="162">
        <f t="shared" si="76"/>
        <v>0</v>
      </c>
      <c r="AR52" s="162">
        <f t="shared" si="76"/>
        <v>0.91891891891891897</v>
      </c>
      <c r="AS52" s="162">
        <f t="shared" si="76"/>
        <v>0</v>
      </c>
      <c r="AT52" s="162">
        <f t="shared" si="76"/>
        <v>0</v>
      </c>
      <c r="AU52" s="162">
        <f t="shared" si="76"/>
        <v>8.1081081081081086E-2</v>
      </c>
      <c r="AV52" s="162">
        <f t="shared" si="76"/>
        <v>0</v>
      </c>
      <c r="AW52" s="162">
        <f t="shared" si="75"/>
        <v>0</v>
      </c>
      <c r="AX52" s="163">
        <f t="shared" si="73"/>
        <v>0</v>
      </c>
      <c r="AY52" s="162">
        <f t="shared" si="73"/>
        <v>0</v>
      </c>
      <c r="AZ52" s="162">
        <f t="shared" si="73"/>
        <v>0</v>
      </c>
      <c r="BA52" s="162">
        <f t="shared" si="73"/>
        <v>0</v>
      </c>
      <c r="BB52" s="213">
        <f t="shared" si="74"/>
        <v>1</v>
      </c>
      <c r="BC52" s="310"/>
      <c r="BE52" s="123"/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31093.775567567565</v>
      </c>
      <c r="BR52" s="1">
        <v>0</v>
      </c>
      <c r="BS52" s="1">
        <v>0</v>
      </c>
      <c r="BT52" s="1">
        <v>2743.5684324324325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33837.343999999997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28945.945945945947</v>
      </c>
      <c r="CR52" s="1">
        <v>0</v>
      </c>
      <c r="CS52" s="1">
        <v>0</v>
      </c>
      <c r="CT52" s="1">
        <v>2554.0540540540542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31500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1018.8972972972973</v>
      </c>
      <c r="DR52" s="1">
        <v>0</v>
      </c>
      <c r="DS52" s="1">
        <v>0</v>
      </c>
      <c r="DT52" s="1">
        <v>89.902702702702697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1108.8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641.90529729729724</v>
      </c>
      <c r="ER52" s="1">
        <v>0</v>
      </c>
      <c r="ES52" s="1">
        <v>0</v>
      </c>
      <c r="ET52" s="1">
        <v>56.638702702702695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698.54399999999998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487.02702702702703</v>
      </c>
      <c r="FR52" s="1">
        <v>0</v>
      </c>
      <c r="FS52" s="1">
        <v>0</v>
      </c>
      <c r="FT52" s="1">
        <v>42.972972972972975</v>
      </c>
      <c r="FU52" s="1">
        <v>0</v>
      </c>
      <c r="FV52" s="1">
        <v>0</v>
      </c>
      <c r="FW52" s="1">
        <v>0</v>
      </c>
      <c r="FX52" s="1">
        <v>0</v>
      </c>
      <c r="FY52" s="1">
        <v>0</v>
      </c>
      <c r="FZ52" s="1">
        <v>0</v>
      </c>
      <c r="GA52" s="1">
        <v>530</v>
      </c>
    </row>
    <row r="53" spans="1:183" ht="15.75" x14ac:dyDescent="0.25">
      <c r="A53" s="302"/>
      <c r="B53" s="309"/>
      <c r="C53" s="70" t="str">
        <f>БАКАЛАВРИ!C53</f>
        <v>ФНОИ</v>
      </c>
      <c r="D53" s="60" t="str">
        <f>БАКАЛАВРИ!D53</f>
        <v>Музика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720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33">
        <v>0</v>
      </c>
      <c r="V53" s="13">
        <v>0</v>
      </c>
      <c r="W53" s="13">
        <v>0</v>
      </c>
      <c r="X53" s="13">
        <v>0</v>
      </c>
      <c r="Y53" s="131">
        <f t="shared" si="70"/>
        <v>720</v>
      </c>
      <c r="Z53" s="307"/>
      <c r="AB53" s="140"/>
      <c r="AD53" s="302"/>
      <c r="AE53" s="309"/>
      <c r="AF53" s="70" t="str">
        <f t="shared" si="71"/>
        <v>ФНОИ</v>
      </c>
      <c r="AG53" s="60" t="str">
        <f t="shared" si="71"/>
        <v>Музика</v>
      </c>
      <c r="AH53" s="158">
        <f t="shared" si="76"/>
        <v>0</v>
      </c>
      <c r="AI53" s="158">
        <f t="shared" si="76"/>
        <v>0</v>
      </c>
      <c r="AJ53" s="158">
        <f t="shared" si="76"/>
        <v>0</v>
      </c>
      <c r="AK53" s="158">
        <f t="shared" si="76"/>
        <v>0</v>
      </c>
      <c r="AL53" s="158">
        <f t="shared" si="76"/>
        <v>0</v>
      </c>
      <c r="AM53" s="158">
        <f t="shared" si="76"/>
        <v>0</v>
      </c>
      <c r="AN53" s="158">
        <f t="shared" si="76"/>
        <v>0</v>
      </c>
      <c r="AO53" s="158">
        <f t="shared" si="76"/>
        <v>0</v>
      </c>
      <c r="AP53" s="158">
        <f t="shared" si="76"/>
        <v>0</v>
      </c>
      <c r="AQ53" s="158">
        <f t="shared" si="76"/>
        <v>0</v>
      </c>
      <c r="AR53" s="158">
        <f t="shared" si="76"/>
        <v>1</v>
      </c>
      <c r="AS53" s="158">
        <f t="shared" si="76"/>
        <v>0</v>
      </c>
      <c r="AT53" s="158">
        <f t="shared" si="76"/>
        <v>0</v>
      </c>
      <c r="AU53" s="158">
        <f t="shared" si="76"/>
        <v>0</v>
      </c>
      <c r="AV53" s="158">
        <f t="shared" si="76"/>
        <v>0</v>
      </c>
      <c r="AW53" s="158">
        <f t="shared" si="75"/>
        <v>0</v>
      </c>
      <c r="AX53" s="159">
        <f t="shared" si="73"/>
        <v>0</v>
      </c>
      <c r="AY53" s="158">
        <f t="shared" si="73"/>
        <v>0</v>
      </c>
      <c r="AZ53" s="158">
        <f t="shared" si="73"/>
        <v>0</v>
      </c>
      <c r="BA53" s="158">
        <f t="shared" si="73"/>
        <v>0</v>
      </c>
      <c r="BB53" s="211">
        <f t="shared" si="74"/>
        <v>1</v>
      </c>
      <c r="BC53" s="311"/>
      <c r="BE53" s="123"/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16674.688000000002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16674.688000000002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12000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12000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2217.6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2217.6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1397.0879999999997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1397.0879999999997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1060</v>
      </c>
      <c r="FR53" s="1">
        <v>0</v>
      </c>
      <c r="FS53" s="1">
        <v>0</v>
      </c>
      <c r="FT53" s="1">
        <v>0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v>0</v>
      </c>
      <c r="GA53" s="1">
        <v>1060</v>
      </c>
    </row>
    <row r="54" spans="1:183" ht="15.75" x14ac:dyDescent="0.25">
      <c r="A54" s="302"/>
      <c r="B54" s="309"/>
      <c r="C54" s="70" t="str">
        <f>БАКАЛАВРИ!C54</f>
        <v>ФНОИ</v>
      </c>
      <c r="D54" s="60" t="str">
        <f>БАКАЛАВРИ!D54</f>
        <v>Физическо възпитание и спорт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33">
        <v>0</v>
      </c>
      <c r="V54" s="13">
        <v>0</v>
      </c>
      <c r="W54" s="13">
        <v>0</v>
      </c>
      <c r="X54" s="13">
        <v>0</v>
      </c>
      <c r="Y54" s="131">
        <f t="shared" si="70"/>
        <v>0</v>
      </c>
      <c r="Z54" s="307"/>
      <c r="AB54" s="140"/>
      <c r="AD54" s="302"/>
      <c r="AE54" s="309"/>
      <c r="AF54" s="70" t="str">
        <f t="shared" si="71"/>
        <v>ФНОИ</v>
      </c>
      <c r="AG54" s="60" t="str">
        <f t="shared" si="71"/>
        <v>Физическо възпитание и спорт</v>
      </c>
      <c r="AH54" s="158" t="str">
        <f t="shared" si="76"/>
        <v/>
      </c>
      <c r="AI54" s="158" t="str">
        <f t="shared" si="76"/>
        <v/>
      </c>
      <c r="AJ54" s="158" t="str">
        <f t="shared" si="76"/>
        <v/>
      </c>
      <c r="AK54" s="158" t="str">
        <f t="shared" si="76"/>
        <v/>
      </c>
      <c r="AL54" s="158" t="str">
        <f t="shared" si="76"/>
        <v/>
      </c>
      <c r="AM54" s="158" t="str">
        <f t="shared" si="76"/>
        <v/>
      </c>
      <c r="AN54" s="158" t="str">
        <f t="shared" si="76"/>
        <v/>
      </c>
      <c r="AO54" s="158" t="str">
        <f t="shared" si="76"/>
        <v/>
      </c>
      <c r="AP54" s="158" t="str">
        <f t="shared" si="76"/>
        <v/>
      </c>
      <c r="AQ54" s="158" t="str">
        <f t="shared" si="76"/>
        <v/>
      </c>
      <c r="AR54" s="158" t="str">
        <f t="shared" si="76"/>
        <v/>
      </c>
      <c r="AS54" s="158" t="str">
        <f t="shared" si="76"/>
        <v/>
      </c>
      <c r="AT54" s="158" t="str">
        <f t="shared" si="76"/>
        <v/>
      </c>
      <c r="AU54" s="158" t="str">
        <f t="shared" si="76"/>
        <v/>
      </c>
      <c r="AV54" s="158" t="str">
        <f t="shared" si="76"/>
        <v/>
      </c>
      <c r="AW54" s="158" t="str">
        <f t="shared" si="75"/>
        <v/>
      </c>
      <c r="AX54" s="159" t="str">
        <f t="shared" si="73"/>
        <v/>
      </c>
      <c r="AY54" s="158" t="str">
        <f t="shared" si="73"/>
        <v/>
      </c>
      <c r="AZ54" s="158" t="str">
        <f t="shared" si="73"/>
        <v/>
      </c>
      <c r="BA54" s="158" t="str">
        <f t="shared" si="73"/>
        <v/>
      </c>
      <c r="BB54" s="211">
        <f t="shared" si="74"/>
        <v>0</v>
      </c>
      <c r="BC54" s="311"/>
      <c r="BE54" s="123"/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">
        <v>0</v>
      </c>
      <c r="EA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G54" s="1">
        <v>0</v>
      </c>
      <c r="FH54" s="1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0</v>
      </c>
      <c r="FZ54" s="1">
        <v>0</v>
      </c>
      <c r="GA54" s="1">
        <v>0</v>
      </c>
    </row>
    <row r="55" spans="1:183" ht="15.75" x14ac:dyDescent="0.25">
      <c r="A55" s="302"/>
      <c r="B55" s="309"/>
      <c r="C55" s="70" t="str">
        <f>БАКАЛАВРИ!C55</f>
        <v>БФ</v>
      </c>
      <c r="D55" s="60" t="str">
        <f>БАКАЛАВРИ!D55</f>
        <v>Биология и английски език</v>
      </c>
      <c r="E55" s="13">
        <v>0</v>
      </c>
      <c r="F55" s="13">
        <v>78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33">
        <v>0</v>
      </c>
      <c r="V55" s="13">
        <v>0</v>
      </c>
      <c r="W55" s="13">
        <v>0</v>
      </c>
      <c r="X55" s="13">
        <v>0</v>
      </c>
      <c r="Y55" s="131">
        <f t="shared" si="70"/>
        <v>78</v>
      </c>
      <c r="Z55" s="307"/>
      <c r="AB55" s="140"/>
      <c r="AD55" s="302"/>
      <c r="AE55" s="309"/>
      <c r="AF55" s="70" t="str">
        <f t="shared" si="71"/>
        <v>БФ</v>
      </c>
      <c r="AG55" s="60" t="str">
        <f t="shared" si="71"/>
        <v>Биология и английски език</v>
      </c>
      <c r="AH55" s="158">
        <f t="shared" si="76"/>
        <v>0</v>
      </c>
      <c r="AI55" s="158">
        <f t="shared" si="76"/>
        <v>1</v>
      </c>
      <c r="AJ55" s="158">
        <f t="shared" si="76"/>
        <v>0</v>
      </c>
      <c r="AK55" s="158">
        <f t="shared" si="76"/>
        <v>0</v>
      </c>
      <c r="AL55" s="158">
        <f t="shared" si="76"/>
        <v>0</v>
      </c>
      <c r="AM55" s="158">
        <f t="shared" si="76"/>
        <v>0</v>
      </c>
      <c r="AN55" s="158">
        <f t="shared" si="76"/>
        <v>0</v>
      </c>
      <c r="AO55" s="158">
        <f t="shared" si="76"/>
        <v>0</v>
      </c>
      <c r="AP55" s="158">
        <f t="shared" si="76"/>
        <v>0</v>
      </c>
      <c r="AQ55" s="158">
        <f t="shared" si="76"/>
        <v>0</v>
      </c>
      <c r="AR55" s="158">
        <f t="shared" si="76"/>
        <v>0</v>
      </c>
      <c r="AS55" s="158">
        <f t="shared" si="76"/>
        <v>0</v>
      </c>
      <c r="AT55" s="158">
        <f t="shared" si="76"/>
        <v>0</v>
      </c>
      <c r="AU55" s="158">
        <f t="shared" si="76"/>
        <v>0</v>
      </c>
      <c r="AV55" s="158">
        <f t="shared" si="76"/>
        <v>0</v>
      </c>
      <c r="AW55" s="158">
        <f t="shared" si="75"/>
        <v>0</v>
      </c>
      <c r="AX55" s="159">
        <f t="shared" si="73"/>
        <v>0</v>
      </c>
      <c r="AY55" s="158">
        <f t="shared" si="73"/>
        <v>0</v>
      </c>
      <c r="AZ55" s="158">
        <f t="shared" si="73"/>
        <v>0</v>
      </c>
      <c r="BA55" s="158">
        <f t="shared" si="73"/>
        <v>0</v>
      </c>
      <c r="BB55" s="211">
        <f t="shared" si="74"/>
        <v>1</v>
      </c>
      <c r="BC55" s="311"/>
      <c r="BE55" s="123"/>
      <c r="BG55" s="1">
        <v>0</v>
      </c>
      <c r="BH55" s="1">
        <v>2337.3440000000001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2337.3440000000001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G55" s="1">
        <v>0</v>
      </c>
      <c r="DH55" s="1">
        <v>1108.8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1108.8</v>
      </c>
      <c r="EG55" s="1">
        <v>0</v>
      </c>
      <c r="EH55" s="1">
        <v>698.54399999999987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698.54399999999987</v>
      </c>
      <c r="FG55" s="1">
        <v>0</v>
      </c>
      <c r="FH55" s="1">
        <v>530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>
        <v>0</v>
      </c>
      <c r="FZ55" s="1">
        <v>0</v>
      </c>
      <c r="GA55" s="1">
        <v>530</v>
      </c>
    </row>
    <row r="56" spans="1:183" ht="15.75" x14ac:dyDescent="0.25">
      <c r="A56" s="302"/>
      <c r="B56" s="309"/>
      <c r="C56" s="70" t="str">
        <f>БАКАЛАВРИ!C56</f>
        <v>БФ/ГГФ</v>
      </c>
      <c r="D56" s="60" t="str">
        <f>БАКАЛАВРИ!D56</f>
        <v>География и биология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33">
        <v>0</v>
      </c>
      <c r="V56" s="13">
        <v>0</v>
      </c>
      <c r="W56" s="13">
        <v>0</v>
      </c>
      <c r="X56" s="13">
        <v>0</v>
      </c>
      <c r="Y56" s="131">
        <f t="shared" si="70"/>
        <v>0</v>
      </c>
      <c r="Z56" s="307"/>
      <c r="AB56" s="140"/>
      <c r="AD56" s="302"/>
      <c r="AE56" s="309"/>
      <c r="AF56" s="70" t="str">
        <f t="shared" si="71"/>
        <v>БФ/ГГФ</v>
      </c>
      <c r="AG56" s="60" t="str">
        <f t="shared" si="71"/>
        <v>География и биология</v>
      </c>
      <c r="AH56" s="158" t="str">
        <f t="shared" si="76"/>
        <v/>
      </c>
      <c r="AI56" s="158" t="str">
        <f t="shared" si="76"/>
        <v/>
      </c>
      <c r="AJ56" s="158" t="str">
        <f t="shared" si="76"/>
        <v/>
      </c>
      <c r="AK56" s="158" t="str">
        <f t="shared" si="76"/>
        <v/>
      </c>
      <c r="AL56" s="158" t="str">
        <f t="shared" si="76"/>
        <v/>
      </c>
      <c r="AM56" s="158" t="str">
        <f t="shared" si="76"/>
        <v/>
      </c>
      <c r="AN56" s="158" t="str">
        <f t="shared" si="76"/>
        <v/>
      </c>
      <c r="AO56" s="158" t="str">
        <f t="shared" si="76"/>
        <v/>
      </c>
      <c r="AP56" s="158" t="str">
        <f t="shared" si="76"/>
        <v/>
      </c>
      <c r="AQ56" s="158" t="str">
        <f t="shared" si="76"/>
        <v/>
      </c>
      <c r="AR56" s="158" t="str">
        <f t="shared" si="76"/>
        <v/>
      </c>
      <c r="AS56" s="158" t="str">
        <f t="shared" si="76"/>
        <v/>
      </c>
      <c r="AT56" s="158" t="str">
        <f t="shared" si="76"/>
        <v/>
      </c>
      <c r="AU56" s="158" t="str">
        <f t="shared" si="76"/>
        <v/>
      </c>
      <c r="AV56" s="158" t="str">
        <f t="shared" si="76"/>
        <v/>
      </c>
      <c r="AW56" s="158" t="str">
        <f t="shared" si="75"/>
        <v/>
      </c>
      <c r="AX56" s="159" t="str">
        <f t="shared" si="73"/>
        <v/>
      </c>
      <c r="AY56" s="158" t="str">
        <f t="shared" si="73"/>
        <v/>
      </c>
      <c r="AZ56" s="158" t="str">
        <f t="shared" si="73"/>
        <v/>
      </c>
      <c r="BA56" s="158" t="str">
        <f t="shared" si="73"/>
        <v/>
      </c>
      <c r="BB56" s="211">
        <f t="shared" si="74"/>
        <v>0</v>
      </c>
      <c r="BC56" s="311"/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">
        <v>0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>
        <v>0</v>
      </c>
      <c r="FZ56" s="1">
        <v>0</v>
      </c>
      <c r="GA56" s="1">
        <v>0</v>
      </c>
    </row>
    <row r="57" spans="1:183" ht="15.75" x14ac:dyDescent="0.25">
      <c r="A57" s="302"/>
      <c r="B57" s="309"/>
      <c r="C57" s="70" t="str">
        <f>БАКАЛАВРИ!C57</f>
        <v>БФ/ФХФ</v>
      </c>
      <c r="D57" s="60" t="str">
        <f>БАКАЛАВРИ!D57</f>
        <v>Биология и химия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33">
        <v>0</v>
      </c>
      <c r="V57" s="13">
        <v>0</v>
      </c>
      <c r="W57" s="13">
        <v>0</v>
      </c>
      <c r="X57" s="13">
        <v>0</v>
      </c>
      <c r="Y57" s="131">
        <f t="shared" si="70"/>
        <v>0</v>
      </c>
      <c r="Z57" s="307"/>
      <c r="AB57" s="140"/>
      <c r="AD57" s="302"/>
      <c r="AE57" s="309"/>
      <c r="AF57" s="70" t="str">
        <f t="shared" si="71"/>
        <v>БФ/ФХФ</v>
      </c>
      <c r="AG57" s="60" t="str">
        <f t="shared" si="71"/>
        <v>Биология и химия</v>
      </c>
      <c r="AH57" s="158" t="str">
        <f t="shared" si="76"/>
        <v/>
      </c>
      <c r="AI57" s="158" t="str">
        <f t="shared" si="76"/>
        <v/>
      </c>
      <c r="AJ57" s="158" t="str">
        <f t="shared" si="76"/>
        <v/>
      </c>
      <c r="AK57" s="158" t="str">
        <f t="shared" si="76"/>
        <v/>
      </c>
      <c r="AL57" s="158" t="str">
        <f t="shared" si="76"/>
        <v/>
      </c>
      <c r="AM57" s="158" t="str">
        <f t="shared" si="76"/>
        <v/>
      </c>
      <c r="AN57" s="158" t="str">
        <f t="shared" si="76"/>
        <v/>
      </c>
      <c r="AO57" s="158" t="str">
        <f t="shared" si="76"/>
        <v/>
      </c>
      <c r="AP57" s="158" t="str">
        <f t="shared" si="76"/>
        <v/>
      </c>
      <c r="AQ57" s="158" t="str">
        <f t="shared" si="76"/>
        <v/>
      </c>
      <c r="AR57" s="158" t="str">
        <f t="shared" si="76"/>
        <v/>
      </c>
      <c r="AS57" s="158" t="str">
        <f t="shared" si="76"/>
        <v/>
      </c>
      <c r="AT57" s="158" t="str">
        <f t="shared" si="76"/>
        <v/>
      </c>
      <c r="AU57" s="158" t="str">
        <f t="shared" si="76"/>
        <v/>
      </c>
      <c r="AV57" s="158" t="str">
        <f t="shared" si="76"/>
        <v/>
      </c>
      <c r="AW57" s="158" t="str">
        <f t="shared" si="75"/>
        <v/>
      </c>
      <c r="AX57" s="159" t="str">
        <f t="shared" si="73"/>
        <v/>
      </c>
      <c r="AY57" s="158" t="str">
        <f t="shared" si="73"/>
        <v/>
      </c>
      <c r="AZ57" s="158" t="str">
        <f t="shared" si="73"/>
        <v/>
      </c>
      <c r="BA57" s="158" t="str">
        <f t="shared" si="73"/>
        <v/>
      </c>
      <c r="BB57" s="211">
        <f t="shared" si="74"/>
        <v>0</v>
      </c>
      <c r="BC57" s="311"/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M57" s="1">
        <v>0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">
        <v>0</v>
      </c>
      <c r="EA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G57" s="1">
        <v>0</v>
      </c>
      <c r="FH57" s="1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</row>
    <row r="58" spans="1:183" ht="15.75" x14ac:dyDescent="0.25">
      <c r="A58" s="302"/>
      <c r="B58" s="309"/>
      <c r="C58" s="70" t="str">
        <f>БАКАЛАВРИ!C58</f>
        <v>ГГФ/ФКНФ</v>
      </c>
      <c r="D58" s="60" t="str">
        <f>БАКАЛАВРИ!D58</f>
        <v>География и английски език</v>
      </c>
      <c r="E58" s="13">
        <v>0</v>
      </c>
      <c r="F58" s="13">
        <v>0</v>
      </c>
      <c r="G58" s="13">
        <v>735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120</v>
      </c>
      <c r="Q58" s="13">
        <v>0</v>
      </c>
      <c r="R58" s="13">
        <v>124.5</v>
      </c>
      <c r="S58" s="13">
        <v>0</v>
      </c>
      <c r="T58" s="13">
        <v>0</v>
      </c>
      <c r="U58" s="33">
        <v>0</v>
      </c>
      <c r="V58" s="13">
        <v>0</v>
      </c>
      <c r="W58" s="13">
        <v>0</v>
      </c>
      <c r="X58" s="13">
        <v>0</v>
      </c>
      <c r="Y58" s="131">
        <f t="shared" si="70"/>
        <v>979.5</v>
      </c>
      <c r="Z58" s="307"/>
      <c r="AB58" s="140"/>
      <c r="AD58" s="302"/>
      <c r="AE58" s="309"/>
      <c r="AF58" s="70" t="str">
        <f t="shared" si="71"/>
        <v>ГГФ/ФКНФ</v>
      </c>
      <c r="AG58" s="60" t="str">
        <f t="shared" si="71"/>
        <v>География и английски език</v>
      </c>
      <c r="AH58" s="158">
        <f t="shared" si="76"/>
        <v>0</v>
      </c>
      <c r="AI58" s="158">
        <f t="shared" si="76"/>
        <v>0</v>
      </c>
      <c r="AJ58" s="158">
        <f t="shared" si="76"/>
        <v>0.75038284839203673</v>
      </c>
      <c r="AK58" s="158">
        <f t="shared" si="76"/>
        <v>0</v>
      </c>
      <c r="AL58" s="158">
        <f t="shared" si="76"/>
        <v>0</v>
      </c>
      <c r="AM58" s="158">
        <f t="shared" si="76"/>
        <v>0</v>
      </c>
      <c r="AN58" s="158">
        <f t="shared" si="76"/>
        <v>0</v>
      </c>
      <c r="AO58" s="158">
        <f t="shared" si="76"/>
        <v>0</v>
      </c>
      <c r="AP58" s="158">
        <f t="shared" si="76"/>
        <v>0</v>
      </c>
      <c r="AQ58" s="158">
        <f t="shared" si="76"/>
        <v>0</v>
      </c>
      <c r="AR58" s="158">
        <f t="shared" si="76"/>
        <v>0</v>
      </c>
      <c r="AS58" s="158">
        <f t="shared" si="76"/>
        <v>0.1225114854517611</v>
      </c>
      <c r="AT58" s="158">
        <f t="shared" si="76"/>
        <v>0</v>
      </c>
      <c r="AU58" s="158">
        <f t="shared" si="76"/>
        <v>0.12710566615620214</v>
      </c>
      <c r="AV58" s="158">
        <f t="shared" si="76"/>
        <v>0</v>
      </c>
      <c r="AW58" s="158">
        <f t="shared" si="75"/>
        <v>0</v>
      </c>
      <c r="AX58" s="159">
        <f t="shared" si="73"/>
        <v>0</v>
      </c>
      <c r="AY58" s="158">
        <f t="shared" si="73"/>
        <v>0</v>
      </c>
      <c r="AZ58" s="158">
        <f t="shared" si="73"/>
        <v>0</v>
      </c>
      <c r="BA58" s="158">
        <f t="shared" si="73"/>
        <v>0</v>
      </c>
      <c r="BB58" s="211">
        <f t="shared" si="74"/>
        <v>0.99999999999999989</v>
      </c>
      <c r="BC58" s="311"/>
      <c r="BG58" s="1">
        <v>0</v>
      </c>
      <c r="BH58" s="1">
        <v>0</v>
      </c>
      <c r="BI58" s="1">
        <v>33166.92189892802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5415.0076569678404</v>
      </c>
      <c r="BS58" s="1">
        <v>0</v>
      </c>
      <c r="BT58" s="1">
        <v>5618.0704441041344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44200</v>
      </c>
      <c r="CG58" s="1">
        <v>0</v>
      </c>
      <c r="CH58" s="1">
        <v>0</v>
      </c>
      <c r="CI58" s="1">
        <v>33166.92189892802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5415.0076569678404</v>
      </c>
      <c r="CS58" s="1">
        <v>0</v>
      </c>
      <c r="CT58" s="1">
        <v>5618.0704441041344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44200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</row>
    <row r="59" spans="1:183" ht="15.75" x14ac:dyDescent="0.25">
      <c r="A59" s="302"/>
      <c r="B59" s="309"/>
      <c r="C59" s="70" t="str">
        <f>БАКАЛАВРИ!C59</f>
        <v>ИФ/ГГФ</v>
      </c>
      <c r="D59" s="60" t="str">
        <f>БАКАЛАВРИ!D59</f>
        <v>История и география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33">
        <v>0</v>
      </c>
      <c r="V59" s="13">
        <v>0</v>
      </c>
      <c r="W59" s="13">
        <v>0</v>
      </c>
      <c r="X59" s="13">
        <v>0</v>
      </c>
      <c r="Y59" s="131">
        <f t="shared" si="70"/>
        <v>0</v>
      </c>
      <c r="Z59" s="307"/>
      <c r="AB59" s="140"/>
      <c r="AD59" s="302"/>
      <c r="AE59" s="309"/>
      <c r="AF59" s="70" t="str">
        <f t="shared" si="71"/>
        <v>ИФ/ГГФ</v>
      </c>
      <c r="AG59" s="60" t="str">
        <f t="shared" si="71"/>
        <v>История и география</v>
      </c>
      <c r="AH59" s="158" t="str">
        <f t="shared" si="76"/>
        <v/>
      </c>
      <c r="AI59" s="158" t="str">
        <f t="shared" si="76"/>
        <v/>
      </c>
      <c r="AJ59" s="158" t="str">
        <f t="shared" si="76"/>
        <v/>
      </c>
      <c r="AK59" s="158" t="str">
        <f t="shared" si="76"/>
        <v/>
      </c>
      <c r="AL59" s="158" t="str">
        <f t="shared" si="76"/>
        <v/>
      </c>
      <c r="AM59" s="158" t="str">
        <f t="shared" si="76"/>
        <v/>
      </c>
      <c r="AN59" s="158" t="str">
        <f t="shared" si="76"/>
        <v/>
      </c>
      <c r="AO59" s="158" t="str">
        <f t="shared" si="76"/>
        <v/>
      </c>
      <c r="AP59" s="158" t="str">
        <f t="shared" si="76"/>
        <v/>
      </c>
      <c r="AQ59" s="158" t="str">
        <f t="shared" si="76"/>
        <v/>
      </c>
      <c r="AR59" s="158" t="str">
        <f t="shared" si="76"/>
        <v/>
      </c>
      <c r="AS59" s="158" t="str">
        <f t="shared" si="76"/>
        <v/>
      </c>
      <c r="AT59" s="158" t="str">
        <f t="shared" si="76"/>
        <v/>
      </c>
      <c r="AU59" s="158" t="str">
        <f t="shared" si="76"/>
        <v/>
      </c>
      <c r="AV59" s="158" t="str">
        <f t="shared" si="76"/>
        <v/>
      </c>
      <c r="AW59" s="158" t="str">
        <f t="shared" si="75"/>
        <v/>
      </c>
      <c r="AX59" s="159" t="str">
        <f t="shared" si="73"/>
        <v/>
      </c>
      <c r="AY59" s="158" t="str">
        <f t="shared" si="73"/>
        <v/>
      </c>
      <c r="AZ59" s="158" t="str">
        <f t="shared" si="73"/>
        <v/>
      </c>
      <c r="BA59" s="158" t="str">
        <f t="shared" si="73"/>
        <v/>
      </c>
      <c r="BB59" s="211">
        <f t="shared" si="74"/>
        <v>0</v>
      </c>
      <c r="BC59" s="311"/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0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v>0</v>
      </c>
      <c r="GA59" s="1">
        <v>0</v>
      </c>
    </row>
    <row r="60" spans="1:183" ht="15.75" x14ac:dyDescent="0.25">
      <c r="A60" s="302"/>
      <c r="B60" s="309"/>
      <c r="C60" s="70" t="str">
        <f>БАКАЛАВРИ!C60</f>
        <v>ИФ/ФКНФ</v>
      </c>
      <c r="D60" s="60" t="str">
        <f>БАКАЛАВРИ!D60</f>
        <v>История и чужд език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33">
        <v>0</v>
      </c>
      <c r="V60" s="13">
        <v>0</v>
      </c>
      <c r="W60" s="13">
        <v>0</v>
      </c>
      <c r="X60" s="13">
        <v>0</v>
      </c>
      <c r="Y60" s="131">
        <f t="shared" si="70"/>
        <v>0</v>
      </c>
      <c r="Z60" s="307"/>
      <c r="AB60" s="140"/>
      <c r="AD60" s="302"/>
      <c r="AE60" s="309"/>
      <c r="AF60" s="70" t="str">
        <f t="shared" si="71"/>
        <v>ИФ/ФКНФ</v>
      </c>
      <c r="AG60" s="60" t="str">
        <f t="shared" si="71"/>
        <v>История и чужд език</v>
      </c>
      <c r="AH60" s="158" t="str">
        <f t="shared" si="76"/>
        <v/>
      </c>
      <c r="AI60" s="158" t="str">
        <f t="shared" si="76"/>
        <v/>
      </c>
      <c r="AJ60" s="158" t="str">
        <f t="shared" si="76"/>
        <v/>
      </c>
      <c r="AK60" s="158" t="str">
        <f t="shared" si="76"/>
        <v/>
      </c>
      <c r="AL60" s="158" t="str">
        <f t="shared" si="76"/>
        <v/>
      </c>
      <c r="AM60" s="158" t="str">
        <f t="shared" si="76"/>
        <v/>
      </c>
      <c r="AN60" s="158" t="str">
        <f t="shared" si="76"/>
        <v/>
      </c>
      <c r="AO60" s="158" t="str">
        <f t="shared" si="76"/>
        <v/>
      </c>
      <c r="AP60" s="158" t="str">
        <f t="shared" si="76"/>
        <v/>
      </c>
      <c r="AQ60" s="158" t="str">
        <f t="shared" si="76"/>
        <v/>
      </c>
      <c r="AR60" s="158" t="str">
        <f t="shared" si="76"/>
        <v/>
      </c>
      <c r="AS60" s="158" t="str">
        <f t="shared" si="76"/>
        <v/>
      </c>
      <c r="AT60" s="158" t="str">
        <f t="shared" si="76"/>
        <v/>
      </c>
      <c r="AU60" s="158" t="str">
        <f t="shared" si="76"/>
        <v/>
      </c>
      <c r="AV60" s="158" t="str">
        <f t="shared" si="76"/>
        <v/>
      </c>
      <c r="AW60" s="158" t="str">
        <f t="shared" si="75"/>
        <v/>
      </c>
      <c r="AX60" s="159" t="str">
        <f t="shared" si="73"/>
        <v/>
      </c>
      <c r="AY60" s="158" t="str">
        <f t="shared" si="73"/>
        <v/>
      </c>
      <c r="AZ60" s="158" t="str">
        <f t="shared" si="73"/>
        <v/>
      </c>
      <c r="BA60" s="158" t="str">
        <f t="shared" si="73"/>
        <v/>
      </c>
      <c r="BB60" s="211">
        <f t="shared" si="74"/>
        <v>0</v>
      </c>
      <c r="BC60" s="311"/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G60" s="1">
        <v>0</v>
      </c>
      <c r="FH60" s="1">
        <v>0</v>
      </c>
      <c r="FI60" s="1">
        <v>0</v>
      </c>
      <c r="FJ60" s="1">
        <v>0</v>
      </c>
      <c r="FK60" s="1">
        <v>0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0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>
        <v>0</v>
      </c>
      <c r="FZ60" s="1">
        <v>0</v>
      </c>
      <c r="GA60" s="1">
        <v>0</v>
      </c>
    </row>
    <row r="61" spans="1:183" ht="15.75" x14ac:dyDescent="0.25">
      <c r="A61" s="302"/>
      <c r="B61" s="309"/>
      <c r="C61" s="70" t="str">
        <f>БАКАЛАВРИ!C61</f>
        <v>ИФ/ФФ</v>
      </c>
      <c r="D61" s="60" t="str">
        <f>БАКАЛАВРИ!D61</f>
        <v>История и философия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33">
        <v>0</v>
      </c>
      <c r="V61" s="13">
        <v>0</v>
      </c>
      <c r="W61" s="13">
        <v>0</v>
      </c>
      <c r="X61" s="13">
        <v>0</v>
      </c>
      <c r="Y61" s="131">
        <f t="shared" si="70"/>
        <v>0</v>
      </c>
      <c r="Z61" s="307"/>
      <c r="AB61" s="140"/>
      <c r="AD61" s="302"/>
      <c r="AE61" s="309"/>
      <c r="AF61" s="70" t="str">
        <f t="shared" si="71"/>
        <v>ИФ/ФФ</v>
      </c>
      <c r="AG61" s="60" t="str">
        <f t="shared" si="71"/>
        <v>История и философия</v>
      </c>
      <c r="AH61" s="158" t="str">
        <f t="shared" si="76"/>
        <v/>
      </c>
      <c r="AI61" s="158" t="str">
        <f t="shared" si="76"/>
        <v/>
      </c>
      <c r="AJ61" s="158" t="str">
        <f t="shared" si="76"/>
        <v/>
      </c>
      <c r="AK61" s="158" t="str">
        <f t="shared" si="76"/>
        <v/>
      </c>
      <c r="AL61" s="158" t="str">
        <f t="shared" si="76"/>
        <v/>
      </c>
      <c r="AM61" s="158" t="str">
        <f t="shared" si="76"/>
        <v/>
      </c>
      <c r="AN61" s="158" t="str">
        <f t="shared" si="76"/>
        <v/>
      </c>
      <c r="AO61" s="158" t="str">
        <f t="shared" si="76"/>
        <v/>
      </c>
      <c r="AP61" s="158" t="str">
        <f t="shared" si="76"/>
        <v/>
      </c>
      <c r="AQ61" s="158" t="str">
        <f t="shared" si="76"/>
        <v/>
      </c>
      <c r="AR61" s="158" t="str">
        <f t="shared" si="76"/>
        <v/>
      </c>
      <c r="AS61" s="158" t="str">
        <f t="shared" si="76"/>
        <v/>
      </c>
      <c r="AT61" s="158" t="str">
        <f t="shared" si="76"/>
        <v/>
      </c>
      <c r="AU61" s="158" t="str">
        <f t="shared" si="76"/>
        <v/>
      </c>
      <c r="AV61" s="158" t="str">
        <f t="shared" si="76"/>
        <v/>
      </c>
      <c r="AW61" s="158" t="str">
        <f t="shared" si="75"/>
        <v/>
      </c>
      <c r="AX61" s="159" t="str">
        <f t="shared" si="73"/>
        <v/>
      </c>
      <c r="AY61" s="158" t="str">
        <f t="shared" si="73"/>
        <v/>
      </c>
      <c r="AZ61" s="158" t="str">
        <f t="shared" si="73"/>
        <v/>
      </c>
      <c r="BA61" s="158" t="str">
        <f t="shared" si="73"/>
        <v/>
      </c>
      <c r="BB61" s="211">
        <f t="shared" si="74"/>
        <v>0</v>
      </c>
      <c r="BC61" s="311"/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>
        <v>0</v>
      </c>
      <c r="FZ61" s="1">
        <v>0</v>
      </c>
      <c r="GA61" s="1">
        <v>0</v>
      </c>
    </row>
    <row r="62" spans="1:183" ht="15.75" x14ac:dyDescent="0.25">
      <c r="A62" s="302"/>
      <c r="B62" s="309"/>
      <c r="C62" s="70" t="str">
        <f>БАКАЛАВРИ!C62</f>
        <v>ФМИ</v>
      </c>
      <c r="D62" s="60" t="str">
        <f>БАКАЛАВРИ!D62</f>
        <v>Математика и информатика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1530.3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33">
        <v>0</v>
      </c>
      <c r="V62" s="13">
        <v>0</v>
      </c>
      <c r="W62" s="13">
        <v>0</v>
      </c>
      <c r="X62" s="13">
        <v>0</v>
      </c>
      <c r="Y62" s="131">
        <f t="shared" si="70"/>
        <v>1530.3</v>
      </c>
      <c r="Z62" s="307"/>
      <c r="AB62" s="140"/>
      <c r="AD62" s="302"/>
      <c r="AE62" s="309"/>
      <c r="AF62" s="70" t="str">
        <f t="shared" si="71"/>
        <v>ФМИ</v>
      </c>
      <c r="AG62" s="60" t="str">
        <f t="shared" si="71"/>
        <v>Математика и информатика</v>
      </c>
      <c r="AH62" s="158">
        <f t="shared" si="76"/>
        <v>0</v>
      </c>
      <c r="AI62" s="158">
        <f t="shared" si="76"/>
        <v>0</v>
      </c>
      <c r="AJ62" s="158">
        <f t="shared" si="76"/>
        <v>0</v>
      </c>
      <c r="AK62" s="158">
        <f t="shared" si="76"/>
        <v>0</v>
      </c>
      <c r="AL62" s="158">
        <f t="shared" si="76"/>
        <v>0</v>
      </c>
      <c r="AM62" s="158">
        <f t="shared" si="76"/>
        <v>0</v>
      </c>
      <c r="AN62" s="158">
        <f t="shared" si="76"/>
        <v>0</v>
      </c>
      <c r="AO62" s="158">
        <f t="shared" si="76"/>
        <v>0</v>
      </c>
      <c r="AP62" s="158">
        <f t="shared" si="76"/>
        <v>0</v>
      </c>
      <c r="AQ62" s="158">
        <f t="shared" si="76"/>
        <v>1</v>
      </c>
      <c r="AR62" s="158">
        <f t="shared" si="76"/>
        <v>0</v>
      </c>
      <c r="AS62" s="158">
        <f t="shared" si="76"/>
        <v>0</v>
      </c>
      <c r="AT62" s="158">
        <f t="shared" si="76"/>
        <v>0</v>
      </c>
      <c r="AU62" s="158">
        <f t="shared" si="76"/>
        <v>0</v>
      </c>
      <c r="AV62" s="158">
        <f t="shared" si="76"/>
        <v>0</v>
      </c>
      <c r="AW62" s="158">
        <f t="shared" si="75"/>
        <v>0</v>
      </c>
      <c r="AX62" s="159">
        <f t="shared" si="73"/>
        <v>0</v>
      </c>
      <c r="AY62" s="158">
        <f t="shared" si="73"/>
        <v>0</v>
      </c>
      <c r="AZ62" s="158">
        <f t="shared" si="73"/>
        <v>0</v>
      </c>
      <c r="BA62" s="158">
        <f t="shared" si="73"/>
        <v>0</v>
      </c>
      <c r="BB62" s="211">
        <f t="shared" si="74"/>
        <v>1</v>
      </c>
      <c r="BC62" s="311"/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23324.063999999998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23324.063999999998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9300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9300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0</v>
      </c>
      <c r="DP62" s="1">
        <v>6652.8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6652.8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4191.2639999999992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4191.2639999999992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3180</v>
      </c>
      <c r="FQ62" s="1">
        <v>0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3180</v>
      </c>
    </row>
    <row r="63" spans="1:183" ht="31.5" x14ac:dyDescent="0.25">
      <c r="A63" s="302"/>
      <c r="B63" s="309"/>
      <c r="C63" s="70" t="str">
        <f>БАКАЛАВРИ!C63</f>
        <v>ФзФ</v>
      </c>
      <c r="D63" s="60" t="str">
        <f>БАКАЛАВРИ!D63</f>
        <v>Учител по природни науки в основна степен на образованието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33">
        <v>0</v>
      </c>
      <c r="V63" s="13">
        <v>0</v>
      </c>
      <c r="W63" s="13">
        <v>0</v>
      </c>
      <c r="X63" s="13">
        <v>0</v>
      </c>
      <c r="Y63" s="131">
        <f t="shared" si="70"/>
        <v>0</v>
      </c>
      <c r="Z63" s="307"/>
      <c r="AB63" s="140"/>
      <c r="AD63" s="302"/>
      <c r="AE63" s="309"/>
      <c r="AF63" s="70" t="str">
        <f t="shared" si="71"/>
        <v>ФзФ</v>
      </c>
      <c r="AG63" s="60" t="str">
        <f t="shared" si="71"/>
        <v>Учител по природни науки в основна степен на образованието</v>
      </c>
      <c r="AH63" s="158" t="str">
        <f t="shared" si="76"/>
        <v/>
      </c>
      <c r="AI63" s="158" t="str">
        <f t="shared" si="76"/>
        <v/>
      </c>
      <c r="AJ63" s="158" t="str">
        <f t="shared" si="76"/>
        <v/>
      </c>
      <c r="AK63" s="158" t="str">
        <f t="shared" si="76"/>
        <v/>
      </c>
      <c r="AL63" s="158" t="str">
        <f t="shared" si="76"/>
        <v/>
      </c>
      <c r="AM63" s="158" t="str">
        <f t="shared" si="76"/>
        <v/>
      </c>
      <c r="AN63" s="158" t="str">
        <f t="shared" si="76"/>
        <v/>
      </c>
      <c r="AO63" s="158" t="str">
        <f t="shared" si="76"/>
        <v/>
      </c>
      <c r="AP63" s="158" t="str">
        <f t="shared" si="76"/>
        <v/>
      </c>
      <c r="AQ63" s="158" t="str">
        <f t="shared" si="76"/>
        <v/>
      </c>
      <c r="AR63" s="158" t="str">
        <f t="shared" si="76"/>
        <v/>
      </c>
      <c r="AS63" s="158" t="str">
        <f t="shared" si="76"/>
        <v/>
      </c>
      <c r="AT63" s="158" t="str">
        <f t="shared" si="76"/>
        <v/>
      </c>
      <c r="AU63" s="158" t="str">
        <f t="shared" si="76"/>
        <v/>
      </c>
      <c r="AV63" s="158" t="str">
        <f t="shared" si="76"/>
        <v/>
      </c>
      <c r="AW63" s="158" t="str">
        <f t="shared" si="75"/>
        <v/>
      </c>
      <c r="AX63" s="159" t="str">
        <f t="shared" si="73"/>
        <v/>
      </c>
      <c r="AY63" s="158" t="str">
        <f t="shared" si="73"/>
        <v/>
      </c>
      <c r="AZ63" s="158" t="str">
        <f t="shared" si="73"/>
        <v/>
      </c>
      <c r="BA63" s="158" t="str">
        <f t="shared" si="73"/>
        <v/>
      </c>
      <c r="BB63" s="211">
        <f t="shared" si="74"/>
        <v>0</v>
      </c>
      <c r="BC63" s="311"/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  <c r="FY63" s="1">
        <v>0</v>
      </c>
      <c r="FZ63" s="1">
        <v>0</v>
      </c>
      <c r="GA63" s="1">
        <v>0</v>
      </c>
    </row>
    <row r="64" spans="1:183" ht="15.75" x14ac:dyDescent="0.25">
      <c r="A64" s="302"/>
      <c r="B64" s="309"/>
      <c r="C64" s="70" t="str">
        <f>БАКАЛАВРИ!C64</f>
        <v>ФзФ/ФМИ</v>
      </c>
      <c r="D64" s="60" t="str">
        <f>БАКАЛАВРИ!D64</f>
        <v>Физика и информатика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33">
        <v>0</v>
      </c>
      <c r="V64" s="13">
        <v>0</v>
      </c>
      <c r="W64" s="13">
        <v>0</v>
      </c>
      <c r="X64" s="13">
        <v>0</v>
      </c>
      <c r="Y64" s="131">
        <f t="shared" si="70"/>
        <v>0</v>
      </c>
      <c r="Z64" s="307"/>
      <c r="AB64" s="140"/>
      <c r="AD64" s="302"/>
      <c r="AE64" s="309"/>
      <c r="AF64" s="70" t="str">
        <f t="shared" si="71"/>
        <v>ФзФ/ФМИ</v>
      </c>
      <c r="AG64" s="60" t="str">
        <f t="shared" si="71"/>
        <v>Физика и информатика</v>
      </c>
      <c r="AH64" s="158" t="str">
        <f t="shared" si="76"/>
        <v/>
      </c>
      <c r="AI64" s="158" t="str">
        <f t="shared" si="76"/>
        <v/>
      </c>
      <c r="AJ64" s="158" t="str">
        <f t="shared" si="76"/>
        <v/>
      </c>
      <c r="AK64" s="158" t="str">
        <f t="shared" si="76"/>
        <v/>
      </c>
      <c r="AL64" s="158" t="str">
        <f t="shared" si="76"/>
        <v/>
      </c>
      <c r="AM64" s="158" t="str">
        <f t="shared" si="76"/>
        <v/>
      </c>
      <c r="AN64" s="158" t="str">
        <f t="shared" si="76"/>
        <v/>
      </c>
      <c r="AO64" s="158" t="str">
        <f t="shared" si="76"/>
        <v/>
      </c>
      <c r="AP64" s="158" t="str">
        <f t="shared" si="76"/>
        <v/>
      </c>
      <c r="AQ64" s="158" t="str">
        <f t="shared" si="76"/>
        <v/>
      </c>
      <c r="AR64" s="158" t="str">
        <f t="shared" si="76"/>
        <v/>
      </c>
      <c r="AS64" s="158" t="str">
        <f t="shared" si="76"/>
        <v/>
      </c>
      <c r="AT64" s="158" t="str">
        <f t="shared" si="76"/>
        <v/>
      </c>
      <c r="AU64" s="158" t="str">
        <f t="shared" si="76"/>
        <v/>
      </c>
      <c r="AV64" s="158" t="str">
        <f t="shared" si="76"/>
        <v/>
      </c>
      <c r="AW64" s="158" t="str">
        <f t="shared" si="75"/>
        <v/>
      </c>
      <c r="AX64" s="159" t="str">
        <f t="shared" si="73"/>
        <v/>
      </c>
      <c r="AY64" s="158" t="str">
        <f t="shared" si="73"/>
        <v/>
      </c>
      <c r="AZ64" s="158" t="str">
        <f t="shared" si="73"/>
        <v/>
      </c>
      <c r="BA64" s="158" t="str">
        <f t="shared" si="73"/>
        <v/>
      </c>
      <c r="BB64" s="211">
        <f t="shared" si="74"/>
        <v>0</v>
      </c>
      <c r="BC64" s="311"/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  <c r="EQ64" s="1">
        <v>0</v>
      </c>
      <c r="ER64" s="1">
        <v>0</v>
      </c>
      <c r="ES64" s="1">
        <v>0</v>
      </c>
      <c r="ET64" s="1">
        <v>0</v>
      </c>
      <c r="EU64" s="1">
        <v>0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>
        <v>0</v>
      </c>
      <c r="FZ64" s="1">
        <v>0</v>
      </c>
      <c r="GA64" s="1">
        <v>0</v>
      </c>
    </row>
    <row r="65" spans="1:183" ht="15.75" x14ac:dyDescent="0.25">
      <c r="A65" s="302"/>
      <c r="B65" s="309"/>
      <c r="C65" s="70" t="str">
        <f>БАКАЛАВРИ!C65</f>
        <v>ФзФ/ФМИ</v>
      </c>
      <c r="D65" s="60" t="str">
        <f>БАКАЛАВРИ!D65</f>
        <v>Физика и математика</v>
      </c>
      <c r="E65" s="13">
        <v>0</v>
      </c>
      <c r="F65" s="13">
        <v>0</v>
      </c>
      <c r="G65" s="13">
        <v>0</v>
      </c>
      <c r="H65" s="13">
        <v>24</v>
      </c>
      <c r="I65" s="13">
        <v>0</v>
      </c>
      <c r="J65" s="13">
        <v>0</v>
      </c>
      <c r="K65" s="13">
        <v>0</v>
      </c>
      <c r="L65" s="13">
        <v>491.3</v>
      </c>
      <c r="M65" s="13">
        <v>0</v>
      </c>
      <c r="N65" s="13">
        <v>0</v>
      </c>
      <c r="O65" s="13">
        <v>0</v>
      </c>
      <c r="P65" s="13">
        <v>31</v>
      </c>
      <c r="Q65" s="13">
        <v>0</v>
      </c>
      <c r="R65" s="13">
        <v>43</v>
      </c>
      <c r="S65" s="13">
        <v>0</v>
      </c>
      <c r="T65" s="13">
        <v>0</v>
      </c>
      <c r="U65" s="33">
        <v>0</v>
      </c>
      <c r="V65" s="13">
        <v>0</v>
      </c>
      <c r="W65" s="13">
        <v>0</v>
      </c>
      <c r="X65" s="13">
        <v>0</v>
      </c>
      <c r="Y65" s="131">
        <f t="shared" si="70"/>
        <v>589.29999999999995</v>
      </c>
      <c r="Z65" s="307"/>
      <c r="AB65" s="140"/>
      <c r="AD65" s="302"/>
      <c r="AE65" s="309"/>
      <c r="AF65" s="70" t="str">
        <f t="shared" si="71"/>
        <v>ФзФ/ФМИ</v>
      </c>
      <c r="AG65" s="60" t="str">
        <f t="shared" si="71"/>
        <v>Физика и математика</v>
      </c>
      <c r="AH65" s="158">
        <f t="shared" si="76"/>
        <v>0</v>
      </c>
      <c r="AI65" s="158">
        <f t="shared" si="76"/>
        <v>0</v>
      </c>
      <c r="AJ65" s="158">
        <f t="shared" si="76"/>
        <v>0</v>
      </c>
      <c r="AK65" s="158">
        <f t="shared" si="76"/>
        <v>4.0726285423383676E-2</v>
      </c>
      <c r="AL65" s="158">
        <f t="shared" si="76"/>
        <v>0</v>
      </c>
      <c r="AM65" s="158">
        <f t="shared" si="76"/>
        <v>0</v>
      </c>
      <c r="AN65" s="158">
        <f t="shared" si="76"/>
        <v>0</v>
      </c>
      <c r="AO65" s="158">
        <f t="shared" si="76"/>
        <v>0.83370100118785007</v>
      </c>
      <c r="AP65" s="158">
        <f t="shared" si="76"/>
        <v>0</v>
      </c>
      <c r="AQ65" s="158">
        <f t="shared" si="76"/>
        <v>0</v>
      </c>
      <c r="AR65" s="158">
        <f t="shared" si="76"/>
        <v>0</v>
      </c>
      <c r="AS65" s="158">
        <f t="shared" si="76"/>
        <v>5.2604785338537255E-2</v>
      </c>
      <c r="AT65" s="158">
        <f t="shared" si="76"/>
        <v>0</v>
      </c>
      <c r="AU65" s="158">
        <f t="shared" si="76"/>
        <v>7.2967928050229086E-2</v>
      </c>
      <c r="AV65" s="158">
        <f t="shared" si="76"/>
        <v>0</v>
      </c>
      <c r="AW65" s="158">
        <f t="shared" si="75"/>
        <v>0</v>
      </c>
      <c r="AX65" s="159">
        <f t="shared" si="73"/>
        <v>0</v>
      </c>
      <c r="AY65" s="158">
        <f t="shared" si="73"/>
        <v>0</v>
      </c>
      <c r="AZ65" s="158">
        <f t="shared" si="73"/>
        <v>0</v>
      </c>
      <c r="BA65" s="158">
        <f t="shared" si="73"/>
        <v>0</v>
      </c>
      <c r="BB65" s="211">
        <f t="shared" si="74"/>
        <v>1</v>
      </c>
      <c r="BC65" s="311"/>
      <c r="BG65" s="1">
        <v>0</v>
      </c>
      <c r="BH65" s="1">
        <v>0</v>
      </c>
      <c r="BI65" s="1">
        <v>0</v>
      </c>
      <c r="BJ65" s="1">
        <v>700.49210928219918</v>
      </c>
      <c r="BK65" s="1">
        <v>0</v>
      </c>
      <c r="BL65" s="1">
        <v>0</v>
      </c>
      <c r="BM65" s="1">
        <v>0</v>
      </c>
      <c r="BN65" s="1">
        <v>14339.657220431021</v>
      </c>
      <c r="BO65" s="1">
        <v>0</v>
      </c>
      <c r="BP65" s="1">
        <v>0</v>
      </c>
      <c r="BQ65" s="1">
        <v>0</v>
      </c>
      <c r="BR65" s="1">
        <v>904.80230782284082</v>
      </c>
      <c r="BS65" s="1">
        <v>0</v>
      </c>
      <c r="BT65" s="1">
        <v>1255.0483624639403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17200.000000000004</v>
      </c>
      <c r="CG65" s="1">
        <v>0</v>
      </c>
      <c r="CH65" s="1">
        <v>0</v>
      </c>
      <c r="CI65" s="1">
        <v>0</v>
      </c>
      <c r="CJ65" s="1">
        <v>700.49210928219918</v>
      </c>
      <c r="CK65" s="1">
        <v>0</v>
      </c>
      <c r="CL65" s="1">
        <v>0</v>
      </c>
      <c r="CM65" s="1">
        <v>0</v>
      </c>
      <c r="CN65" s="1">
        <v>14339.657220431021</v>
      </c>
      <c r="CO65" s="1">
        <v>0</v>
      </c>
      <c r="CP65" s="1">
        <v>0</v>
      </c>
      <c r="CQ65" s="1">
        <v>0</v>
      </c>
      <c r="CR65" s="1">
        <v>904.80230782284082</v>
      </c>
      <c r="CS65" s="1">
        <v>0</v>
      </c>
      <c r="CT65" s="1">
        <v>1255.0483624639403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17200.000000000004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  <c r="FY65" s="1">
        <v>0</v>
      </c>
      <c r="FZ65" s="1">
        <v>0</v>
      </c>
      <c r="GA65" s="1">
        <v>0</v>
      </c>
    </row>
    <row r="66" spans="1:183" ht="15.75" x14ac:dyDescent="0.25">
      <c r="A66" s="302"/>
      <c r="B66" s="309"/>
      <c r="C66" s="70" t="str">
        <f>БАКАЛАВРИ!C66</f>
        <v>ФХФ</v>
      </c>
      <c r="D66" s="60" t="str">
        <f>БАКАЛАВРИ!D66</f>
        <v>Химия и английски език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33">
        <v>0</v>
      </c>
      <c r="V66" s="13">
        <v>0</v>
      </c>
      <c r="W66" s="13">
        <v>0</v>
      </c>
      <c r="X66" s="13">
        <v>0</v>
      </c>
      <c r="Y66" s="131">
        <f t="shared" si="70"/>
        <v>0</v>
      </c>
      <c r="Z66" s="307"/>
      <c r="AB66" s="140"/>
      <c r="AD66" s="302"/>
      <c r="AE66" s="309"/>
      <c r="AF66" s="70" t="str">
        <f t="shared" si="71"/>
        <v>ФХФ</v>
      </c>
      <c r="AG66" s="60" t="str">
        <f t="shared" si="71"/>
        <v>Химия и английски език</v>
      </c>
      <c r="AH66" s="158" t="str">
        <f t="shared" si="76"/>
        <v/>
      </c>
      <c r="AI66" s="158" t="str">
        <f t="shared" si="76"/>
        <v/>
      </c>
      <c r="AJ66" s="158" t="str">
        <f t="shared" si="76"/>
        <v/>
      </c>
      <c r="AK66" s="158" t="str">
        <f t="shared" si="76"/>
        <v/>
      </c>
      <c r="AL66" s="158" t="str">
        <f t="shared" si="76"/>
        <v/>
      </c>
      <c r="AM66" s="158" t="str">
        <f t="shared" si="76"/>
        <v/>
      </c>
      <c r="AN66" s="158" t="str">
        <f t="shared" si="76"/>
        <v/>
      </c>
      <c r="AO66" s="158" t="str">
        <f t="shared" si="76"/>
        <v/>
      </c>
      <c r="AP66" s="158" t="str">
        <f t="shared" si="76"/>
        <v/>
      </c>
      <c r="AQ66" s="158" t="str">
        <f t="shared" si="76"/>
        <v/>
      </c>
      <c r="AR66" s="158" t="str">
        <f t="shared" si="76"/>
        <v/>
      </c>
      <c r="AS66" s="158" t="str">
        <f t="shared" si="76"/>
        <v/>
      </c>
      <c r="AT66" s="158" t="str">
        <f t="shared" si="76"/>
        <v/>
      </c>
      <c r="AU66" s="158" t="str">
        <f t="shared" si="76"/>
        <v/>
      </c>
      <c r="AV66" s="158" t="str">
        <f t="shared" si="76"/>
        <v/>
      </c>
      <c r="AW66" s="158" t="str">
        <f t="shared" si="75"/>
        <v/>
      </c>
      <c r="AX66" s="159" t="str">
        <f t="shared" si="73"/>
        <v/>
      </c>
      <c r="AY66" s="158" t="str">
        <f t="shared" si="73"/>
        <v/>
      </c>
      <c r="AZ66" s="158" t="str">
        <f t="shared" si="73"/>
        <v/>
      </c>
      <c r="BA66" s="158" t="str">
        <f t="shared" si="73"/>
        <v/>
      </c>
      <c r="BB66" s="211">
        <f t="shared" si="74"/>
        <v>0</v>
      </c>
      <c r="BC66" s="311"/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  <c r="FY66" s="1">
        <v>0</v>
      </c>
      <c r="FZ66" s="1">
        <v>0</v>
      </c>
      <c r="GA66" s="1">
        <v>0</v>
      </c>
    </row>
    <row r="67" spans="1:183" ht="15.75" x14ac:dyDescent="0.25">
      <c r="A67" s="302"/>
      <c r="B67" s="309"/>
      <c r="C67" s="70" t="str">
        <f>БАКАЛАВРИ!C67</f>
        <v>ФХФ/ФМИ</v>
      </c>
      <c r="D67" s="60" t="str">
        <f>БАКАЛАВРИ!D67</f>
        <v>Химия и информатика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40</v>
      </c>
      <c r="Q67" s="13">
        <v>0</v>
      </c>
      <c r="R67" s="13">
        <v>30</v>
      </c>
      <c r="S67" s="13">
        <v>268</v>
      </c>
      <c r="T67" s="13">
        <v>0</v>
      </c>
      <c r="U67" s="33">
        <v>0</v>
      </c>
      <c r="V67" s="13">
        <v>0</v>
      </c>
      <c r="W67" s="13">
        <v>0</v>
      </c>
      <c r="X67" s="13">
        <v>0</v>
      </c>
      <c r="Y67" s="131">
        <f t="shared" si="70"/>
        <v>338</v>
      </c>
      <c r="Z67" s="307"/>
      <c r="AB67" s="140"/>
      <c r="AD67" s="302"/>
      <c r="AE67" s="309"/>
      <c r="AF67" s="70" t="str">
        <f t="shared" si="71"/>
        <v>ФХФ/ФМИ</v>
      </c>
      <c r="AG67" s="60" t="str">
        <f t="shared" si="71"/>
        <v>Химия и информатика</v>
      </c>
      <c r="AH67" s="158">
        <f t="shared" si="76"/>
        <v>0</v>
      </c>
      <c r="AI67" s="158">
        <f t="shared" si="76"/>
        <v>0</v>
      </c>
      <c r="AJ67" s="158">
        <f t="shared" si="76"/>
        <v>0</v>
      </c>
      <c r="AK67" s="158">
        <f t="shared" si="76"/>
        <v>0</v>
      </c>
      <c r="AL67" s="158">
        <f t="shared" si="76"/>
        <v>0</v>
      </c>
      <c r="AM67" s="158">
        <f t="shared" si="76"/>
        <v>0</v>
      </c>
      <c r="AN67" s="158">
        <f t="shared" si="76"/>
        <v>0</v>
      </c>
      <c r="AO67" s="158">
        <f t="shared" si="76"/>
        <v>0</v>
      </c>
      <c r="AP67" s="158">
        <f t="shared" si="76"/>
        <v>0</v>
      </c>
      <c r="AQ67" s="158">
        <f t="shared" si="76"/>
        <v>0</v>
      </c>
      <c r="AR67" s="158">
        <f t="shared" si="76"/>
        <v>0</v>
      </c>
      <c r="AS67" s="158">
        <f t="shared" si="76"/>
        <v>0.11834319526627218</v>
      </c>
      <c r="AT67" s="158">
        <f t="shared" si="76"/>
        <v>0</v>
      </c>
      <c r="AU67" s="158">
        <f t="shared" si="76"/>
        <v>8.8757396449704137E-2</v>
      </c>
      <c r="AV67" s="158">
        <f t="shared" si="76"/>
        <v>0.79289940828402372</v>
      </c>
      <c r="AW67" s="158">
        <f t="shared" si="75"/>
        <v>0</v>
      </c>
      <c r="AX67" s="159">
        <f t="shared" si="73"/>
        <v>0</v>
      </c>
      <c r="AY67" s="158">
        <f t="shared" si="73"/>
        <v>0</v>
      </c>
      <c r="AZ67" s="158">
        <f t="shared" si="73"/>
        <v>0</v>
      </c>
      <c r="BA67" s="158">
        <f t="shared" si="73"/>
        <v>0</v>
      </c>
      <c r="BB67" s="211">
        <f t="shared" si="74"/>
        <v>1</v>
      </c>
      <c r="BC67" s="311"/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1408.5737278106508</v>
      </c>
      <c r="BS67" s="1">
        <v>0</v>
      </c>
      <c r="BT67" s="1">
        <v>1056.4302958579881</v>
      </c>
      <c r="BU67" s="1">
        <v>9437.4439763313621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11902.448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1325.4437869822484</v>
      </c>
      <c r="CS67" s="1">
        <v>0</v>
      </c>
      <c r="CT67" s="1">
        <v>994.08284023668637</v>
      </c>
      <c r="CU67" s="1">
        <v>8880.4733727810653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11200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0</v>
      </c>
      <c r="DQ67" s="1">
        <v>0</v>
      </c>
      <c r="DR67" s="1">
        <v>43.739644970414204</v>
      </c>
      <c r="DS67" s="1">
        <v>0</v>
      </c>
      <c r="DT67" s="1">
        <v>32.80473372781065</v>
      </c>
      <c r="DU67" s="1">
        <v>293.0556213017752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369.6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27.555976331360942</v>
      </c>
      <c r="ES67" s="1">
        <v>0</v>
      </c>
      <c r="ET67" s="1">
        <v>20.666982248520704</v>
      </c>
      <c r="EU67" s="1">
        <v>184.62504142011832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232.84799999999996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11.834319526627219</v>
      </c>
      <c r="FS67" s="1">
        <v>0</v>
      </c>
      <c r="FT67" s="1">
        <v>8.8757396449704142</v>
      </c>
      <c r="FU67" s="1">
        <v>79.289940828402365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100</v>
      </c>
    </row>
    <row r="68" spans="1:183" ht="15.75" x14ac:dyDescent="0.25">
      <c r="A68" s="302"/>
      <c r="B68" s="309"/>
      <c r="C68" s="229" t="s">
        <v>8</v>
      </c>
      <c r="D68" s="60" t="s">
        <v>212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33">
        <v>0</v>
      </c>
      <c r="V68" s="13">
        <v>0</v>
      </c>
      <c r="W68" s="13">
        <v>0</v>
      </c>
      <c r="X68" s="13">
        <v>0</v>
      </c>
      <c r="Y68" s="131">
        <f t="shared" si="70"/>
        <v>0</v>
      </c>
      <c r="Z68" s="307"/>
      <c r="AB68" s="140"/>
      <c r="AD68" s="302"/>
      <c r="AE68" s="309"/>
      <c r="AF68" s="229" t="s">
        <v>8</v>
      </c>
      <c r="AG68" s="60" t="s">
        <v>212</v>
      </c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9"/>
      <c r="AY68" s="158"/>
      <c r="AZ68" s="158"/>
      <c r="BA68" s="158"/>
      <c r="BB68" s="211"/>
      <c r="BC68" s="311"/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</row>
    <row r="69" spans="1:183" ht="36.75" customHeight="1" x14ac:dyDescent="0.25">
      <c r="A69" s="302"/>
      <c r="B69" s="309"/>
      <c r="C69" s="229" t="s">
        <v>9</v>
      </c>
      <c r="D69" s="60" t="s">
        <v>212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3"/>
      <c r="V69" s="13"/>
      <c r="W69" s="13"/>
      <c r="X69" s="13"/>
      <c r="Y69" s="131"/>
      <c r="Z69" s="307"/>
      <c r="AB69" s="140"/>
      <c r="AD69" s="302"/>
      <c r="AE69" s="309"/>
      <c r="AF69" s="229" t="s">
        <v>9</v>
      </c>
      <c r="AG69" s="60" t="s">
        <v>212</v>
      </c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9"/>
      <c r="AY69" s="158"/>
      <c r="AZ69" s="158"/>
      <c r="BA69" s="158"/>
      <c r="BB69" s="211"/>
      <c r="BC69" s="311"/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</v>
      </c>
      <c r="FU69" s="1">
        <v>0</v>
      </c>
      <c r="FV69" s="1">
        <v>0</v>
      </c>
      <c r="FW69" s="1">
        <v>0</v>
      </c>
      <c r="FX69" s="1">
        <v>0</v>
      </c>
      <c r="FY69" s="1">
        <v>0</v>
      </c>
      <c r="FZ69" s="1">
        <v>0</v>
      </c>
      <c r="GA69" s="1">
        <v>0</v>
      </c>
    </row>
    <row r="70" spans="1:183" ht="36.75" customHeight="1" x14ac:dyDescent="0.25">
      <c r="A70" s="302"/>
      <c r="B70" s="309"/>
      <c r="C70" s="229" t="s">
        <v>21</v>
      </c>
      <c r="D70" s="60" t="s">
        <v>212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33"/>
      <c r="V70" s="13"/>
      <c r="W70" s="13"/>
      <c r="X70" s="13"/>
      <c r="Y70" s="131"/>
      <c r="Z70" s="307"/>
      <c r="AB70" s="140"/>
      <c r="AD70" s="302"/>
      <c r="AE70" s="309"/>
      <c r="AF70" s="229" t="s">
        <v>21</v>
      </c>
      <c r="AG70" s="60" t="s">
        <v>212</v>
      </c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9"/>
      <c r="AY70" s="158"/>
      <c r="AZ70" s="158"/>
      <c r="BA70" s="158"/>
      <c r="BB70" s="211"/>
      <c r="BC70" s="311"/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0</v>
      </c>
      <c r="FW70" s="1">
        <v>0</v>
      </c>
      <c r="FX70" s="1">
        <v>0</v>
      </c>
      <c r="FY70" s="1">
        <v>0</v>
      </c>
      <c r="FZ70" s="1">
        <v>0</v>
      </c>
      <c r="GA70" s="1">
        <v>0</v>
      </c>
    </row>
    <row r="71" spans="1:183" ht="36.75" customHeight="1" x14ac:dyDescent="0.25">
      <c r="A71" s="302"/>
      <c r="B71" s="309"/>
      <c r="C71" s="229" t="s">
        <v>20</v>
      </c>
      <c r="D71" s="60" t="s">
        <v>212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33"/>
      <c r="V71" s="13"/>
      <c r="W71" s="13"/>
      <c r="X71" s="13"/>
      <c r="Y71" s="131"/>
      <c r="Z71" s="307"/>
      <c r="AB71" s="140"/>
      <c r="AD71" s="302"/>
      <c r="AE71" s="309"/>
      <c r="AF71" s="229" t="s">
        <v>20</v>
      </c>
      <c r="AG71" s="60" t="s">
        <v>212</v>
      </c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9"/>
      <c r="AY71" s="158"/>
      <c r="AZ71" s="158"/>
      <c r="BA71" s="158"/>
      <c r="BB71" s="211"/>
      <c r="BC71" s="311"/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>
        <v>0</v>
      </c>
      <c r="FZ71" s="1">
        <v>0</v>
      </c>
      <c r="GA71" s="1">
        <v>0</v>
      </c>
    </row>
    <row r="72" spans="1:183" ht="36.75" customHeight="1" x14ac:dyDescent="0.25">
      <c r="A72" s="302"/>
      <c r="B72" s="309"/>
      <c r="C72" s="229" t="s">
        <v>275</v>
      </c>
      <c r="D72" s="60" t="s">
        <v>212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33"/>
      <c r="V72" s="13"/>
      <c r="W72" s="13"/>
      <c r="X72" s="13"/>
      <c r="Y72" s="131"/>
      <c r="Z72" s="307"/>
      <c r="AB72" s="140"/>
      <c r="AD72" s="302"/>
      <c r="AE72" s="309"/>
      <c r="AF72" s="229" t="s">
        <v>275</v>
      </c>
      <c r="AG72" s="60" t="s">
        <v>212</v>
      </c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9"/>
      <c r="AY72" s="158"/>
      <c r="AZ72" s="158"/>
      <c r="BA72" s="158"/>
      <c r="BB72" s="211"/>
      <c r="BC72" s="311"/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>
        <v>0</v>
      </c>
      <c r="FZ72" s="1">
        <v>0</v>
      </c>
      <c r="GA72" s="1">
        <v>0</v>
      </c>
    </row>
    <row r="73" spans="1:183" ht="36.75" customHeight="1" x14ac:dyDescent="0.25">
      <c r="A73" s="302"/>
      <c r="B73" s="309"/>
      <c r="C73" s="229" t="s">
        <v>15</v>
      </c>
      <c r="D73" s="60" t="s">
        <v>212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33"/>
      <c r="V73" s="13"/>
      <c r="W73" s="13"/>
      <c r="X73" s="13"/>
      <c r="Y73" s="131"/>
      <c r="Z73" s="307"/>
      <c r="AB73" s="140"/>
      <c r="AD73" s="302"/>
      <c r="AE73" s="309"/>
      <c r="AF73" s="229" t="s">
        <v>15</v>
      </c>
      <c r="AG73" s="60" t="s">
        <v>212</v>
      </c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9"/>
      <c r="AY73" s="158"/>
      <c r="AZ73" s="158"/>
      <c r="BA73" s="158"/>
      <c r="BB73" s="211"/>
      <c r="BC73" s="311"/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0</v>
      </c>
      <c r="FU73" s="1">
        <v>0</v>
      </c>
      <c r="FV73" s="1">
        <v>0</v>
      </c>
      <c r="FW73" s="1">
        <v>0</v>
      </c>
      <c r="FX73" s="1">
        <v>0</v>
      </c>
      <c r="FY73" s="1">
        <v>0</v>
      </c>
      <c r="FZ73" s="1">
        <v>0</v>
      </c>
      <c r="GA73" s="1">
        <v>0</v>
      </c>
    </row>
    <row r="74" spans="1:183" ht="36.75" customHeight="1" x14ac:dyDescent="0.25">
      <c r="A74" s="302"/>
      <c r="B74" s="309"/>
      <c r="C74" s="229" t="s">
        <v>26</v>
      </c>
      <c r="D74" s="60" t="s">
        <v>212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33"/>
      <c r="V74" s="13"/>
      <c r="W74" s="13"/>
      <c r="X74" s="13"/>
      <c r="Y74" s="131"/>
      <c r="Z74" s="307"/>
      <c r="AB74" s="140"/>
      <c r="AD74" s="302"/>
      <c r="AE74" s="309"/>
      <c r="AF74" s="229" t="s">
        <v>26</v>
      </c>
      <c r="AG74" s="60" t="s">
        <v>212</v>
      </c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9"/>
      <c r="AY74" s="158"/>
      <c r="AZ74" s="158"/>
      <c r="BA74" s="158"/>
      <c r="BB74" s="211"/>
      <c r="BC74" s="311"/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0</v>
      </c>
      <c r="FX74" s="1">
        <v>0</v>
      </c>
      <c r="FY74" s="1">
        <v>0</v>
      </c>
      <c r="FZ74" s="1">
        <v>0</v>
      </c>
      <c r="GA74" s="1">
        <v>0</v>
      </c>
    </row>
    <row r="75" spans="1:183" ht="36.75" customHeight="1" x14ac:dyDescent="0.25">
      <c r="A75" s="302"/>
      <c r="B75" s="309"/>
      <c r="C75" s="229" t="s">
        <v>16</v>
      </c>
      <c r="D75" s="60" t="s">
        <v>212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33"/>
      <c r="V75" s="13"/>
      <c r="W75" s="13"/>
      <c r="X75" s="13"/>
      <c r="Y75" s="131"/>
      <c r="Z75" s="307"/>
      <c r="AB75" s="140"/>
      <c r="AD75" s="302"/>
      <c r="AE75" s="309"/>
      <c r="AF75" s="229" t="s">
        <v>16</v>
      </c>
      <c r="AG75" s="60" t="s">
        <v>212</v>
      </c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9"/>
      <c r="AY75" s="158"/>
      <c r="AZ75" s="158"/>
      <c r="BA75" s="158"/>
      <c r="BB75" s="211"/>
      <c r="BC75" s="311"/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>
        <v>0</v>
      </c>
      <c r="FZ75" s="1">
        <v>0</v>
      </c>
      <c r="GA75" s="1">
        <v>0</v>
      </c>
    </row>
    <row r="76" spans="1:183" ht="36.75" customHeight="1" x14ac:dyDescent="0.25">
      <c r="A76" s="302"/>
      <c r="B76" s="309"/>
      <c r="C76" s="229" t="s">
        <v>276</v>
      </c>
      <c r="D76" s="60" t="s">
        <v>212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3"/>
      <c r="V76" s="13"/>
      <c r="W76" s="13"/>
      <c r="X76" s="13"/>
      <c r="Y76" s="131"/>
      <c r="Z76" s="307"/>
      <c r="AB76" s="140"/>
      <c r="AD76" s="302"/>
      <c r="AE76" s="309"/>
      <c r="AF76" s="229" t="s">
        <v>276</v>
      </c>
      <c r="AG76" s="60" t="s">
        <v>212</v>
      </c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9"/>
      <c r="AY76" s="158"/>
      <c r="AZ76" s="158"/>
      <c r="BA76" s="158"/>
      <c r="BB76" s="211"/>
      <c r="BC76" s="311"/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">
        <v>0</v>
      </c>
      <c r="EA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>
        <v>0</v>
      </c>
      <c r="FZ76" s="1">
        <v>0</v>
      </c>
      <c r="GA76" s="1">
        <v>0</v>
      </c>
    </row>
    <row r="77" spans="1:183" ht="36.75" customHeight="1" x14ac:dyDescent="0.25">
      <c r="A77" s="302"/>
      <c r="B77" s="309"/>
      <c r="C77" s="229" t="s">
        <v>18</v>
      </c>
      <c r="D77" s="60" t="s">
        <v>212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33"/>
      <c r="V77" s="13"/>
      <c r="W77" s="13"/>
      <c r="X77" s="13"/>
      <c r="Y77" s="131"/>
      <c r="Z77" s="307"/>
      <c r="AB77" s="140"/>
      <c r="AD77" s="302"/>
      <c r="AE77" s="309"/>
      <c r="AF77" s="229" t="s">
        <v>18</v>
      </c>
      <c r="AG77" s="60" t="s">
        <v>212</v>
      </c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9"/>
      <c r="AY77" s="158"/>
      <c r="AZ77" s="158"/>
      <c r="BA77" s="158"/>
      <c r="BB77" s="211"/>
      <c r="BC77" s="311"/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0</v>
      </c>
      <c r="FX77" s="1">
        <v>0</v>
      </c>
      <c r="FY77" s="1">
        <v>0</v>
      </c>
      <c r="FZ77" s="1">
        <v>0</v>
      </c>
      <c r="GA77" s="1">
        <v>0</v>
      </c>
    </row>
    <row r="78" spans="1:183" ht="16.5" thickBot="1" x14ac:dyDescent="0.3">
      <c r="A78" s="302"/>
      <c r="B78" s="309"/>
      <c r="C78" s="70" t="s">
        <v>14</v>
      </c>
      <c r="D78" s="60" t="s">
        <v>168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33">
        <v>0</v>
      </c>
      <c r="V78" s="13">
        <v>0</v>
      </c>
      <c r="W78" s="13">
        <v>0</v>
      </c>
      <c r="X78" s="13">
        <v>0</v>
      </c>
      <c r="Y78" s="131">
        <f t="shared" si="70"/>
        <v>0</v>
      </c>
      <c r="Z78" s="307"/>
      <c r="AB78" s="140"/>
      <c r="AD78" s="302"/>
      <c r="AE78" s="309"/>
      <c r="AF78" s="70" t="s">
        <v>14</v>
      </c>
      <c r="AG78" s="60" t="s">
        <v>168</v>
      </c>
      <c r="AH78" s="158" t="str">
        <f t="shared" ref="AH78:AW93" si="77">IFERROR(E78/$Y78,"")</f>
        <v/>
      </c>
      <c r="AI78" s="158" t="str">
        <f t="shared" si="77"/>
        <v/>
      </c>
      <c r="AJ78" s="158" t="str">
        <f t="shared" si="77"/>
        <v/>
      </c>
      <c r="AK78" s="158" t="str">
        <f t="shared" si="77"/>
        <v/>
      </c>
      <c r="AL78" s="158" t="str">
        <f t="shared" si="77"/>
        <v/>
      </c>
      <c r="AM78" s="158" t="str">
        <f t="shared" si="77"/>
        <v/>
      </c>
      <c r="AN78" s="158" t="str">
        <f t="shared" si="77"/>
        <v/>
      </c>
      <c r="AO78" s="158" t="str">
        <f t="shared" si="77"/>
        <v/>
      </c>
      <c r="AP78" s="158" t="str">
        <f t="shared" si="77"/>
        <v/>
      </c>
      <c r="AQ78" s="158" t="str">
        <f t="shared" si="77"/>
        <v/>
      </c>
      <c r="AR78" s="158" t="str">
        <f t="shared" si="77"/>
        <v/>
      </c>
      <c r="AS78" s="158" t="str">
        <f t="shared" si="77"/>
        <v/>
      </c>
      <c r="AT78" s="158" t="str">
        <f t="shared" si="77"/>
        <v/>
      </c>
      <c r="AU78" s="158" t="str">
        <f t="shared" si="77"/>
        <v/>
      </c>
      <c r="AV78" s="158" t="str">
        <f t="shared" si="77"/>
        <v/>
      </c>
      <c r="AW78" s="158" t="str">
        <f t="shared" si="77"/>
        <v/>
      </c>
      <c r="AX78" s="159" t="str">
        <f t="shared" ref="AX78:BA100" si="78">IFERROR(U78/$Y78,"")</f>
        <v/>
      </c>
      <c r="AY78" s="158" t="str">
        <f t="shared" si="78"/>
        <v/>
      </c>
      <c r="AZ78" s="158" t="str">
        <f t="shared" si="78"/>
        <v/>
      </c>
      <c r="BA78" s="158" t="str">
        <f t="shared" si="78"/>
        <v/>
      </c>
      <c r="BB78" s="211">
        <f t="shared" ref="BB78:BB142" si="79">SUM(AH78:AW78,AY78:BA78)</f>
        <v>0</v>
      </c>
      <c r="BC78" s="311"/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3180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3180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3180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0</v>
      </c>
      <c r="FZ78" s="1">
        <v>0</v>
      </c>
      <c r="GA78" s="1">
        <v>3180</v>
      </c>
    </row>
    <row r="79" spans="1:183" ht="20.100000000000001" customHeight="1" thickTop="1" thickBot="1" x14ac:dyDescent="0.3">
      <c r="A79" s="177">
        <f>MAX($A$36:A78)+1</f>
        <v>6</v>
      </c>
      <c r="B79" s="79" t="str">
        <f>БАКАЛАВРИ!B79</f>
        <v>Теория и управление на образованието</v>
      </c>
      <c r="C79" s="74" t="str">
        <f>БАКАЛАВРИ!C79</f>
        <v>ФП</v>
      </c>
      <c r="D79" s="64" t="str">
        <f>БАКАЛАВРИ!D79</f>
        <v>Образователен мениджмънт</v>
      </c>
      <c r="E79" s="53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244">
        <v>1365.9288000000001</v>
      </c>
      <c r="Q79" s="51">
        <v>0</v>
      </c>
      <c r="R79" s="51">
        <v>0</v>
      </c>
      <c r="S79" s="51">
        <v>0</v>
      </c>
      <c r="T79" s="51">
        <v>0</v>
      </c>
      <c r="U79" s="52">
        <v>0</v>
      </c>
      <c r="V79" s="51">
        <v>0</v>
      </c>
      <c r="W79" s="51">
        <v>0</v>
      </c>
      <c r="X79" s="54">
        <v>0</v>
      </c>
      <c r="Y79" s="136">
        <f t="shared" si="70"/>
        <v>1365.9288000000001</v>
      </c>
      <c r="Z79" s="283">
        <f>Y79</f>
        <v>1365.9288000000001</v>
      </c>
      <c r="AB79" s="140"/>
      <c r="AD79" s="44">
        <f>A79</f>
        <v>6</v>
      </c>
      <c r="AE79" s="56" t="str">
        <f>B79</f>
        <v>Теория и управление на образованието</v>
      </c>
      <c r="AF79" s="74" t="str">
        <f t="shared" ref="AF79:AG100" si="80">C79</f>
        <v>ФП</v>
      </c>
      <c r="AG79" s="64" t="str">
        <f t="shared" si="80"/>
        <v>Образователен мениджмънт</v>
      </c>
      <c r="AH79" s="164">
        <f t="shared" si="77"/>
        <v>0</v>
      </c>
      <c r="AI79" s="164">
        <f t="shared" si="77"/>
        <v>0</v>
      </c>
      <c r="AJ79" s="164">
        <f t="shared" si="77"/>
        <v>0</v>
      </c>
      <c r="AK79" s="164">
        <f t="shared" si="77"/>
        <v>0</v>
      </c>
      <c r="AL79" s="164">
        <f t="shared" si="77"/>
        <v>0</v>
      </c>
      <c r="AM79" s="164">
        <f t="shared" si="77"/>
        <v>0</v>
      </c>
      <c r="AN79" s="164">
        <f t="shared" si="77"/>
        <v>0</v>
      </c>
      <c r="AO79" s="164">
        <f t="shared" si="77"/>
        <v>0</v>
      </c>
      <c r="AP79" s="164">
        <f t="shared" si="77"/>
        <v>0</v>
      </c>
      <c r="AQ79" s="164">
        <f t="shared" si="77"/>
        <v>0</v>
      </c>
      <c r="AR79" s="164">
        <f t="shared" si="77"/>
        <v>0</v>
      </c>
      <c r="AS79" s="164">
        <f t="shared" si="77"/>
        <v>1</v>
      </c>
      <c r="AT79" s="164">
        <f t="shared" si="77"/>
        <v>0</v>
      </c>
      <c r="AU79" s="164">
        <f t="shared" si="77"/>
        <v>0</v>
      </c>
      <c r="AV79" s="164">
        <f t="shared" si="77"/>
        <v>0</v>
      </c>
      <c r="AW79" s="164">
        <f t="shared" si="77"/>
        <v>0</v>
      </c>
      <c r="AX79" s="165">
        <f t="shared" si="78"/>
        <v>0</v>
      </c>
      <c r="AY79" s="164">
        <f t="shared" si="78"/>
        <v>0</v>
      </c>
      <c r="AZ79" s="164">
        <f t="shared" si="78"/>
        <v>0</v>
      </c>
      <c r="BA79" s="164">
        <f t="shared" si="78"/>
        <v>0</v>
      </c>
      <c r="BB79" s="215">
        <f t="shared" si="79"/>
        <v>1</v>
      </c>
      <c r="BC79" s="47"/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96400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96400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96400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96400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</row>
    <row r="80" spans="1:183" ht="15.75" x14ac:dyDescent="0.25">
      <c r="A80" s="302">
        <f>MAX($A$36:A79)+1</f>
        <v>7</v>
      </c>
      <c r="B80" s="309" t="str">
        <f>БАКАЛАВРИ!B80</f>
        <v>История и археология</v>
      </c>
      <c r="C80" s="73" t="str">
        <f>БАКАЛАВРИ!C80</f>
        <v>ИФ</v>
      </c>
      <c r="D80" s="63" t="str">
        <f>БАКАЛАВРИ!D80</f>
        <v>Археология</v>
      </c>
      <c r="E80" s="30">
        <v>0</v>
      </c>
      <c r="F80" s="30">
        <v>18</v>
      </c>
      <c r="G80" s="30">
        <v>0</v>
      </c>
      <c r="H80" s="30">
        <v>729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30</v>
      </c>
      <c r="T80" s="30">
        <v>0</v>
      </c>
      <c r="U80" s="35">
        <v>0</v>
      </c>
      <c r="V80" s="30">
        <v>0</v>
      </c>
      <c r="W80" s="30">
        <v>0</v>
      </c>
      <c r="X80" s="30">
        <v>0</v>
      </c>
      <c r="Y80" s="135">
        <f t="shared" si="70"/>
        <v>777</v>
      </c>
      <c r="Z80" s="307">
        <f>SUM(Y80:Y84)</f>
        <v>5457.2</v>
      </c>
      <c r="AB80" s="140"/>
      <c r="AD80" s="302">
        <f>A80</f>
        <v>7</v>
      </c>
      <c r="AE80" s="309" t="str">
        <f>B80</f>
        <v>История и археология</v>
      </c>
      <c r="AF80" s="73" t="str">
        <f t="shared" si="80"/>
        <v>ИФ</v>
      </c>
      <c r="AG80" s="63" t="str">
        <f t="shared" si="80"/>
        <v>Археология</v>
      </c>
      <c r="AH80" s="158">
        <f t="shared" si="77"/>
        <v>0</v>
      </c>
      <c r="AI80" s="158">
        <f t="shared" si="77"/>
        <v>2.3166023166023165E-2</v>
      </c>
      <c r="AJ80" s="158">
        <f t="shared" si="77"/>
        <v>0</v>
      </c>
      <c r="AK80" s="158">
        <f t="shared" si="77"/>
        <v>0.93822393822393824</v>
      </c>
      <c r="AL80" s="158">
        <f t="shared" si="77"/>
        <v>0</v>
      </c>
      <c r="AM80" s="158">
        <f t="shared" si="77"/>
        <v>0</v>
      </c>
      <c r="AN80" s="158">
        <f t="shared" si="77"/>
        <v>0</v>
      </c>
      <c r="AO80" s="158">
        <f t="shared" si="77"/>
        <v>0</v>
      </c>
      <c r="AP80" s="158">
        <f t="shared" si="77"/>
        <v>0</v>
      </c>
      <c r="AQ80" s="158">
        <f t="shared" si="77"/>
        <v>0</v>
      </c>
      <c r="AR80" s="158">
        <f t="shared" si="77"/>
        <v>0</v>
      </c>
      <c r="AS80" s="158">
        <f t="shared" si="77"/>
        <v>0</v>
      </c>
      <c r="AT80" s="158">
        <f t="shared" si="77"/>
        <v>0</v>
      </c>
      <c r="AU80" s="158">
        <f t="shared" si="77"/>
        <v>0</v>
      </c>
      <c r="AV80" s="158">
        <f t="shared" si="77"/>
        <v>3.8610038610038609E-2</v>
      </c>
      <c r="AW80" s="158">
        <f t="shared" si="77"/>
        <v>0</v>
      </c>
      <c r="AX80" s="159">
        <f t="shared" si="78"/>
        <v>0</v>
      </c>
      <c r="AY80" s="158">
        <f t="shared" si="78"/>
        <v>0</v>
      </c>
      <c r="AZ80" s="158">
        <f t="shared" si="78"/>
        <v>0</v>
      </c>
      <c r="BA80" s="158">
        <f t="shared" si="78"/>
        <v>0</v>
      </c>
      <c r="BB80" s="142">
        <f t="shared" si="79"/>
        <v>1</v>
      </c>
      <c r="BC80" s="311"/>
      <c r="BG80" s="1">
        <v>0</v>
      </c>
      <c r="BH80" s="1">
        <v>578.71042471042472</v>
      </c>
      <c r="BI80" s="1">
        <v>0</v>
      </c>
      <c r="BJ80" s="1">
        <v>23437.7722007722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964.51737451737449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24981</v>
      </c>
      <c r="CG80" s="1">
        <v>0</v>
      </c>
      <c r="CH80" s="1">
        <v>305.79150579150576</v>
      </c>
      <c r="CI80" s="1">
        <v>0</v>
      </c>
      <c r="CJ80" s="1">
        <v>12384.555984555986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509.65250965250965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13200</v>
      </c>
      <c r="DG80" s="1">
        <v>0</v>
      </c>
      <c r="DH80" s="1">
        <v>160.54054054054052</v>
      </c>
      <c r="DI80" s="1">
        <v>0</v>
      </c>
      <c r="DJ80" s="1">
        <v>6501.8918918918916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267.56756756756755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6930</v>
      </c>
      <c r="EG80" s="1">
        <v>0</v>
      </c>
      <c r="EH80" s="1">
        <v>112.37837837837837</v>
      </c>
      <c r="EI80" s="1">
        <v>0</v>
      </c>
      <c r="EJ80" s="1">
        <v>4551.3243243243242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187.29729729729729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4851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</row>
    <row r="81" spans="1:183" ht="15.75" x14ac:dyDescent="0.25">
      <c r="A81" s="302"/>
      <c r="B81" s="309"/>
      <c r="C81" s="70" t="str">
        <f>БАКАЛАВРИ!C81</f>
        <v>ИФ</v>
      </c>
      <c r="D81" s="60" t="str">
        <f>БАКАЛАВРИ!D81</f>
        <v>Архивистика и документалистика</v>
      </c>
      <c r="E81" s="13">
        <v>0</v>
      </c>
      <c r="F81" s="13">
        <v>0</v>
      </c>
      <c r="G81" s="13">
        <v>0</v>
      </c>
      <c r="H81" s="13">
        <v>60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33">
        <v>0</v>
      </c>
      <c r="V81" s="13">
        <v>0</v>
      </c>
      <c r="W81" s="13">
        <v>0</v>
      </c>
      <c r="X81" s="13">
        <v>0</v>
      </c>
      <c r="Y81" s="131">
        <f t="shared" si="70"/>
        <v>60</v>
      </c>
      <c r="Z81" s="307"/>
      <c r="AB81" s="140"/>
      <c r="AD81" s="302"/>
      <c r="AE81" s="309"/>
      <c r="AF81" s="70" t="str">
        <f t="shared" si="80"/>
        <v>ИФ</v>
      </c>
      <c r="AG81" s="60" t="str">
        <f t="shared" si="80"/>
        <v>Архивистика и документалистика</v>
      </c>
      <c r="AH81" s="158">
        <f t="shared" si="77"/>
        <v>0</v>
      </c>
      <c r="AI81" s="158">
        <f t="shared" si="77"/>
        <v>0</v>
      </c>
      <c r="AJ81" s="158">
        <f t="shared" si="77"/>
        <v>0</v>
      </c>
      <c r="AK81" s="158">
        <f t="shared" si="77"/>
        <v>1</v>
      </c>
      <c r="AL81" s="158">
        <f t="shared" si="77"/>
        <v>0</v>
      </c>
      <c r="AM81" s="158">
        <f t="shared" si="77"/>
        <v>0</v>
      </c>
      <c r="AN81" s="158">
        <f t="shared" si="77"/>
        <v>0</v>
      </c>
      <c r="AO81" s="158">
        <f t="shared" si="77"/>
        <v>0</v>
      </c>
      <c r="AP81" s="158">
        <f t="shared" si="77"/>
        <v>0</v>
      </c>
      <c r="AQ81" s="158">
        <f t="shared" si="77"/>
        <v>0</v>
      </c>
      <c r="AR81" s="158">
        <f t="shared" si="77"/>
        <v>0</v>
      </c>
      <c r="AS81" s="158">
        <f t="shared" si="77"/>
        <v>0</v>
      </c>
      <c r="AT81" s="158">
        <f t="shared" si="77"/>
        <v>0</v>
      </c>
      <c r="AU81" s="158">
        <f t="shared" si="77"/>
        <v>0</v>
      </c>
      <c r="AV81" s="158">
        <f t="shared" si="77"/>
        <v>0</v>
      </c>
      <c r="AW81" s="158">
        <f t="shared" si="77"/>
        <v>0</v>
      </c>
      <c r="AX81" s="159">
        <f t="shared" si="78"/>
        <v>0</v>
      </c>
      <c r="AY81" s="158">
        <f t="shared" si="78"/>
        <v>0</v>
      </c>
      <c r="AZ81" s="158">
        <f t="shared" si="78"/>
        <v>0</v>
      </c>
      <c r="BA81" s="158">
        <f t="shared" si="78"/>
        <v>0</v>
      </c>
      <c r="BB81" s="211">
        <f t="shared" si="79"/>
        <v>1</v>
      </c>
      <c r="BC81" s="311"/>
      <c r="BG81" s="1">
        <v>0</v>
      </c>
      <c r="BH81" s="1">
        <v>0</v>
      </c>
      <c r="BI81" s="1">
        <v>0</v>
      </c>
      <c r="BJ81" s="1">
        <v>2956.2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2956.2</v>
      </c>
      <c r="CG81" s="1">
        <v>0</v>
      </c>
      <c r="CH81" s="1">
        <v>0</v>
      </c>
      <c r="CI81" s="1">
        <v>0</v>
      </c>
      <c r="CJ81" s="1">
        <v>600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600</v>
      </c>
      <c r="DG81" s="1">
        <v>0</v>
      </c>
      <c r="DH81" s="1">
        <v>0</v>
      </c>
      <c r="DI81" s="1">
        <v>0</v>
      </c>
      <c r="DJ81" s="1">
        <v>1386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1386</v>
      </c>
      <c r="EG81" s="1">
        <v>0</v>
      </c>
      <c r="EH81" s="1">
        <v>0</v>
      </c>
      <c r="EI81" s="1">
        <v>0</v>
      </c>
      <c r="EJ81" s="1">
        <v>970.19999999999982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970.19999999999982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>
        <v>0</v>
      </c>
      <c r="FZ81" s="1">
        <v>0</v>
      </c>
      <c r="GA81" s="1">
        <v>0</v>
      </c>
    </row>
    <row r="82" spans="1:183" ht="15.75" x14ac:dyDescent="0.25">
      <c r="A82" s="302"/>
      <c r="B82" s="309"/>
      <c r="C82" s="70" t="str">
        <f>БАКАЛАВРИ!C82</f>
        <v>ИФ</v>
      </c>
      <c r="D82" s="60" t="str">
        <f>БАКАЛАВРИ!D82</f>
        <v>История</v>
      </c>
      <c r="E82" s="13">
        <v>0</v>
      </c>
      <c r="F82" s="13">
        <v>0</v>
      </c>
      <c r="G82" s="13">
        <v>25</v>
      </c>
      <c r="H82" s="13">
        <v>3961.7</v>
      </c>
      <c r="I82" s="13">
        <v>0</v>
      </c>
      <c r="J82" s="13">
        <v>20</v>
      </c>
      <c r="K82" s="13">
        <v>0</v>
      </c>
      <c r="L82" s="13">
        <v>0</v>
      </c>
      <c r="M82" s="13">
        <v>282</v>
      </c>
      <c r="N82" s="13">
        <v>27</v>
      </c>
      <c r="O82" s="13">
        <v>0</v>
      </c>
      <c r="P82" s="13">
        <v>24</v>
      </c>
      <c r="Q82" s="13">
        <v>67.5</v>
      </c>
      <c r="R82" s="13">
        <v>45</v>
      </c>
      <c r="S82" s="13">
        <v>0</v>
      </c>
      <c r="T82" s="13">
        <v>0</v>
      </c>
      <c r="U82" s="33">
        <v>0</v>
      </c>
      <c r="V82" s="13">
        <v>0</v>
      </c>
      <c r="W82" s="13">
        <v>0</v>
      </c>
      <c r="X82" s="13">
        <v>168</v>
      </c>
      <c r="Y82" s="131">
        <f t="shared" si="70"/>
        <v>4620.2</v>
      </c>
      <c r="Z82" s="307"/>
      <c r="AB82" s="140"/>
      <c r="AD82" s="302"/>
      <c r="AE82" s="309"/>
      <c r="AF82" s="70" t="str">
        <f t="shared" si="80"/>
        <v>ИФ</v>
      </c>
      <c r="AG82" s="60" t="str">
        <f t="shared" si="80"/>
        <v>История</v>
      </c>
      <c r="AH82" s="158">
        <f t="shared" si="77"/>
        <v>0</v>
      </c>
      <c r="AI82" s="158">
        <f t="shared" si="77"/>
        <v>0</v>
      </c>
      <c r="AJ82" s="158">
        <f t="shared" si="77"/>
        <v>5.411021167914809E-3</v>
      </c>
      <c r="AK82" s="158">
        <f t="shared" si="77"/>
        <v>0.85747370243712395</v>
      </c>
      <c r="AL82" s="158">
        <f t="shared" si="77"/>
        <v>0</v>
      </c>
      <c r="AM82" s="158">
        <f t="shared" si="77"/>
        <v>4.3288169343318472E-3</v>
      </c>
      <c r="AN82" s="158">
        <f t="shared" si="77"/>
        <v>0</v>
      </c>
      <c r="AO82" s="158">
        <f t="shared" si="77"/>
        <v>0</v>
      </c>
      <c r="AP82" s="158">
        <f t="shared" si="77"/>
        <v>6.103631877407905E-2</v>
      </c>
      <c r="AQ82" s="158">
        <f t="shared" si="77"/>
        <v>5.8439028613479936E-3</v>
      </c>
      <c r="AR82" s="158">
        <f t="shared" si="77"/>
        <v>0</v>
      </c>
      <c r="AS82" s="158">
        <f t="shared" si="77"/>
        <v>5.1945803211982163E-3</v>
      </c>
      <c r="AT82" s="158">
        <f t="shared" si="77"/>
        <v>1.4609757153369984E-2</v>
      </c>
      <c r="AU82" s="158">
        <f t="shared" si="77"/>
        <v>9.7398381022466562E-3</v>
      </c>
      <c r="AV82" s="158">
        <f t="shared" si="77"/>
        <v>0</v>
      </c>
      <c r="AW82" s="158">
        <f t="shared" si="77"/>
        <v>0</v>
      </c>
      <c r="AX82" s="159">
        <f t="shared" si="78"/>
        <v>0</v>
      </c>
      <c r="AY82" s="158">
        <f t="shared" si="78"/>
        <v>0</v>
      </c>
      <c r="AZ82" s="158">
        <f t="shared" si="78"/>
        <v>0</v>
      </c>
      <c r="BA82" s="158">
        <f t="shared" si="78"/>
        <v>3.6362062248387519E-2</v>
      </c>
      <c r="BB82" s="211">
        <f t="shared" si="79"/>
        <v>1</v>
      </c>
      <c r="BC82" s="311"/>
      <c r="BG82" s="1">
        <v>0</v>
      </c>
      <c r="BH82" s="1">
        <v>0</v>
      </c>
      <c r="BI82" s="1">
        <v>773.15091879139425</v>
      </c>
      <c r="BJ82" s="1">
        <v>122519.67979903465</v>
      </c>
      <c r="BK82" s="1">
        <v>0</v>
      </c>
      <c r="BL82" s="1">
        <v>618.52073503311533</v>
      </c>
      <c r="BM82" s="1">
        <v>0</v>
      </c>
      <c r="BN82" s="1">
        <v>0</v>
      </c>
      <c r="BO82" s="1">
        <v>8721.1423639669265</v>
      </c>
      <c r="BP82" s="1">
        <v>835.00299229470568</v>
      </c>
      <c r="BQ82" s="1">
        <v>0</v>
      </c>
      <c r="BR82" s="1">
        <v>742.22488203973842</v>
      </c>
      <c r="BS82" s="1">
        <v>2087.5074807367641</v>
      </c>
      <c r="BT82" s="1">
        <v>1391.6716538245096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5195.5741742781693</v>
      </c>
      <c r="CA82" s="1">
        <v>142884.47499999998</v>
      </c>
      <c r="CG82" s="1">
        <v>0</v>
      </c>
      <c r="CH82" s="1">
        <v>0</v>
      </c>
      <c r="CI82" s="1">
        <v>307.26483702004242</v>
      </c>
      <c r="CJ82" s="1">
        <v>48691.644192892083</v>
      </c>
      <c r="CK82" s="1">
        <v>0</v>
      </c>
      <c r="CL82" s="1">
        <v>245.81186961603393</v>
      </c>
      <c r="CM82" s="1">
        <v>0</v>
      </c>
      <c r="CN82" s="1">
        <v>0</v>
      </c>
      <c r="CO82" s="1">
        <v>3465.9473615860788</v>
      </c>
      <c r="CP82" s="1">
        <v>331.84602398164583</v>
      </c>
      <c r="CQ82" s="1">
        <v>0</v>
      </c>
      <c r="CR82" s="1">
        <v>294.97424353924072</v>
      </c>
      <c r="CS82" s="1">
        <v>829.6150599541146</v>
      </c>
      <c r="CT82" s="1">
        <v>553.07670663607632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2064.8197047746853</v>
      </c>
      <c r="DA82" s="1">
        <v>56785</v>
      </c>
      <c r="DG82" s="1">
        <v>0</v>
      </c>
      <c r="DH82" s="1">
        <v>0</v>
      </c>
      <c r="DI82" s="1">
        <v>274.05063633608933</v>
      </c>
      <c r="DJ82" s="1">
        <v>43428.256238907408</v>
      </c>
      <c r="DK82" s="1">
        <v>0</v>
      </c>
      <c r="DL82" s="1">
        <v>219.24050906887149</v>
      </c>
      <c r="DM82" s="1">
        <v>0</v>
      </c>
      <c r="DN82" s="1">
        <v>0</v>
      </c>
      <c r="DO82" s="1">
        <v>3091.2911778710882</v>
      </c>
      <c r="DP82" s="1">
        <v>295.97468724297647</v>
      </c>
      <c r="DQ82" s="1">
        <v>0</v>
      </c>
      <c r="DR82" s="1">
        <v>263.08861088264575</v>
      </c>
      <c r="DS82" s="1">
        <v>739.93671810744127</v>
      </c>
      <c r="DT82" s="1">
        <v>493.29114540496084</v>
      </c>
      <c r="DU82" s="1">
        <v>0</v>
      </c>
      <c r="DV82" s="1">
        <v>0</v>
      </c>
      <c r="DW82" s="1">
        <v>0</v>
      </c>
      <c r="DX82" s="1">
        <v>0</v>
      </c>
      <c r="DY82" s="1">
        <v>0</v>
      </c>
      <c r="DZ82" s="1">
        <v>1841.6202761785205</v>
      </c>
      <c r="EA82" s="1">
        <v>50646.75</v>
      </c>
      <c r="EG82" s="1">
        <v>0</v>
      </c>
      <c r="EH82" s="1">
        <v>0</v>
      </c>
      <c r="EI82" s="1">
        <v>191.83544543526253</v>
      </c>
      <c r="EJ82" s="1">
        <v>30399.779367235184</v>
      </c>
      <c r="EK82" s="1">
        <v>0</v>
      </c>
      <c r="EL82" s="1">
        <v>153.46835634821002</v>
      </c>
      <c r="EM82" s="1">
        <v>0</v>
      </c>
      <c r="EN82" s="1">
        <v>0</v>
      </c>
      <c r="EO82" s="1">
        <v>2163.9038245097618</v>
      </c>
      <c r="EP82" s="1">
        <v>207.18228107008355</v>
      </c>
      <c r="EQ82" s="1">
        <v>0</v>
      </c>
      <c r="ER82" s="1">
        <v>184.16202761785203</v>
      </c>
      <c r="ES82" s="1">
        <v>517.95570267520884</v>
      </c>
      <c r="ET82" s="1">
        <v>345.30380178347258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1289.1341933249644</v>
      </c>
      <c r="FA82" s="1">
        <v>35452.724999999999</v>
      </c>
      <c r="FG82" s="1">
        <v>0</v>
      </c>
      <c r="FH82" s="1">
        <v>0</v>
      </c>
      <c r="FI82" s="1">
        <v>0</v>
      </c>
      <c r="FJ82" s="1">
        <v>0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0</v>
      </c>
      <c r="FX82" s="1">
        <v>0</v>
      </c>
      <c r="FY82" s="1">
        <v>0</v>
      </c>
      <c r="FZ82" s="1">
        <v>0</v>
      </c>
      <c r="GA82" s="1">
        <v>0</v>
      </c>
    </row>
    <row r="83" spans="1:183" ht="15.75" x14ac:dyDescent="0.25">
      <c r="A83" s="302"/>
      <c r="B83" s="309"/>
      <c r="C83" s="204" t="str">
        <f>БАКАЛАВРИ!C83</f>
        <v>ИФ</v>
      </c>
      <c r="D83" s="205" t="str">
        <f>БАКАЛАВРИ!D83</f>
        <v>История и геополитика на Балканите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1">
        <v>0</v>
      </c>
      <c r="V83" s="80">
        <v>0</v>
      </c>
      <c r="W83" s="80">
        <v>0</v>
      </c>
      <c r="X83" s="80">
        <v>0</v>
      </c>
      <c r="Y83" s="131">
        <f t="shared" si="70"/>
        <v>0</v>
      </c>
      <c r="Z83" s="307"/>
      <c r="AB83" s="140"/>
      <c r="AD83" s="302"/>
      <c r="AE83" s="309"/>
      <c r="AF83" s="204" t="str">
        <f t="shared" si="80"/>
        <v>ИФ</v>
      </c>
      <c r="AG83" s="205" t="str">
        <f t="shared" si="80"/>
        <v>История и геополитика на Балканите</v>
      </c>
      <c r="AH83" s="166" t="str">
        <f t="shared" si="77"/>
        <v/>
      </c>
      <c r="AI83" s="166" t="str">
        <f t="shared" si="77"/>
        <v/>
      </c>
      <c r="AJ83" s="166" t="str">
        <f t="shared" si="77"/>
        <v/>
      </c>
      <c r="AK83" s="166" t="str">
        <f t="shared" si="77"/>
        <v/>
      </c>
      <c r="AL83" s="166" t="str">
        <f t="shared" si="77"/>
        <v/>
      </c>
      <c r="AM83" s="166" t="str">
        <f t="shared" si="77"/>
        <v/>
      </c>
      <c r="AN83" s="166" t="str">
        <f t="shared" si="77"/>
        <v/>
      </c>
      <c r="AO83" s="166" t="str">
        <f t="shared" si="77"/>
        <v/>
      </c>
      <c r="AP83" s="166" t="str">
        <f t="shared" si="77"/>
        <v/>
      </c>
      <c r="AQ83" s="166" t="str">
        <f t="shared" si="77"/>
        <v/>
      </c>
      <c r="AR83" s="166" t="str">
        <f t="shared" si="77"/>
        <v/>
      </c>
      <c r="AS83" s="166" t="str">
        <f t="shared" si="77"/>
        <v/>
      </c>
      <c r="AT83" s="166" t="str">
        <f t="shared" si="77"/>
        <v/>
      </c>
      <c r="AU83" s="166" t="str">
        <f t="shared" si="77"/>
        <v/>
      </c>
      <c r="AV83" s="166" t="str">
        <f t="shared" si="77"/>
        <v/>
      </c>
      <c r="AW83" s="166" t="str">
        <f t="shared" si="77"/>
        <v/>
      </c>
      <c r="AX83" s="167" t="str">
        <f t="shared" si="78"/>
        <v/>
      </c>
      <c r="AY83" s="166" t="str">
        <f t="shared" si="78"/>
        <v/>
      </c>
      <c r="AZ83" s="166" t="str">
        <f t="shared" si="78"/>
        <v/>
      </c>
      <c r="BA83" s="166" t="str">
        <f t="shared" si="78"/>
        <v/>
      </c>
      <c r="BB83" s="216">
        <f t="shared" si="79"/>
        <v>0</v>
      </c>
      <c r="BC83" s="311"/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G83" s="1">
        <v>0</v>
      </c>
      <c r="FH83" s="1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">
        <v>0</v>
      </c>
      <c r="FT83" s="1">
        <v>0</v>
      </c>
      <c r="FU83" s="1">
        <v>0</v>
      </c>
      <c r="FV83" s="1">
        <v>0</v>
      </c>
      <c r="FW83" s="1">
        <v>0</v>
      </c>
      <c r="FX83" s="1">
        <v>0</v>
      </c>
      <c r="FY83" s="1">
        <v>0</v>
      </c>
      <c r="FZ83" s="1">
        <v>0</v>
      </c>
      <c r="GA83" s="1">
        <v>0</v>
      </c>
    </row>
    <row r="84" spans="1:183" ht="16.5" thickBot="1" x14ac:dyDescent="0.3">
      <c r="A84" s="303"/>
      <c r="B84" s="305"/>
      <c r="C84" s="230" t="str">
        <f>БАКАЛАВРИ!C84</f>
        <v>ИФ</v>
      </c>
      <c r="D84" s="231" t="str">
        <f>БАКАЛАВРИ!D84</f>
        <v>Минало и съвремие на Югоизточна Европа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34">
        <v>0</v>
      </c>
      <c r="V84" s="14">
        <v>0</v>
      </c>
      <c r="W84" s="14">
        <v>0</v>
      </c>
      <c r="X84" s="14">
        <v>0</v>
      </c>
      <c r="Y84" s="132">
        <f t="shared" si="70"/>
        <v>0</v>
      </c>
      <c r="Z84" s="308"/>
      <c r="AB84" s="140"/>
      <c r="AD84" s="303"/>
      <c r="AE84" s="305"/>
      <c r="AF84" s="230" t="str">
        <f t="shared" si="80"/>
        <v>ИФ</v>
      </c>
      <c r="AG84" s="231" t="str">
        <f t="shared" si="80"/>
        <v>Минало и съвремие на Югоизточна Европа</v>
      </c>
      <c r="AH84" s="160" t="str">
        <f t="shared" si="77"/>
        <v/>
      </c>
      <c r="AI84" s="160" t="str">
        <f t="shared" si="77"/>
        <v/>
      </c>
      <c r="AJ84" s="160" t="str">
        <f t="shared" si="77"/>
        <v/>
      </c>
      <c r="AK84" s="160" t="str">
        <f t="shared" si="77"/>
        <v/>
      </c>
      <c r="AL84" s="160" t="str">
        <f t="shared" si="77"/>
        <v/>
      </c>
      <c r="AM84" s="160" t="str">
        <f t="shared" si="77"/>
        <v/>
      </c>
      <c r="AN84" s="160" t="str">
        <f t="shared" si="77"/>
        <v/>
      </c>
      <c r="AO84" s="160" t="str">
        <f t="shared" si="77"/>
        <v/>
      </c>
      <c r="AP84" s="160" t="str">
        <f t="shared" si="77"/>
        <v/>
      </c>
      <c r="AQ84" s="160" t="str">
        <f t="shared" si="77"/>
        <v/>
      </c>
      <c r="AR84" s="160" t="str">
        <f t="shared" si="77"/>
        <v/>
      </c>
      <c r="AS84" s="160" t="str">
        <f t="shared" si="77"/>
        <v/>
      </c>
      <c r="AT84" s="160" t="str">
        <f t="shared" si="77"/>
        <v/>
      </c>
      <c r="AU84" s="160" t="str">
        <f t="shared" si="77"/>
        <v/>
      </c>
      <c r="AV84" s="160" t="str">
        <f t="shared" si="77"/>
        <v/>
      </c>
      <c r="AW84" s="160" t="str">
        <f t="shared" si="77"/>
        <v/>
      </c>
      <c r="AX84" s="161" t="str">
        <f t="shared" si="78"/>
        <v/>
      </c>
      <c r="AY84" s="160" t="str">
        <f t="shared" si="78"/>
        <v/>
      </c>
      <c r="AZ84" s="160" t="str">
        <f t="shared" si="78"/>
        <v/>
      </c>
      <c r="BA84" s="160" t="str">
        <f t="shared" si="78"/>
        <v/>
      </c>
      <c r="BB84" s="212">
        <f t="shared" si="79"/>
        <v>0</v>
      </c>
      <c r="BC84" s="312"/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</row>
    <row r="85" spans="1:183" ht="15.75" x14ac:dyDescent="0.25">
      <c r="A85" s="301">
        <f>MAX($A$36:A84)+1</f>
        <v>8</v>
      </c>
      <c r="B85" s="304" t="str">
        <f>БАКАЛАВРИ!B85</f>
        <v>Обществени комуникации и информационни науки</v>
      </c>
      <c r="C85" s="69" t="str">
        <f>БАКАЛАВРИ!C85</f>
        <v>ФЖМК</v>
      </c>
      <c r="D85" s="59" t="str">
        <f>БАКАЛАВРИ!D85</f>
        <v>Връзки с обществеността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865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25</v>
      </c>
      <c r="S85" s="12">
        <v>0</v>
      </c>
      <c r="T85" s="12">
        <v>0</v>
      </c>
      <c r="U85" s="32">
        <v>0</v>
      </c>
      <c r="V85" s="12">
        <v>0</v>
      </c>
      <c r="W85" s="12">
        <v>0</v>
      </c>
      <c r="X85" s="12">
        <v>0</v>
      </c>
      <c r="Y85" s="133">
        <f t="shared" si="70"/>
        <v>890</v>
      </c>
      <c r="Z85" s="306">
        <f>SUM(Y85:Y90)</f>
        <v>4088</v>
      </c>
      <c r="AB85" s="140"/>
      <c r="AD85" s="301">
        <f>A85</f>
        <v>8</v>
      </c>
      <c r="AE85" s="304" t="str">
        <f>B85</f>
        <v>Обществени комуникации и информационни науки</v>
      </c>
      <c r="AF85" s="69" t="str">
        <f t="shared" si="80"/>
        <v>ФЖМК</v>
      </c>
      <c r="AG85" s="59" t="str">
        <f t="shared" si="80"/>
        <v>Връзки с обществеността</v>
      </c>
      <c r="AH85" s="162">
        <f t="shared" si="77"/>
        <v>0</v>
      </c>
      <c r="AI85" s="162">
        <f t="shared" si="77"/>
        <v>0</v>
      </c>
      <c r="AJ85" s="162">
        <f t="shared" si="77"/>
        <v>0</v>
      </c>
      <c r="AK85" s="162">
        <f t="shared" si="77"/>
        <v>0</v>
      </c>
      <c r="AL85" s="162">
        <f t="shared" si="77"/>
        <v>0</v>
      </c>
      <c r="AM85" s="162">
        <f t="shared" si="77"/>
        <v>0</v>
      </c>
      <c r="AN85" s="162">
        <f t="shared" si="77"/>
        <v>0.9719101123595506</v>
      </c>
      <c r="AO85" s="162">
        <f t="shared" si="77"/>
        <v>0</v>
      </c>
      <c r="AP85" s="162">
        <f t="shared" si="77"/>
        <v>0</v>
      </c>
      <c r="AQ85" s="162">
        <f t="shared" si="77"/>
        <v>0</v>
      </c>
      <c r="AR85" s="162">
        <f t="shared" si="77"/>
        <v>0</v>
      </c>
      <c r="AS85" s="162">
        <f t="shared" si="77"/>
        <v>0</v>
      </c>
      <c r="AT85" s="162">
        <f t="shared" si="77"/>
        <v>0</v>
      </c>
      <c r="AU85" s="162">
        <f t="shared" si="77"/>
        <v>2.8089887640449437E-2</v>
      </c>
      <c r="AV85" s="162">
        <f t="shared" si="77"/>
        <v>0</v>
      </c>
      <c r="AW85" s="162">
        <f t="shared" si="77"/>
        <v>0</v>
      </c>
      <c r="AX85" s="163">
        <f t="shared" si="78"/>
        <v>0</v>
      </c>
      <c r="AY85" s="162">
        <f t="shared" si="78"/>
        <v>0</v>
      </c>
      <c r="AZ85" s="162">
        <f t="shared" si="78"/>
        <v>0</v>
      </c>
      <c r="BA85" s="162">
        <f t="shared" si="78"/>
        <v>0</v>
      </c>
      <c r="BB85" s="213">
        <f t="shared" si="79"/>
        <v>1</v>
      </c>
      <c r="BC85" s="310"/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59869.662921348317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1730.3370786516853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61600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59869.662921348317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1730.3370786516853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61600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0</v>
      </c>
      <c r="FY85" s="1">
        <v>0</v>
      </c>
      <c r="FZ85" s="1">
        <v>0</v>
      </c>
      <c r="GA85" s="1">
        <v>0</v>
      </c>
    </row>
    <row r="86" spans="1:183" ht="15.75" x14ac:dyDescent="0.25">
      <c r="A86" s="302"/>
      <c r="B86" s="309"/>
      <c r="C86" s="70" t="str">
        <f>БАКАЛАВРИ!C86</f>
        <v>ФЖМК</v>
      </c>
      <c r="D86" s="60" t="str">
        <f>БАКАЛАВРИ!D86</f>
        <v>Комуникационен мениджмънт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33">
        <v>0</v>
      </c>
      <c r="V86" s="13">
        <v>0</v>
      </c>
      <c r="W86" s="13">
        <v>0</v>
      </c>
      <c r="X86" s="13">
        <v>0</v>
      </c>
      <c r="Y86" s="131">
        <f t="shared" si="70"/>
        <v>0</v>
      </c>
      <c r="Z86" s="307"/>
      <c r="AB86" s="140"/>
      <c r="AD86" s="302"/>
      <c r="AE86" s="309"/>
      <c r="AF86" s="70" t="str">
        <f t="shared" si="80"/>
        <v>ФЖМК</v>
      </c>
      <c r="AG86" s="60" t="str">
        <f t="shared" si="80"/>
        <v>Комуникационен мениджмънт</v>
      </c>
      <c r="AH86" s="158" t="str">
        <f t="shared" si="77"/>
        <v/>
      </c>
      <c r="AI86" s="158" t="str">
        <f t="shared" si="77"/>
        <v/>
      </c>
      <c r="AJ86" s="158" t="str">
        <f t="shared" si="77"/>
        <v/>
      </c>
      <c r="AK86" s="158" t="str">
        <f t="shared" si="77"/>
        <v/>
      </c>
      <c r="AL86" s="158" t="str">
        <f t="shared" si="77"/>
        <v/>
      </c>
      <c r="AM86" s="158" t="str">
        <f t="shared" si="77"/>
        <v/>
      </c>
      <c r="AN86" s="158" t="str">
        <f t="shared" si="77"/>
        <v/>
      </c>
      <c r="AO86" s="158" t="str">
        <f t="shared" si="77"/>
        <v/>
      </c>
      <c r="AP86" s="158" t="str">
        <f t="shared" si="77"/>
        <v/>
      </c>
      <c r="AQ86" s="158" t="str">
        <f t="shared" si="77"/>
        <v/>
      </c>
      <c r="AR86" s="158" t="str">
        <f t="shared" si="77"/>
        <v/>
      </c>
      <c r="AS86" s="158" t="str">
        <f t="shared" si="77"/>
        <v/>
      </c>
      <c r="AT86" s="158" t="str">
        <f t="shared" si="77"/>
        <v/>
      </c>
      <c r="AU86" s="158" t="str">
        <f t="shared" si="77"/>
        <v/>
      </c>
      <c r="AV86" s="158" t="str">
        <f t="shared" si="77"/>
        <v/>
      </c>
      <c r="AW86" s="158" t="str">
        <f t="shared" si="77"/>
        <v/>
      </c>
      <c r="AX86" s="159" t="str">
        <f t="shared" si="78"/>
        <v/>
      </c>
      <c r="AY86" s="158" t="str">
        <f t="shared" si="78"/>
        <v/>
      </c>
      <c r="AZ86" s="158" t="str">
        <f t="shared" si="78"/>
        <v/>
      </c>
      <c r="BA86" s="158" t="str">
        <f t="shared" si="78"/>
        <v/>
      </c>
      <c r="BB86" s="211">
        <f t="shared" si="79"/>
        <v>0</v>
      </c>
      <c r="BC86" s="311"/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0</v>
      </c>
      <c r="FY86" s="1">
        <v>0</v>
      </c>
      <c r="FZ86" s="1">
        <v>0</v>
      </c>
      <c r="GA86" s="1">
        <v>0</v>
      </c>
    </row>
    <row r="87" spans="1:183" ht="15.75" x14ac:dyDescent="0.25">
      <c r="A87" s="302"/>
      <c r="B87" s="309"/>
      <c r="C87" s="70" t="str">
        <f>БАКАЛАВРИ!C87</f>
        <v>ФЖМК</v>
      </c>
      <c r="D87" s="60" t="str">
        <f>БАКАЛАВРИ!D87</f>
        <v>Журналистика</v>
      </c>
      <c r="E87" s="13">
        <v>0</v>
      </c>
      <c r="F87" s="13">
        <v>0</v>
      </c>
      <c r="G87" s="13">
        <v>0</v>
      </c>
      <c r="H87" s="13">
        <v>40</v>
      </c>
      <c r="I87" s="13">
        <v>0</v>
      </c>
      <c r="J87" s="13">
        <v>15</v>
      </c>
      <c r="K87" s="13">
        <v>2062</v>
      </c>
      <c r="L87" s="13">
        <v>0</v>
      </c>
      <c r="M87" s="13">
        <v>0</v>
      </c>
      <c r="N87" s="13">
        <v>25</v>
      </c>
      <c r="O87" s="13">
        <v>0</v>
      </c>
      <c r="P87" s="13">
        <v>0</v>
      </c>
      <c r="Q87" s="13">
        <v>95</v>
      </c>
      <c r="R87" s="13">
        <v>143</v>
      </c>
      <c r="S87" s="13">
        <v>0</v>
      </c>
      <c r="T87" s="13">
        <v>0</v>
      </c>
      <c r="U87" s="33">
        <v>0</v>
      </c>
      <c r="V87" s="13">
        <v>0</v>
      </c>
      <c r="W87" s="13">
        <v>10</v>
      </c>
      <c r="X87" s="13">
        <v>0</v>
      </c>
      <c r="Y87" s="131">
        <f t="shared" si="70"/>
        <v>2390</v>
      </c>
      <c r="Z87" s="307"/>
      <c r="AB87" s="140"/>
      <c r="AD87" s="302"/>
      <c r="AE87" s="309"/>
      <c r="AF87" s="70" t="str">
        <f t="shared" si="80"/>
        <v>ФЖМК</v>
      </c>
      <c r="AG87" s="60" t="str">
        <f t="shared" si="80"/>
        <v>Журналистика</v>
      </c>
      <c r="AH87" s="158">
        <f t="shared" si="77"/>
        <v>0</v>
      </c>
      <c r="AI87" s="158">
        <f t="shared" si="77"/>
        <v>0</v>
      </c>
      <c r="AJ87" s="158">
        <f t="shared" si="77"/>
        <v>0</v>
      </c>
      <c r="AK87" s="158">
        <f t="shared" si="77"/>
        <v>1.6736401673640166E-2</v>
      </c>
      <c r="AL87" s="158">
        <f t="shared" si="77"/>
        <v>0</v>
      </c>
      <c r="AM87" s="158">
        <f t="shared" si="77"/>
        <v>6.2761506276150627E-3</v>
      </c>
      <c r="AN87" s="158">
        <f t="shared" si="77"/>
        <v>0.86276150627615067</v>
      </c>
      <c r="AO87" s="158">
        <f t="shared" si="77"/>
        <v>0</v>
      </c>
      <c r="AP87" s="158">
        <f t="shared" si="77"/>
        <v>0</v>
      </c>
      <c r="AQ87" s="158">
        <f t="shared" si="77"/>
        <v>1.0460251046025104E-2</v>
      </c>
      <c r="AR87" s="158">
        <f t="shared" si="77"/>
        <v>0</v>
      </c>
      <c r="AS87" s="158">
        <f t="shared" si="77"/>
        <v>0</v>
      </c>
      <c r="AT87" s="158">
        <f t="shared" si="77"/>
        <v>3.9748953974895397E-2</v>
      </c>
      <c r="AU87" s="158">
        <f t="shared" si="77"/>
        <v>5.9832635983263598E-2</v>
      </c>
      <c r="AV87" s="158">
        <f t="shared" si="77"/>
        <v>0</v>
      </c>
      <c r="AW87" s="158">
        <f t="shared" si="77"/>
        <v>0</v>
      </c>
      <c r="AX87" s="159">
        <f t="shared" si="78"/>
        <v>0</v>
      </c>
      <c r="AY87" s="158">
        <f t="shared" si="78"/>
        <v>0</v>
      </c>
      <c r="AZ87" s="158">
        <f t="shared" si="78"/>
        <v>4.1841004184100415E-3</v>
      </c>
      <c r="BA87" s="158">
        <f t="shared" si="78"/>
        <v>0</v>
      </c>
      <c r="BB87" s="211">
        <f t="shared" si="79"/>
        <v>1</v>
      </c>
      <c r="BC87" s="311"/>
      <c r="BG87" s="1">
        <v>0</v>
      </c>
      <c r="BH87" s="1">
        <v>0</v>
      </c>
      <c r="BI87" s="1">
        <v>0</v>
      </c>
      <c r="BJ87" s="1">
        <v>1419.2468619246861</v>
      </c>
      <c r="BK87" s="1">
        <v>0</v>
      </c>
      <c r="BL87" s="1">
        <v>532.21757322175733</v>
      </c>
      <c r="BM87" s="1">
        <v>73162.175732217584</v>
      </c>
      <c r="BN87" s="1">
        <v>0</v>
      </c>
      <c r="BO87" s="1">
        <v>0</v>
      </c>
      <c r="BP87" s="1">
        <v>887.02928870292885</v>
      </c>
      <c r="BQ87" s="1">
        <v>0</v>
      </c>
      <c r="BR87" s="1">
        <v>0</v>
      </c>
      <c r="BS87" s="1">
        <v>3370.7112970711296</v>
      </c>
      <c r="BT87" s="1">
        <v>5073.8075313807531</v>
      </c>
      <c r="BU87" s="1">
        <v>0</v>
      </c>
      <c r="BV87" s="1">
        <v>0</v>
      </c>
      <c r="BW87" s="1">
        <v>0</v>
      </c>
      <c r="BX87" s="1">
        <v>0</v>
      </c>
      <c r="BY87" s="1">
        <v>354.81171548117152</v>
      </c>
      <c r="BZ87" s="1">
        <v>0</v>
      </c>
      <c r="CA87" s="1">
        <v>84800.000000000015</v>
      </c>
      <c r="CG87" s="1">
        <v>0</v>
      </c>
      <c r="CH87" s="1">
        <v>0</v>
      </c>
      <c r="CI87" s="1">
        <v>0</v>
      </c>
      <c r="CJ87" s="1">
        <v>1419.2468619246861</v>
      </c>
      <c r="CK87" s="1">
        <v>0</v>
      </c>
      <c r="CL87" s="1">
        <v>532.21757322175733</v>
      </c>
      <c r="CM87" s="1">
        <v>73162.175732217584</v>
      </c>
      <c r="CN87" s="1">
        <v>0</v>
      </c>
      <c r="CO87" s="1">
        <v>0</v>
      </c>
      <c r="CP87" s="1">
        <v>887.02928870292885</v>
      </c>
      <c r="CQ87" s="1">
        <v>0</v>
      </c>
      <c r="CR87" s="1">
        <v>0</v>
      </c>
      <c r="CS87" s="1">
        <v>3370.7112970711296</v>
      </c>
      <c r="CT87" s="1">
        <v>5073.8075313807531</v>
      </c>
      <c r="CU87" s="1">
        <v>0</v>
      </c>
      <c r="CV87" s="1">
        <v>0</v>
      </c>
      <c r="CW87" s="1">
        <v>0</v>
      </c>
      <c r="CX87" s="1">
        <v>0</v>
      </c>
      <c r="CY87" s="1">
        <v>354.81171548117152</v>
      </c>
      <c r="CZ87" s="1">
        <v>0</v>
      </c>
      <c r="DA87" s="1">
        <v>84800.000000000015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>
        <v>0</v>
      </c>
      <c r="FZ87" s="1">
        <v>0</v>
      </c>
      <c r="GA87" s="1">
        <v>0</v>
      </c>
    </row>
    <row r="88" spans="1:183" ht="15.75" x14ac:dyDescent="0.25">
      <c r="A88" s="302"/>
      <c r="B88" s="309"/>
      <c r="C88" s="70" t="str">
        <f>БАКАЛАВРИ!C88</f>
        <v>ФЖМК</v>
      </c>
      <c r="D88" s="60" t="str">
        <f>БАКАЛАВРИ!D88</f>
        <v>Книгоиздаване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220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6</v>
      </c>
      <c r="R88" s="13">
        <v>30</v>
      </c>
      <c r="S88" s="13">
        <v>0</v>
      </c>
      <c r="T88" s="13">
        <v>0</v>
      </c>
      <c r="U88" s="33">
        <v>0</v>
      </c>
      <c r="V88" s="13">
        <v>0</v>
      </c>
      <c r="W88" s="13">
        <v>0</v>
      </c>
      <c r="X88" s="13">
        <v>0</v>
      </c>
      <c r="Y88" s="131">
        <f t="shared" si="70"/>
        <v>256</v>
      </c>
      <c r="Z88" s="307"/>
      <c r="AB88" s="140"/>
      <c r="AD88" s="302"/>
      <c r="AE88" s="309"/>
      <c r="AF88" s="70" t="str">
        <f t="shared" si="80"/>
        <v>ФЖМК</v>
      </c>
      <c r="AG88" s="60" t="str">
        <f t="shared" si="80"/>
        <v>Книгоиздаване</v>
      </c>
      <c r="AH88" s="158">
        <f t="shared" si="77"/>
        <v>0</v>
      </c>
      <c r="AI88" s="158">
        <f t="shared" si="77"/>
        <v>0</v>
      </c>
      <c r="AJ88" s="158">
        <f t="shared" si="77"/>
        <v>0</v>
      </c>
      <c r="AK88" s="158">
        <f t="shared" si="77"/>
        <v>0</v>
      </c>
      <c r="AL88" s="158">
        <f t="shared" si="77"/>
        <v>0</v>
      </c>
      <c r="AM88" s="158">
        <f t="shared" si="77"/>
        <v>0</v>
      </c>
      <c r="AN88" s="158">
        <f t="shared" si="77"/>
        <v>0.859375</v>
      </c>
      <c r="AO88" s="158">
        <f t="shared" si="77"/>
        <v>0</v>
      </c>
      <c r="AP88" s="158">
        <f t="shared" si="77"/>
        <v>0</v>
      </c>
      <c r="AQ88" s="158">
        <f t="shared" si="77"/>
        <v>0</v>
      </c>
      <c r="AR88" s="158">
        <f t="shared" si="77"/>
        <v>0</v>
      </c>
      <c r="AS88" s="158">
        <f t="shared" si="77"/>
        <v>0</v>
      </c>
      <c r="AT88" s="158">
        <f t="shared" si="77"/>
        <v>2.34375E-2</v>
      </c>
      <c r="AU88" s="158">
        <f t="shared" si="77"/>
        <v>0.1171875</v>
      </c>
      <c r="AV88" s="158">
        <f t="shared" si="77"/>
        <v>0</v>
      </c>
      <c r="AW88" s="158">
        <f t="shared" si="77"/>
        <v>0</v>
      </c>
      <c r="AX88" s="159">
        <f t="shared" si="78"/>
        <v>0</v>
      </c>
      <c r="AY88" s="158">
        <f t="shared" si="78"/>
        <v>0</v>
      </c>
      <c r="AZ88" s="158">
        <f t="shared" si="78"/>
        <v>0</v>
      </c>
      <c r="BA88" s="158">
        <f t="shared" si="78"/>
        <v>0</v>
      </c>
      <c r="BB88" s="211">
        <f t="shared" si="79"/>
        <v>1</v>
      </c>
      <c r="BC88" s="311"/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8593.75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234.375</v>
      </c>
      <c r="BT88" s="1">
        <v>1171.875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10000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8593.75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234.375</v>
      </c>
      <c r="CT88" s="1">
        <v>1171.875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10000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</v>
      </c>
      <c r="FX88" s="1">
        <v>0</v>
      </c>
      <c r="FY88" s="1">
        <v>0</v>
      </c>
      <c r="FZ88" s="1">
        <v>0</v>
      </c>
      <c r="GA88" s="1">
        <v>0</v>
      </c>
    </row>
    <row r="89" spans="1:183" ht="15.75" x14ac:dyDescent="0.25">
      <c r="A89" s="302"/>
      <c r="B89" s="309"/>
      <c r="C89" s="75" t="str">
        <f>БАКАЛАВРИ!C89</f>
        <v>ФФ</v>
      </c>
      <c r="D89" s="66" t="str">
        <f>БАКАЛАВРИ!D89</f>
        <v>Публични информационни системи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33">
        <v>0</v>
      </c>
      <c r="V89" s="13">
        <v>0</v>
      </c>
      <c r="W89" s="13">
        <v>0</v>
      </c>
      <c r="X89" s="13">
        <v>0</v>
      </c>
      <c r="Y89" s="131">
        <f t="shared" si="70"/>
        <v>0</v>
      </c>
      <c r="Z89" s="307"/>
      <c r="AB89" s="140"/>
      <c r="AD89" s="302"/>
      <c r="AE89" s="309"/>
      <c r="AF89" s="75" t="str">
        <f t="shared" si="80"/>
        <v>ФФ</v>
      </c>
      <c r="AG89" s="66" t="str">
        <f t="shared" si="80"/>
        <v>Публични информационни системи</v>
      </c>
      <c r="AH89" s="158" t="str">
        <f t="shared" si="77"/>
        <v/>
      </c>
      <c r="AI89" s="158" t="str">
        <f t="shared" si="77"/>
        <v/>
      </c>
      <c r="AJ89" s="158" t="str">
        <f t="shared" si="77"/>
        <v/>
      </c>
      <c r="AK89" s="158" t="str">
        <f t="shared" si="77"/>
        <v/>
      </c>
      <c r="AL89" s="158" t="str">
        <f t="shared" si="77"/>
        <v/>
      </c>
      <c r="AM89" s="158" t="str">
        <f t="shared" si="77"/>
        <v/>
      </c>
      <c r="AN89" s="158" t="str">
        <f t="shared" si="77"/>
        <v/>
      </c>
      <c r="AO89" s="158" t="str">
        <f t="shared" si="77"/>
        <v/>
      </c>
      <c r="AP89" s="158" t="str">
        <f t="shared" si="77"/>
        <v/>
      </c>
      <c r="AQ89" s="158" t="str">
        <f t="shared" si="77"/>
        <v/>
      </c>
      <c r="AR89" s="158" t="str">
        <f t="shared" si="77"/>
        <v/>
      </c>
      <c r="AS89" s="158" t="str">
        <f t="shared" si="77"/>
        <v/>
      </c>
      <c r="AT89" s="158" t="str">
        <f t="shared" si="77"/>
        <v/>
      </c>
      <c r="AU89" s="158" t="str">
        <f t="shared" si="77"/>
        <v/>
      </c>
      <c r="AV89" s="158" t="str">
        <f t="shared" si="77"/>
        <v/>
      </c>
      <c r="AW89" s="158" t="str">
        <f t="shared" si="77"/>
        <v/>
      </c>
      <c r="AX89" s="159" t="str">
        <f t="shared" si="78"/>
        <v/>
      </c>
      <c r="AY89" s="158" t="str">
        <f t="shared" si="78"/>
        <v/>
      </c>
      <c r="AZ89" s="158" t="str">
        <f t="shared" si="78"/>
        <v/>
      </c>
      <c r="BA89" s="158" t="str">
        <f t="shared" si="78"/>
        <v/>
      </c>
      <c r="BB89" s="211">
        <f t="shared" si="79"/>
        <v>0</v>
      </c>
      <c r="BC89" s="311"/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0</v>
      </c>
      <c r="FZ89" s="1">
        <v>0</v>
      </c>
      <c r="GA89" s="1">
        <v>0</v>
      </c>
    </row>
    <row r="90" spans="1:183" ht="16.5" thickBot="1" x14ac:dyDescent="0.3">
      <c r="A90" s="303"/>
      <c r="B90" s="305"/>
      <c r="C90" s="76" t="str">
        <f>БАКАЛАВРИ!C90</f>
        <v>ФФ</v>
      </c>
      <c r="D90" s="65" t="str">
        <f>БАКАЛАВРИ!D90</f>
        <v>Библиотечно-информационни науки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552</v>
      </c>
      <c r="S90" s="14">
        <v>0</v>
      </c>
      <c r="T90" s="14">
        <v>0</v>
      </c>
      <c r="U90" s="34">
        <v>0</v>
      </c>
      <c r="V90" s="14">
        <v>0</v>
      </c>
      <c r="W90" s="14">
        <v>0</v>
      </c>
      <c r="X90" s="14">
        <v>0</v>
      </c>
      <c r="Y90" s="132">
        <f t="shared" si="70"/>
        <v>552</v>
      </c>
      <c r="Z90" s="308"/>
      <c r="AB90" s="140"/>
      <c r="AD90" s="303"/>
      <c r="AE90" s="305"/>
      <c r="AF90" s="76" t="str">
        <f t="shared" si="80"/>
        <v>ФФ</v>
      </c>
      <c r="AG90" s="65" t="str">
        <f t="shared" si="80"/>
        <v>Библиотечно-информационни науки</v>
      </c>
      <c r="AH90" s="160">
        <f t="shared" si="77"/>
        <v>0</v>
      </c>
      <c r="AI90" s="160">
        <f t="shared" si="77"/>
        <v>0</v>
      </c>
      <c r="AJ90" s="160">
        <f t="shared" si="77"/>
        <v>0</v>
      </c>
      <c r="AK90" s="160">
        <f t="shared" si="77"/>
        <v>0</v>
      </c>
      <c r="AL90" s="160">
        <f t="shared" si="77"/>
        <v>0</v>
      </c>
      <c r="AM90" s="160">
        <f t="shared" si="77"/>
        <v>0</v>
      </c>
      <c r="AN90" s="160">
        <f t="shared" si="77"/>
        <v>0</v>
      </c>
      <c r="AO90" s="160">
        <f t="shared" si="77"/>
        <v>0</v>
      </c>
      <c r="AP90" s="160">
        <f t="shared" si="77"/>
        <v>0</v>
      </c>
      <c r="AQ90" s="160">
        <f t="shared" si="77"/>
        <v>0</v>
      </c>
      <c r="AR90" s="160">
        <f t="shared" si="77"/>
        <v>0</v>
      </c>
      <c r="AS90" s="160">
        <f t="shared" si="77"/>
        <v>0</v>
      </c>
      <c r="AT90" s="160">
        <f t="shared" si="77"/>
        <v>0</v>
      </c>
      <c r="AU90" s="160">
        <f t="shared" si="77"/>
        <v>1</v>
      </c>
      <c r="AV90" s="160">
        <f t="shared" si="77"/>
        <v>0</v>
      </c>
      <c r="AW90" s="160">
        <f t="shared" si="77"/>
        <v>0</v>
      </c>
      <c r="AX90" s="161">
        <f t="shared" si="78"/>
        <v>0</v>
      </c>
      <c r="AY90" s="160">
        <f t="shared" si="78"/>
        <v>0</v>
      </c>
      <c r="AZ90" s="160">
        <f t="shared" si="78"/>
        <v>0</v>
      </c>
      <c r="BA90" s="160">
        <f t="shared" si="78"/>
        <v>0</v>
      </c>
      <c r="BB90" s="212">
        <f t="shared" si="79"/>
        <v>1</v>
      </c>
      <c r="BC90" s="312"/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16468.72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16468.72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13900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13900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>
        <v>1848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1848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720.7199999999998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720.7199999999998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  <c r="FY90" s="1">
        <v>0</v>
      </c>
      <c r="FZ90" s="1">
        <v>0</v>
      </c>
      <c r="GA90" s="1">
        <v>0</v>
      </c>
    </row>
    <row r="91" spans="1:183" ht="16.5" thickBot="1" x14ac:dyDescent="0.3">
      <c r="A91" s="44">
        <f>MAX($A$36:A90)+1</f>
        <v>9</v>
      </c>
      <c r="B91" s="56" t="str">
        <f>БАКАЛАВРИ!B91</f>
        <v>Психология</v>
      </c>
      <c r="C91" s="74" t="str">
        <f>БАКАЛАВРИ!C91</f>
        <v>ФФ</v>
      </c>
      <c r="D91" s="64" t="str">
        <f>БАКАЛАВРИ!D91</f>
        <v>Психология</v>
      </c>
      <c r="E91" s="51">
        <v>0</v>
      </c>
      <c r="F91" s="51">
        <v>30</v>
      </c>
      <c r="G91" s="51">
        <v>0</v>
      </c>
      <c r="H91" s="51">
        <v>0</v>
      </c>
      <c r="I91" s="51">
        <v>30</v>
      </c>
      <c r="J91" s="51">
        <v>242</v>
      </c>
      <c r="K91" s="51">
        <v>0</v>
      </c>
      <c r="L91" s="51">
        <v>0</v>
      </c>
      <c r="M91" s="51">
        <v>36</v>
      </c>
      <c r="N91" s="51">
        <v>0</v>
      </c>
      <c r="O91" s="51">
        <v>0</v>
      </c>
      <c r="P91" s="51">
        <v>45</v>
      </c>
      <c r="Q91" s="51">
        <v>0</v>
      </c>
      <c r="R91" s="51">
        <v>10106.5</v>
      </c>
      <c r="S91" s="51">
        <v>0</v>
      </c>
      <c r="T91" s="51">
        <v>105</v>
      </c>
      <c r="U91" s="52">
        <v>0</v>
      </c>
      <c r="V91" s="51">
        <v>0</v>
      </c>
      <c r="W91" s="51">
        <v>0</v>
      </c>
      <c r="X91" s="51">
        <v>0</v>
      </c>
      <c r="Y91" s="136">
        <f t="shared" si="70"/>
        <v>10594.5</v>
      </c>
      <c r="Z91" s="283">
        <f>Y91</f>
        <v>10594.5</v>
      </c>
      <c r="AB91" s="140"/>
      <c r="AD91" s="44">
        <f>A91</f>
        <v>9</v>
      </c>
      <c r="AE91" s="56" t="str">
        <f>B91</f>
        <v>Психология</v>
      </c>
      <c r="AF91" s="74" t="str">
        <f t="shared" si="80"/>
        <v>ФФ</v>
      </c>
      <c r="AG91" s="64" t="str">
        <f t="shared" si="80"/>
        <v>Психология</v>
      </c>
      <c r="AH91" s="164">
        <f t="shared" si="77"/>
        <v>0</v>
      </c>
      <c r="AI91" s="164">
        <f t="shared" si="77"/>
        <v>2.831657935721365E-3</v>
      </c>
      <c r="AJ91" s="164">
        <f t="shared" si="77"/>
        <v>0</v>
      </c>
      <c r="AK91" s="164">
        <f t="shared" si="77"/>
        <v>0</v>
      </c>
      <c r="AL91" s="164">
        <f t="shared" si="77"/>
        <v>2.831657935721365E-3</v>
      </c>
      <c r="AM91" s="164">
        <f t="shared" si="77"/>
        <v>2.2842040681485678E-2</v>
      </c>
      <c r="AN91" s="164">
        <f t="shared" si="77"/>
        <v>0</v>
      </c>
      <c r="AO91" s="164">
        <f t="shared" si="77"/>
        <v>0</v>
      </c>
      <c r="AP91" s="164">
        <f t="shared" si="77"/>
        <v>3.3979895228656376E-3</v>
      </c>
      <c r="AQ91" s="164">
        <f t="shared" si="77"/>
        <v>0</v>
      </c>
      <c r="AR91" s="164">
        <f t="shared" si="77"/>
        <v>0</v>
      </c>
      <c r="AS91" s="164">
        <f t="shared" si="77"/>
        <v>4.2474869035820477E-3</v>
      </c>
      <c r="AT91" s="164">
        <f t="shared" si="77"/>
        <v>0</v>
      </c>
      <c r="AU91" s="164">
        <f t="shared" si="77"/>
        <v>0.95393836424559908</v>
      </c>
      <c r="AV91" s="164">
        <f t="shared" si="77"/>
        <v>0</v>
      </c>
      <c r="AW91" s="164">
        <f t="shared" si="77"/>
        <v>9.9108027750247768E-3</v>
      </c>
      <c r="AX91" s="165">
        <f t="shared" si="78"/>
        <v>0</v>
      </c>
      <c r="AY91" s="164">
        <f t="shared" si="78"/>
        <v>0</v>
      </c>
      <c r="AZ91" s="164">
        <f t="shared" si="78"/>
        <v>0</v>
      </c>
      <c r="BA91" s="164">
        <f t="shared" si="78"/>
        <v>0</v>
      </c>
      <c r="BB91" s="215">
        <f t="shared" si="79"/>
        <v>0.99999999999999989</v>
      </c>
      <c r="BC91" s="47"/>
      <c r="BG91" s="1">
        <v>0</v>
      </c>
      <c r="BH91" s="1">
        <v>1976.3420614469774</v>
      </c>
      <c r="BI91" s="1">
        <v>0</v>
      </c>
      <c r="BJ91" s="1">
        <v>0</v>
      </c>
      <c r="BK91" s="1">
        <v>1976.3420614469774</v>
      </c>
      <c r="BL91" s="1">
        <v>15942.492629005617</v>
      </c>
      <c r="BM91" s="1">
        <v>0</v>
      </c>
      <c r="BN91" s="1">
        <v>0</v>
      </c>
      <c r="BO91" s="1">
        <v>2371.6104737363726</v>
      </c>
      <c r="BP91" s="1">
        <v>0</v>
      </c>
      <c r="BQ91" s="1">
        <v>0</v>
      </c>
      <c r="BR91" s="1">
        <v>2964.5130921704663</v>
      </c>
      <c r="BS91" s="1">
        <v>0</v>
      </c>
      <c r="BT91" s="1">
        <v>665796.70146712917</v>
      </c>
      <c r="BU91" s="1">
        <v>0</v>
      </c>
      <c r="BV91" s="1">
        <v>6917.1972150644206</v>
      </c>
      <c r="BW91" s="1">
        <v>0</v>
      </c>
      <c r="BX91" s="1">
        <v>0</v>
      </c>
      <c r="BY91" s="1">
        <v>0</v>
      </c>
      <c r="BZ91" s="1">
        <v>0</v>
      </c>
      <c r="CA91" s="1">
        <v>697945.19900000002</v>
      </c>
      <c r="CG91" s="1">
        <v>0</v>
      </c>
      <c r="CH91" s="1">
        <v>1868.9628741328049</v>
      </c>
      <c r="CI91" s="1">
        <v>0</v>
      </c>
      <c r="CJ91" s="1">
        <v>0</v>
      </c>
      <c r="CK91" s="1">
        <v>1868.9628741328049</v>
      </c>
      <c r="CL91" s="1">
        <v>15076.300518004628</v>
      </c>
      <c r="CM91" s="1">
        <v>0</v>
      </c>
      <c r="CN91" s="1">
        <v>0</v>
      </c>
      <c r="CO91" s="1">
        <v>2242.7554489593658</v>
      </c>
      <c r="CP91" s="1">
        <v>0</v>
      </c>
      <c r="CQ91" s="1">
        <v>0</v>
      </c>
      <c r="CR91" s="1">
        <v>2803.4443111992077</v>
      </c>
      <c r="CS91" s="1">
        <v>0</v>
      </c>
      <c r="CT91" s="1">
        <v>629622.44291410642</v>
      </c>
      <c r="CU91" s="1">
        <v>0</v>
      </c>
      <c r="CV91" s="1">
        <v>6541.3700594648171</v>
      </c>
      <c r="CW91" s="1">
        <v>0</v>
      </c>
      <c r="CX91" s="1">
        <v>0</v>
      </c>
      <c r="CY91" s="1">
        <v>0</v>
      </c>
      <c r="CZ91" s="1">
        <v>0</v>
      </c>
      <c r="DA91" s="1">
        <v>660024.23900000006</v>
      </c>
      <c r="DG91" s="1">
        <v>0</v>
      </c>
      <c r="DH91" s="1">
        <v>74.56888007928643</v>
      </c>
      <c r="DI91" s="1">
        <v>0</v>
      </c>
      <c r="DJ91" s="1">
        <v>0</v>
      </c>
      <c r="DK91" s="1">
        <v>74.56888007928643</v>
      </c>
      <c r="DL91" s="1">
        <v>601.52229930624389</v>
      </c>
      <c r="DM91" s="1">
        <v>0</v>
      </c>
      <c r="DN91" s="1">
        <v>0</v>
      </c>
      <c r="DO91" s="1">
        <v>89.482656095143696</v>
      </c>
      <c r="DP91" s="1">
        <v>0</v>
      </c>
      <c r="DQ91" s="1">
        <v>0</v>
      </c>
      <c r="DR91" s="1">
        <v>111.85332011892964</v>
      </c>
      <c r="DS91" s="1">
        <v>0</v>
      </c>
      <c r="DT91" s="1">
        <v>25121.012884043605</v>
      </c>
      <c r="DU91" s="1">
        <v>0</v>
      </c>
      <c r="DV91" s="1">
        <v>260.99108027750248</v>
      </c>
      <c r="DW91" s="1">
        <v>0</v>
      </c>
      <c r="DX91" s="1">
        <v>0</v>
      </c>
      <c r="DY91" s="1">
        <v>0</v>
      </c>
      <c r="DZ91" s="1">
        <v>0</v>
      </c>
      <c r="EA91" s="1">
        <v>26333.999999999996</v>
      </c>
      <c r="EG91" s="1">
        <v>0</v>
      </c>
      <c r="EH91" s="1">
        <v>32.810307234886025</v>
      </c>
      <c r="EI91" s="1">
        <v>0</v>
      </c>
      <c r="EJ91" s="1">
        <v>0</v>
      </c>
      <c r="EK91" s="1">
        <v>32.810307234886025</v>
      </c>
      <c r="EL91" s="1">
        <v>264.6698116947473</v>
      </c>
      <c r="EM91" s="1">
        <v>0</v>
      </c>
      <c r="EN91" s="1">
        <v>0</v>
      </c>
      <c r="EO91" s="1">
        <v>39.372368681863229</v>
      </c>
      <c r="EP91" s="1">
        <v>0</v>
      </c>
      <c r="EQ91" s="1">
        <v>0</v>
      </c>
      <c r="ER91" s="1">
        <v>49.215460852329038</v>
      </c>
      <c r="ES91" s="1">
        <v>0</v>
      </c>
      <c r="ET91" s="1">
        <v>11053.245668979185</v>
      </c>
      <c r="EU91" s="1">
        <v>0</v>
      </c>
      <c r="EV91" s="1">
        <v>114.83607532210108</v>
      </c>
      <c r="EW91" s="1">
        <v>0</v>
      </c>
      <c r="EX91" s="1">
        <v>0</v>
      </c>
      <c r="EY91" s="1">
        <v>0</v>
      </c>
      <c r="EZ91" s="1">
        <v>0</v>
      </c>
      <c r="FA91" s="1">
        <v>11586.959999999997</v>
      </c>
      <c r="FG91" s="1">
        <v>0</v>
      </c>
      <c r="FH91" s="1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>
        <v>0</v>
      </c>
      <c r="FZ91" s="1">
        <v>0</v>
      </c>
      <c r="GA91" s="1">
        <v>0</v>
      </c>
    </row>
    <row r="92" spans="1:183" ht="15.75" x14ac:dyDescent="0.25">
      <c r="A92" s="302">
        <f>MAX($A$36:A91)+1</f>
        <v>10</v>
      </c>
      <c r="B92" s="309" t="str">
        <f>БАКАЛАВРИ!B92</f>
        <v>Политически науки</v>
      </c>
      <c r="C92" s="73" t="str">
        <f>БАКАЛАВРИ!C92</f>
        <v>ФФ</v>
      </c>
      <c r="D92" s="63" t="str">
        <f>БАКАЛАВРИ!D92</f>
        <v>Европеистика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30</v>
      </c>
      <c r="K92" s="30">
        <v>48</v>
      </c>
      <c r="L92" s="30">
        <v>0</v>
      </c>
      <c r="M92" s="30">
        <v>45</v>
      </c>
      <c r="N92" s="30">
        <v>0</v>
      </c>
      <c r="O92" s="30">
        <v>0</v>
      </c>
      <c r="P92" s="30">
        <v>0</v>
      </c>
      <c r="Q92" s="30">
        <v>0</v>
      </c>
      <c r="R92" s="30">
        <v>936</v>
      </c>
      <c r="S92" s="30">
        <v>0</v>
      </c>
      <c r="T92" s="30">
        <v>48</v>
      </c>
      <c r="U92" s="35">
        <v>0</v>
      </c>
      <c r="V92" s="30">
        <v>0</v>
      </c>
      <c r="W92" s="30">
        <v>0</v>
      </c>
      <c r="X92" s="30">
        <v>0</v>
      </c>
      <c r="Y92" s="135">
        <f t="shared" si="70"/>
        <v>1107</v>
      </c>
      <c r="Z92" s="307">
        <f>SUM(Y92:Y96)</f>
        <v>8442</v>
      </c>
      <c r="AB92" s="140"/>
      <c r="AD92" s="302">
        <f>A92</f>
        <v>10</v>
      </c>
      <c r="AE92" s="309" t="str">
        <f>B92</f>
        <v>Политически науки</v>
      </c>
      <c r="AF92" s="73" t="str">
        <f t="shared" si="80"/>
        <v>ФФ</v>
      </c>
      <c r="AG92" s="63" t="str">
        <f t="shared" si="80"/>
        <v>Европеистика</v>
      </c>
      <c r="AH92" s="158">
        <f t="shared" si="77"/>
        <v>0</v>
      </c>
      <c r="AI92" s="158">
        <f t="shared" si="77"/>
        <v>0</v>
      </c>
      <c r="AJ92" s="158">
        <f t="shared" si="77"/>
        <v>0</v>
      </c>
      <c r="AK92" s="158">
        <f t="shared" si="77"/>
        <v>0</v>
      </c>
      <c r="AL92" s="158">
        <f t="shared" si="77"/>
        <v>0</v>
      </c>
      <c r="AM92" s="158">
        <f t="shared" si="77"/>
        <v>2.7100271002710029E-2</v>
      </c>
      <c r="AN92" s="158">
        <f t="shared" si="77"/>
        <v>4.3360433604336043E-2</v>
      </c>
      <c r="AO92" s="158">
        <f t="shared" si="77"/>
        <v>0</v>
      </c>
      <c r="AP92" s="158">
        <f t="shared" si="77"/>
        <v>4.065040650406504E-2</v>
      </c>
      <c r="AQ92" s="158">
        <f t="shared" si="77"/>
        <v>0</v>
      </c>
      <c r="AR92" s="158">
        <f t="shared" si="77"/>
        <v>0</v>
      </c>
      <c r="AS92" s="158">
        <f t="shared" si="77"/>
        <v>0</v>
      </c>
      <c r="AT92" s="158">
        <f t="shared" si="77"/>
        <v>0</v>
      </c>
      <c r="AU92" s="158">
        <f t="shared" si="77"/>
        <v>0.84552845528455289</v>
      </c>
      <c r="AV92" s="158">
        <f t="shared" si="77"/>
        <v>0</v>
      </c>
      <c r="AW92" s="158">
        <f t="shared" si="77"/>
        <v>4.3360433604336043E-2</v>
      </c>
      <c r="AX92" s="159">
        <f t="shared" si="78"/>
        <v>0</v>
      </c>
      <c r="AY92" s="158">
        <f t="shared" si="78"/>
        <v>0</v>
      </c>
      <c r="AZ92" s="158">
        <f t="shared" si="78"/>
        <v>0</v>
      </c>
      <c r="BA92" s="158">
        <f t="shared" si="78"/>
        <v>0</v>
      </c>
      <c r="BB92" s="142">
        <f t="shared" si="79"/>
        <v>1</v>
      </c>
      <c r="BC92" s="311"/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1016.6070460704608</v>
      </c>
      <c r="BM92" s="1">
        <v>1626.5712737127374</v>
      </c>
      <c r="BN92" s="1">
        <v>0</v>
      </c>
      <c r="BO92" s="1">
        <v>1524.9105691056911</v>
      </c>
      <c r="BP92" s="1">
        <v>0</v>
      </c>
      <c r="BQ92" s="1">
        <v>0</v>
      </c>
      <c r="BR92" s="1">
        <v>0</v>
      </c>
      <c r="BS92" s="1">
        <v>0</v>
      </c>
      <c r="BT92" s="1">
        <v>31718.139837398379</v>
      </c>
      <c r="BU92" s="1">
        <v>0</v>
      </c>
      <c r="BV92" s="1">
        <v>1626.5712737127374</v>
      </c>
      <c r="BW92" s="1">
        <v>0</v>
      </c>
      <c r="BX92" s="1">
        <v>0</v>
      </c>
      <c r="BY92" s="1">
        <v>0</v>
      </c>
      <c r="BZ92" s="1">
        <v>0</v>
      </c>
      <c r="CA92" s="1">
        <v>37512.80000000001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648.50948509485102</v>
      </c>
      <c r="CM92" s="1">
        <v>1037.6151761517615</v>
      </c>
      <c r="CN92" s="1">
        <v>0</v>
      </c>
      <c r="CO92" s="1">
        <v>972.76422764227641</v>
      </c>
      <c r="CP92" s="1">
        <v>0</v>
      </c>
      <c r="CQ92" s="1">
        <v>0</v>
      </c>
      <c r="CR92" s="1">
        <v>0</v>
      </c>
      <c r="CS92" s="1">
        <v>0</v>
      </c>
      <c r="CT92" s="1">
        <v>20233.495934959352</v>
      </c>
      <c r="CU92" s="1">
        <v>0</v>
      </c>
      <c r="CV92" s="1">
        <v>1037.6151761517615</v>
      </c>
      <c r="CW92" s="1">
        <v>0</v>
      </c>
      <c r="CX92" s="1">
        <v>0</v>
      </c>
      <c r="CY92" s="1">
        <v>0</v>
      </c>
      <c r="CZ92" s="1">
        <v>0</v>
      </c>
      <c r="DA92" s="1">
        <v>23930</v>
      </c>
      <c r="DG92" s="1">
        <v>0</v>
      </c>
      <c r="DH92" s="1">
        <v>0</v>
      </c>
      <c r="DI92" s="1">
        <v>0</v>
      </c>
      <c r="DJ92" s="1">
        <v>0</v>
      </c>
      <c r="DK92" s="1">
        <v>0</v>
      </c>
      <c r="DL92" s="1">
        <v>262.92682926829269</v>
      </c>
      <c r="DM92" s="1">
        <v>420.6829268292683</v>
      </c>
      <c r="DN92" s="1">
        <v>0</v>
      </c>
      <c r="DO92" s="1">
        <v>394.39024390243901</v>
      </c>
      <c r="DP92" s="1">
        <v>0</v>
      </c>
      <c r="DQ92" s="1">
        <v>0</v>
      </c>
      <c r="DR92" s="1">
        <v>0</v>
      </c>
      <c r="DS92" s="1">
        <v>0</v>
      </c>
      <c r="DT92" s="1">
        <v>8203.3170731707323</v>
      </c>
      <c r="DU92" s="1">
        <v>0</v>
      </c>
      <c r="DV92" s="1">
        <v>420.6829268292683</v>
      </c>
      <c r="DW92" s="1">
        <v>0</v>
      </c>
      <c r="DX92" s="1">
        <v>0</v>
      </c>
      <c r="DY92" s="1">
        <v>0</v>
      </c>
      <c r="DZ92" s="1">
        <v>0</v>
      </c>
      <c r="EA92" s="1">
        <v>9702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105.17073170731706</v>
      </c>
      <c r="EM92" s="1">
        <v>168.2731707317073</v>
      </c>
      <c r="EN92" s="1">
        <v>0</v>
      </c>
      <c r="EO92" s="1">
        <v>157.75609756097558</v>
      </c>
      <c r="EP92" s="1">
        <v>0</v>
      </c>
      <c r="EQ92" s="1">
        <v>0</v>
      </c>
      <c r="ER92" s="1">
        <v>0</v>
      </c>
      <c r="ES92" s="1">
        <v>0</v>
      </c>
      <c r="ET92" s="1">
        <v>3281.3268292682924</v>
      </c>
      <c r="EU92" s="1">
        <v>0</v>
      </c>
      <c r="EV92" s="1">
        <v>168.2731707317073</v>
      </c>
      <c r="EW92" s="1">
        <v>0</v>
      </c>
      <c r="EX92" s="1">
        <v>0</v>
      </c>
      <c r="EY92" s="1">
        <v>0</v>
      </c>
      <c r="EZ92" s="1">
        <v>0</v>
      </c>
      <c r="FA92" s="1">
        <v>3880.7999999999993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0</v>
      </c>
      <c r="GA92" s="1">
        <v>0</v>
      </c>
    </row>
    <row r="93" spans="1:183" ht="15.75" x14ac:dyDescent="0.25">
      <c r="A93" s="302"/>
      <c r="B93" s="309"/>
      <c r="C93" s="70" t="str">
        <f>БАКАЛАВРИ!C93</f>
        <v>ФФ</v>
      </c>
      <c r="D93" s="60" t="str">
        <f>БАКАЛАВРИ!D93</f>
        <v>Политология</v>
      </c>
      <c r="E93" s="13">
        <v>0</v>
      </c>
      <c r="F93" s="13">
        <v>0</v>
      </c>
      <c r="G93" s="13">
        <v>0</v>
      </c>
      <c r="H93" s="13">
        <v>18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6</v>
      </c>
      <c r="Q93" s="13">
        <v>0</v>
      </c>
      <c r="R93" s="13">
        <v>1945.5</v>
      </c>
      <c r="S93" s="13">
        <v>0</v>
      </c>
      <c r="T93" s="13">
        <v>45</v>
      </c>
      <c r="U93" s="33">
        <v>0</v>
      </c>
      <c r="V93" s="13">
        <v>0</v>
      </c>
      <c r="W93" s="13">
        <v>0</v>
      </c>
      <c r="X93" s="13">
        <v>0</v>
      </c>
      <c r="Y93" s="131">
        <f t="shared" si="70"/>
        <v>2014.5</v>
      </c>
      <c r="Z93" s="307"/>
      <c r="AB93" s="140"/>
      <c r="AD93" s="302"/>
      <c r="AE93" s="309"/>
      <c r="AF93" s="70" t="str">
        <f t="shared" si="80"/>
        <v>ФФ</v>
      </c>
      <c r="AG93" s="60" t="str">
        <f t="shared" si="80"/>
        <v>Политология</v>
      </c>
      <c r="AH93" s="158">
        <f t="shared" si="77"/>
        <v>0</v>
      </c>
      <c r="AI93" s="158">
        <f t="shared" si="77"/>
        <v>0</v>
      </c>
      <c r="AJ93" s="158">
        <f t="shared" si="77"/>
        <v>0</v>
      </c>
      <c r="AK93" s="158">
        <f t="shared" si="77"/>
        <v>8.9352196574832461E-3</v>
      </c>
      <c r="AL93" s="158">
        <f t="shared" si="77"/>
        <v>0</v>
      </c>
      <c r="AM93" s="158">
        <f t="shared" si="77"/>
        <v>0</v>
      </c>
      <c r="AN93" s="158">
        <f t="shared" si="77"/>
        <v>0</v>
      </c>
      <c r="AO93" s="158">
        <f t="shared" si="77"/>
        <v>0</v>
      </c>
      <c r="AP93" s="158">
        <f t="shared" si="77"/>
        <v>0</v>
      </c>
      <c r="AQ93" s="158">
        <f t="shared" si="77"/>
        <v>0</v>
      </c>
      <c r="AR93" s="158">
        <f t="shared" si="77"/>
        <v>0</v>
      </c>
      <c r="AS93" s="158">
        <f t="shared" si="77"/>
        <v>2.9784065524944155E-3</v>
      </c>
      <c r="AT93" s="158">
        <f t="shared" si="77"/>
        <v>0</v>
      </c>
      <c r="AU93" s="158">
        <f t="shared" si="77"/>
        <v>0.96574832464631422</v>
      </c>
      <c r="AV93" s="158">
        <f t="shared" si="77"/>
        <v>0</v>
      </c>
      <c r="AW93" s="158">
        <f t="shared" ref="AW93:BA115" si="81">IFERROR(T93/$Y93,"")</f>
        <v>2.2338049143708117E-2</v>
      </c>
      <c r="AX93" s="159">
        <f t="shared" si="78"/>
        <v>0</v>
      </c>
      <c r="AY93" s="158">
        <f t="shared" si="78"/>
        <v>0</v>
      </c>
      <c r="AZ93" s="158">
        <f t="shared" si="78"/>
        <v>0</v>
      </c>
      <c r="BA93" s="158">
        <f t="shared" si="78"/>
        <v>0</v>
      </c>
      <c r="BB93" s="211">
        <f t="shared" si="79"/>
        <v>1</v>
      </c>
      <c r="BC93" s="311"/>
      <c r="BG93" s="1">
        <v>0</v>
      </c>
      <c r="BH93" s="1">
        <v>0</v>
      </c>
      <c r="BI93" s="1">
        <v>0</v>
      </c>
      <c r="BJ93" s="1">
        <v>760.53229188384216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253.51076396128073</v>
      </c>
      <c r="BS93" s="1">
        <v>0</v>
      </c>
      <c r="BT93" s="1">
        <v>82200.865214445279</v>
      </c>
      <c r="BU93" s="1">
        <v>0</v>
      </c>
      <c r="BV93" s="1">
        <v>1901.3307297096055</v>
      </c>
      <c r="BW93" s="1">
        <v>0</v>
      </c>
      <c r="BX93" s="1">
        <v>0</v>
      </c>
      <c r="BY93" s="1">
        <v>0</v>
      </c>
      <c r="BZ93" s="1">
        <v>0</v>
      </c>
      <c r="CA93" s="1">
        <v>85116.239000000001</v>
      </c>
      <c r="CG93" s="1">
        <v>0</v>
      </c>
      <c r="CH93" s="1">
        <v>0</v>
      </c>
      <c r="CI93" s="1">
        <v>0</v>
      </c>
      <c r="CJ93" s="1">
        <v>673.84279076693963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224.6142635889799</v>
      </c>
      <c r="CS93" s="1">
        <v>0</v>
      </c>
      <c r="CT93" s="1">
        <v>72831.174968726729</v>
      </c>
      <c r="CU93" s="1">
        <v>0</v>
      </c>
      <c r="CV93" s="1">
        <v>1684.6069769173494</v>
      </c>
      <c r="CW93" s="1">
        <v>0</v>
      </c>
      <c r="CX93" s="1">
        <v>0</v>
      </c>
      <c r="CY93" s="1">
        <v>0</v>
      </c>
      <c r="CZ93" s="1">
        <v>0</v>
      </c>
      <c r="DA93" s="1">
        <v>75414.239000000001</v>
      </c>
      <c r="DG93" s="1">
        <v>0</v>
      </c>
      <c r="DH93" s="1">
        <v>0</v>
      </c>
      <c r="DI93" s="1">
        <v>0</v>
      </c>
      <c r="DJ93" s="1">
        <v>61.921072226358895</v>
      </c>
      <c r="DK93" s="1">
        <v>0</v>
      </c>
      <c r="DL93" s="1">
        <v>0</v>
      </c>
      <c r="DM93" s="1">
        <v>0</v>
      </c>
      <c r="DN93" s="1">
        <v>0</v>
      </c>
      <c r="DO93" s="1">
        <v>0</v>
      </c>
      <c r="DP93" s="1">
        <v>0</v>
      </c>
      <c r="DQ93" s="1">
        <v>0</v>
      </c>
      <c r="DR93" s="1">
        <v>20.640357408786301</v>
      </c>
      <c r="DS93" s="1">
        <v>0</v>
      </c>
      <c r="DT93" s="1">
        <v>6692.6358897989576</v>
      </c>
      <c r="DU93" s="1">
        <v>0</v>
      </c>
      <c r="DV93" s="1">
        <v>154.80268056589725</v>
      </c>
      <c r="DW93" s="1">
        <v>0</v>
      </c>
      <c r="DX93" s="1">
        <v>0</v>
      </c>
      <c r="DY93" s="1">
        <v>0</v>
      </c>
      <c r="DZ93" s="1">
        <v>0</v>
      </c>
      <c r="EA93" s="1">
        <v>6930</v>
      </c>
      <c r="EG93" s="1">
        <v>0</v>
      </c>
      <c r="EH93" s="1">
        <v>0</v>
      </c>
      <c r="EI93" s="1">
        <v>0</v>
      </c>
      <c r="EJ93" s="1">
        <v>24.76842889054355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8.2561429635145167</v>
      </c>
      <c r="ES93" s="1">
        <v>0</v>
      </c>
      <c r="ET93" s="1">
        <v>2677.0543559195821</v>
      </c>
      <c r="EU93" s="1">
        <v>0</v>
      </c>
      <c r="EV93" s="1">
        <v>61.921072226358881</v>
      </c>
      <c r="EW93" s="1">
        <v>0</v>
      </c>
      <c r="EX93" s="1">
        <v>0</v>
      </c>
      <c r="EY93" s="1">
        <v>0</v>
      </c>
      <c r="EZ93" s="1">
        <v>0</v>
      </c>
      <c r="FA93" s="1">
        <v>2771.9999999999991</v>
      </c>
      <c r="FG93" s="1">
        <v>0</v>
      </c>
      <c r="FH93" s="1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">
        <v>0</v>
      </c>
      <c r="FT93" s="1">
        <v>0</v>
      </c>
      <c r="FU93" s="1">
        <v>0</v>
      </c>
      <c r="FV93" s="1">
        <v>0</v>
      </c>
      <c r="FW93" s="1">
        <v>0</v>
      </c>
      <c r="FX93" s="1">
        <v>0</v>
      </c>
      <c r="FY93" s="1">
        <v>0</v>
      </c>
      <c r="FZ93" s="1">
        <v>0</v>
      </c>
      <c r="GA93" s="1">
        <v>0</v>
      </c>
    </row>
    <row r="94" spans="1:183" ht="31.5" x14ac:dyDescent="0.25">
      <c r="A94" s="302"/>
      <c r="B94" s="309"/>
      <c r="C94" s="70" t="str">
        <f>БАКАЛАВРИ!C94</f>
        <v>ФФ</v>
      </c>
      <c r="D94" s="60" t="str">
        <f>БАКАЛАВРИ!D94</f>
        <v>Публична администрация - докторска програма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33">
        <v>0</v>
      </c>
      <c r="V94" s="13">
        <v>0</v>
      </c>
      <c r="W94" s="13">
        <v>0</v>
      </c>
      <c r="X94" s="13">
        <v>0</v>
      </c>
      <c r="Y94" s="131">
        <f t="shared" si="70"/>
        <v>0</v>
      </c>
      <c r="Z94" s="307"/>
      <c r="AB94" s="140"/>
      <c r="AD94" s="302"/>
      <c r="AE94" s="309"/>
      <c r="AF94" s="70" t="str">
        <f t="shared" si="80"/>
        <v>ФФ</v>
      </c>
      <c r="AG94" s="60" t="str">
        <f t="shared" si="80"/>
        <v>Публична администрация - докторска програма</v>
      </c>
      <c r="AH94" s="158" t="str">
        <f t="shared" ref="AH94:AV110" si="82">IFERROR(E94/$Y94,"")</f>
        <v/>
      </c>
      <c r="AI94" s="158" t="str">
        <f t="shared" si="82"/>
        <v/>
      </c>
      <c r="AJ94" s="158" t="str">
        <f t="shared" si="82"/>
        <v/>
      </c>
      <c r="AK94" s="158" t="str">
        <f t="shared" si="82"/>
        <v/>
      </c>
      <c r="AL94" s="158" t="str">
        <f t="shared" si="82"/>
        <v/>
      </c>
      <c r="AM94" s="158" t="str">
        <f t="shared" si="82"/>
        <v/>
      </c>
      <c r="AN94" s="158" t="str">
        <f t="shared" si="82"/>
        <v/>
      </c>
      <c r="AO94" s="158" t="str">
        <f t="shared" si="82"/>
        <v/>
      </c>
      <c r="AP94" s="158" t="str">
        <f t="shared" si="82"/>
        <v/>
      </c>
      <c r="AQ94" s="158" t="str">
        <f t="shared" si="82"/>
        <v/>
      </c>
      <c r="AR94" s="158" t="str">
        <f t="shared" si="82"/>
        <v/>
      </c>
      <c r="AS94" s="158" t="str">
        <f t="shared" si="82"/>
        <v/>
      </c>
      <c r="AT94" s="158" t="str">
        <f t="shared" si="82"/>
        <v/>
      </c>
      <c r="AU94" s="158" t="str">
        <f t="shared" si="82"/>
        <v/>
      </c>
      <c r="AV94" s="158" t="str">
        <f t="shared" si="82"/>
        <v/>
      </c>
      <c r="AW94" s="158" t="str">
        <f t="shared" si="81"/>
        <v/>
      </c>
      <c r="AX94" s="159" t="str">
        <f t="shared" si="78"/>
        <v/>
      </c>
      <c r="AY94" s="158" t="str">
        <f t="shared" si="78"/>
        <v/>
      </c>
      <c r="AZ94" s="158" t="str">
        <f t="shared" si="78"/>
        <v/>
      </c>
      <c r="BA94" s="158" t="str">
        <f t="shared" si="78"/>
        <v/>
      </c>
      <c r="BB94" s="211">
        <f t="shared" si="79"/>
        <v>0</v>
      </c>
      <c r="BC94" s="311"/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G94" s="1">
        <v>0</v>
      </c>
      <c r="FH94" s="1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0</v>
      </c>
      <c r="FW94" s="1">
        <v>0</v>
      </c>
      <c r="FX94" s="1">
        <v>0</v>
      </c>
      <c r="FY94" s="1">
        <v>0</v>
      </c>
      <c r="FZ94" s="1">
        <v>0</v>
      </c>
      <c r="GA94" s="1">
        <v>0</v>
      </c>
    </row>
    <row r="95" spans="1:183" s="124" customFormat="1" ht="15.75" x14ac:dyDescent="0.25">
      <c r="A95" s="302"/>
      <c r="B95" s="309"/>
      <c r="C95" s="125" t="str">
        <f>БАКАЛАВРИ!C95</f>
        <v>ФКНФ</v>
      </c>
      <c r="D95" s="126" t="str">
        <f>БАКАЛАВРИ!D95</f>
        <v>Европейски съюз и европейска интеграция</v>
      </c>
      <c r="E95" s="127">
        <v>0</v>
      </c>
      <c r="F95" s="127">
        <v>0</v>
      </c>
      <c r="G95" s="127">
        <v>0</v>
      </c>
      <c r="H95" s="127">
        <v>93</v>
      </c>
      <c r="I95" s="127">
        <v>0</v>
      </c>
      <c r="J95" s="127">
        <v>0</v>
      </c>
      <c r="K95" s="127">
        <v>22.5</v>
      </c>
      <c r="L95" s="127">
        <v>0</v>
      </c>
      <c r="M95" s="127">
        <v>297</v>
      </c>
      <c r="N95" s="127">
        <v>0</v>
      </c>
      <c r="O95" s="127">
        <v>15</v>
      </c>
      <c r="P95" s="127">
        <v>0</v>
      </c>
      <c r="Q95" s="127">
        <v>0</v>
      </c>
      <c r="R95" s="127">
        <v>100.5</v>
      </c>
      <c r="S95" s="127">
        <v>0</v>
      </c>
      <c r="T95" s="127">
        <v>72</v>
      </c>
      <c r="U95" s="128">
        <v>0</v>
      </c>
      <c r="V95" s="127">
        <v>0</v>
      </c>
      <c r="W95" s="127">
        <v>0</v>
      </c>
      <c r="X95" s="127">
        <v>0</v>
      </c>
      <c r="Y95" s="137">
        <f t="shared" si="70"/>
        <v>600</v>
      </c>
      <c r="Z95" s="307"/>
      <c r="AA95" s="1"/>
      <c r="AB95" s="140"/>
      <c r="AC95" s="1"/>
      <c r="AD95" s="302"/>
      <c r="AE95" s="309"/>
      <c r="AF95" s="125" t="str">
        <f t="shared" si="80"/>
        <v>ФКНФ</v>
      </c>
      <c r="AG95" s="126" t="str">
        <f t="shared" si="80"/>
        <v>Европейски съюз и европейска интеграция</v>
      </c>
      <c r="AH95" s="168">
        <f t="shared" si="82"/>
        <v>0</v>
      </c>
      <c r="AI95" s="168">
        <f t="shared" si="82"/>
        <v>0</v>
      </c>
      <c r="AJ95" s="168">
        <f t="shared" si="82"/>
        <v>0</v>
      </c>
      <c r="AK95" s="168">
        <f t="shared" si="82"/>
        <v>0.155</v>
      </c>
      <c r="AL95" s="168">
        <f t="shared" si="82"/>
        <v>0</v>
      </c>
      <c r="AM95" s="168">
        <f t="shared" si="82"/>
        <v>0</v>
      </c>
      <c r="AN95" s="168">
        <f t="shared" si="82"/>
        <v>3.7499999999999999E-2</v>
      </c>
      <c r="AO95" s="168">
        <f t="shared" si="82"/>
        <v>0</v>
      </c>
      <c r="AP95" s="168">
        <f t="shared" si="82"/>
        <v>0.495</v>
      </c>
      <c r="AQ95" s="168">
        <f t="shared" si="82"/>
        <v>0</v>
      </c>
      <c r="AR95" s="168">
        <f t="shared" si="82"/>
        <v>2.5000000000000001E-2</v>
      </c>
      <c r="AS95" s="168">
        <f t="shared" si="82"/>
        <v>0</v>
      </c>
      <c r="AT95" s="168">
        <f t="shared" si="82"/>
        <v>0</v>
      </c>
      <c r="AU95" s="168">
        <f t="shared" si="82"/>
        <v>0.16750000000000001</v>
      </c>
      <c r="AV95" s="168">
        <f t="shared" si="82"/>
        <v>0</v>
      </c>
      <c r="AW95" s="168">
        <f t="shared" si="81"/>
        <v>0.12</v>
      </c>
      <c r="AX95" s="169">
        <f t="shared" si="78"/>
        <v>0</v>
      </c>
      <c r="AY95" s="168">
        <f t="shared" si="78"/>
        <v>0</v>
      </c>
      <c r="AZ95" s="168">
        <f t="shared" si="78"/>
        <v>0</v>
      </c>
      <c r="BA95" s="168">
        <f t="shared" si="78"/>
        <v>0</v>
      </c>
      <c r="BB95" s="217">
        <f t="shared" si="79"/>
        <v>1</v>
      </c>
      <c r="BC95" s="311"/>
      <c r="BG95" s="124">
        <v>0</v>
      </c>
      <c r="BH95" s="124">
        <v>0</v>
      </c>
      <c r="BI95" s="124">
        <v>0</v>
      </c>
      <c r="BJ95" s="124">
        <v>6867.8605899999993</v>
      </c>
      <c r="BK95" s="124">
        <v>0</v>
      </c>
      <c r="BL95" s="124">
        <v>0</v>
      </c>
      <c r="BM95" s="124">
        <v>1661.5791749999999</v>
      </c>
      <c r="BN95" s="124">
        <v>0</v>
      </c>
      <c r="BO95" s="124">
        <v>21932.845109999998</v>
      </c>
      <c r="BP95" s="124">
        <v>0</v>
      </c>
      <c r="BQ95" s="124">
        <v>1107.7194500000001</v>
      </c>
      <c r="BR95" s="124">
        <v>0</v>
      </c>
      <c r="BS95" s="124">
        <v>0</v>
      </c>
      <c r="BT95" s="124">
        <v>7421.7203150000005</v>
      </c>
      <c r="BU95" s="124">
        <v>0</v>
      </c>
      <c r="BV95" s="124">
        <v>5317.0533599999999</v>
      </c>
      <c r="BW95" s="124">
        <v>0</v>
      </c>
      <c r="BX95" s="124">
        <v>0</v>
      </c>
      <c r="BY95" s="124">
        <v>0</v>
      </c>
      <c r="BZ95" s="124">
        <v>0</v>
      </c>
      <c r="CA95" s="124">
        <v>44308.777999999998</v>
      </c>
      <c r="CG95" s="124">
        <v>0</v>
      </c>
      <c r="CH95" s="124">
        <v>0</v>
      </c>
      <c r="CI95" s="124">
        <v>0</v>
      </c>
      <c r="CJ95" s="124">
        <v>6867.8605899999993</v>
      </c>
      <c r="CK95" s="124">
        <v>0</v>
      </c>
      <c r="CL95" s="124">
        <v>0</v>
      </c>
      <c r="CM95" s="124">
        <v>1661.5791749999999</v>
      </c>
      <c r="CN95" s="124">
        <v>0</v>
      </c>
      <c r="CO95" s="124">
        <v>21932.845109999998</v>
      </c>
      <c r="CP95" s="124">
        <v>0</v>
      </c>
      <c r="CQ95" s="124">
        <v>1107.7194500000001</v>
      </c>
      <c r="CR95" s="124">
        <v>0</v>
      </c>
      <c r="CS95" s="124">
        <v>0</v>
      </c>
      <c r="CT95" s="124">
        <v>7421.7203150000005</v>
      </c>
      <c r="CU95" s="124">
        <v>0</v>
      </c>
      <c r="CV95" s="124">
        <v>5317.0533599999999</v>
      </c>
      <c r="CW95" s="124">
        <v>0</v>
      </c>
      <c r="CX95" s="124">
        <v>0</v>
      </c>
      <c r="CY95" s="124">
        <v>0</v>
      </c>
      <c r="CZ95" s="124">
        <v>0</v>
      </c>
      <c r="DA95" s="124">
        <v>44308.777999999998</v>
      </c>
      <c r="DG95" s="124">
        <v>0</v>
      </c>
      <c r="DH95" s="124">
        <v>0</v>
      </c>
      <c r="DI95" s="124">
        <v>0</v>
      </c>
      <c r="DJ95" s="124">
        <v>0</v>
      </c>
      <c r="DK95" s="124">
        <v>0</v>
      </c>
      <c r="DL95" s="124">
        <v>0</v>
      </c>
      <c r="DM95" s="124">
        <v>0</v>
      </c>
      <c r="DN95" s="124">
        <v>0</v>
      </c>
      <c r="DO95" s="124">
        <v>0</v>
      </c>
      <c r="DP95" s="124">
        <v>0</v>
      </c>
      <c r="DQ95" s="124">
        <v>0</v>
      </c>
      <c r="DR95" s="124">
        <v>0</v>
      </c>
      <c r="DS95" s="124">
        <v>0</v>
      </c>
      <c r="DT95" s="124">
        <v>0</v>
      </c>
      <c r="DU95" s="124">
        <v>0</v>
      </c>
      <c r="DV95" s="124">
        <v>0</v>
      </c>
      <c r="DW95" s="124">
        <v>0</v>
      </c>
      <c r="DX95" s="124">
        <v>0</v>
      </c>
      <c r="DY95" s="124">
        <v>0</v>
      </c>
      <c r="DZ95" s="124">
        <v>0</v>
      </c>
      <c r="EA95" s="124">
        <v>0</v>
      </c>
      <c r="EG95" s="124">
        <v>0</v>
      </c>
      <c r="EH95" s="124">
        <v>0</v>
      </c>
      <c r="EI95" s="124">
        <v>0</v>
      </c>
      <c r="EJ95" s="124">
        <v>0</v>
      </c>
      <c r="EK95" s="124">
        <v>0</v>
      </c>
      <c r="EL95" s="124">
        <v>0</v>
      </c>
      <c r="EM95" s="124">
        <v>0</v>
      </c>
      <c r="EN95" s="124">
        <v>0</v>
      </c>
      <c r="EO95" s="124">
        <v>0</v>
      </c>
      <c r="EP95" s="124">
        <v>0</v>
      </c>
      <c r="EQ95" s="124">
        <v>0</v>
      </c>
      <c r="ER95" s="124">
        <v>0</v>
      </c>
      <c r="ES95" s="124">
        <v>0</v>
      </c>
      <c r="ET95" s="124">
        <v>0</v>
      </c>
      <c r="EU95" s="124">
        <v>0</v>
      </c>
      <c r="EV95" s="124">
        <v>0</v>
      </c>
      <c r="EW95" s="124">
        <v>0</v>
      </c>
      <c r="EX95" s="124">
        <v>0</v>
      </c>
      <c r="EY95" s="124">
        <v>0</v>
      </c>
      <c r="EZ95" s="124">
        <v>0</v>
      </c>
      <c r="FA95" s="124">
        <v>0</v>
      </c>
      <c r="FG95" s="124">
        <v>0</v>
      </c>
      <c r="FH95" s="124">
        <v>0</v>
      </c>
      <c r="FI95" s="124">
        <v>0</v>
      </c>
      <c r="FJ95" s="124">
        <v>0</v>
      </c>
      <c r="FK95" s="124">
        <v>0</v>
      </c>
      <c r="FL95" s="124">
        <v>0</v>
      </c>
      <c r="FM95" s="124">
        <v>0</v>
      </c>
      <c r="FN95" s="124">
        <v>0</v>
      </c>
      <c r="FO95" s="124">
        <v>0</v>
      </c>
      <c r="FP95" s="124">
        <v>0</v>
      </c>
      <c r="FQ95" s="124">
        <v>0</v>
      </c>
      <c r="FR95" s="124">
        <v>0</v>
      </c>
      <c r="FS95" s="124">
        <v>0</v>
      </c>
      <c r="FT95" s="124">
        <v>0</v>
      </c>
      <c r="FU95" s="124">
        <v>0</v>
      </c>
      <c r="FV95" s="124">
        <v>0</v>
      </c>
      <c r="FW95" s="124">
        <v>0</v>
      </c>
      <c r="FX95" s="124">
        <v>0</v>
      </c>
      <c r="FY95" s="124">
        <v>0</v>
      </c>
      <c r="FZ95" s="124">
        <v>0</v>
      </c>
      <c r="GA95" s="124">
        <v>0</v>
      </c>
    </row>
    <row r="96" spans="1:183" ht="16.5" thickBot="1" x14ac:dyDescent="0.3">
      <c r="A96" s="303"/>
      <c r="B96" s="305"/>
      <c r="C96" s="76" t="str">
        <f>БАКАЛАВРИ!C96</f>
        <v>ЮФ</v>
      </c>
      <c r="D96" s="65" t="str">
        <f>БАКАЛАВРИ!D96</f>
        <v>Международни отношения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78</v>
      </c>
      <c r="K96" s="14">
        <v>0</v>
      </c>
      <c r="L96" s="14">
        <v>0</v>
      </c>
      <c r="M96" s="14">
        <v>58.5</v>
      </c>
      <c r="N96" s="14">
        <v>0</v>
      </c>
      <c r="O96" s="14">
        <v>0</v>
      </c>
      <c r="P96" s="14">
        <v>0</v>
      </c>
      <c r="Q96" s="14">
        <v>0</v>
      </c>
      <c r="R96" s="14">
        <v>43</v>
      </c>
      <c r="S96" s="14">
        <v>0</v>
      </c>
      <c r="T96" s="14">
        <v>4541</v>
      </c>
      <c r="U96" s="34">
        <v>0</v>
      </c>
      <c r="V96" s="14">
        <v>0</v>
      </c>
      <c r="W96" s="14">
        <v>0</v>
      </c>
      <c r="X96" s="14">
        <v>0</v>
      </c>
      <c r="Y96" s="132">
        <f t="shared" si="70"/>
        <v>4720.5</v>
      </c>
      <c r="Z96" s="308"/>
      <c r="AB96" s="140"/>
      <c r="AD96" s="303"/>
      <c r="AE96" s="305"/>
      <c r="AF96" s="76" t="str">
        <f t="shared" si="80"/>
        <v>ЮФ</v>
      </c>
      <c r="AG96" s="65" t="str">
        <f t="shared" si="80"/>
        <v>Международни отношения</v>
      </c>
      <c r="AH96" s="160">
        <f t="shared" si="82"/>
        <v>0</v>
      </c>
      <c r="AI96" s="160">
        <f t="shared" si="82"/>
        <v>0</v>
      </c>
      <c r="AJ96" s="160">
        <f t="shared" si="82"/>
        <v>0</v>
      </c>
      <c r="AK96" s="160">
        <f t="shared" si="82"/>
        <v>0</v>
      </c>
      <c r="AL96" s="160">
        <f t="shared" si="82"/>
        <v>0</v>
      </c>
      <c r="AM96" s="160">
        <f t="shared" si="82"/>
        <v>1.6523673339688592E-2</v>
      </c>
      <c r="AN96" s="160">
        <f t="shared" si="82"/>
        <v>0</v>
      </c>
      <c r="AO96" s="160">
        <f t="shared" si="82"/>
        <v>0</v>
      </c>
      <c r="AP96" s="160">
        <f t="shared" si="82"/>
        <v>1.2392755004766444E-2</v>
      </c>
      <c r="AQ96" s="160">
        <f t="shared" si="82"/>
        <v>0</v>
      </c>
      <c r="AR96" s="160">
        <f t="shared" si="82"/>
        <v>0</v>
      </c>
      <c r="AS96" s="160">
        <f t="shared" si="82"/>
        <v>0</v>
      </c>
      <c r="AT96" s="160">
        <f t="shared" si="82"/>
        <v>0</v>
      </c>
      <c r="AU96" s="160">
        <f t="shared" si="82"/>
        <v>9.1092045334180693E-3</v>
      </c>
      <c r="AV96" s="160">
        <f t="shared" si="82"/>
        <v>0</v>
      </c>
      <c r="AW96" s="160">
        <f t="shared" si="81"/>
        <v>0.96197436712212692</v>
      </c>
      <c r="AX96" s="161">
        <f t="shared" si="78"/>
        <v>0</v>
      </c>
      <c r="AY96" s="160">
        <f t="shared" si="78"/>
        <v>0</v>
      </c>
      <c r="AZ96" s="160">
        <f t="shared" si="78"/>
        <v>0</v>
      </c>
      <c r="BA96" s="160">
        <f t="shared" si="78"/>
        <v>0</v>
      </c>
      <c r="BB96" s="212">
        <f t="shared" si="79"/>
        <v>1</v>
      </c>
      <c r="BC96" s="312"/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2213.250850969177</v>
      </c>
      <c r="BM96" s="1">
        <v>0</v>
      </c>
      <c r="BN96" s="1">
        <v>0</v>
      </c>
      <c r="BO96" s="1">
        <v>1659.9381382268828</v>
      </c>
      <c r="BP96" s="1">
        <v>0</v>
      </c>
      <c r="BQ96" s="1">
        <v>0</v>
      </c>
      <c r="BR96" s="1">
        <v>0</v>
      </c>
      <c r="BS96" s="1">
        <v>0</v>
      </c>
      <c r="BT96" s="1">
        <v>1220.1254691240333</v>
      </c>
      <c r="BU96" s="1">
        <v>0</v>
      </c>
      <c r="BV96" s="1">
        <v>128850.92454167991</v>
      </c>
      <c r="BW96" s="1">
        <v>0</v>
      </c>
      <c r="BX96" s="1">
        <v>0</v>
      </c>
      <c r="BY96" s="1">
        <v>0</v>
      </c>
      <c r="BZ96" s="1">
        <v>0</v>
      </c>
      <c r="CA96" s="1">
        <v>133944.239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2052.9381722275184</v>
      </c>
      <c r="CM96" s="1">
        <v>0</v>
      </c>
      <c r="CN96" s="1">
        <v>0</v>
      </c>
      <c r="CO96" s="1">
        <v>1539.7036291706388</v>
      </c>
      <c r="CP96" s="1">
        <v>0</v>
      </c>
      <c r="CQ96" s="1">
        <v>0</v>
      </c>
      <c r="CR96" s="1">
        <v>0</v>
      </c>
      <c r="CS96" s="1">
        <v>0</v>
      </c>
      <c r="CT96" s="1">
        <v>1131.7479667408113</v>
      </c>
      <c r="CU96" s="1">
        <v>0</v>
      </c>
      <c r="CV96" s="1">
        <v>119517.84923186104</v>
      </c>
      <c r="CW96" s="1">
        <v>0</v>
      </c>
      <c r="CX96" s="1">
        <v>0</v>
      </c>
      <c r="CY96" s="1">
        <v>0</v>
      </c>
      <c r="CZ96" s="1">
        <v>0</v>
      </c>
      <c r="DA96" s="1">
        <v>124242.239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114.50905624404194</v>
      </c>
      <c r="DM96" s="1">
        <v>0</v>
      </c>
      <c r="DN96" s="1">
        <v>0</v>
      </c>
      <c r="DO96" s="1">
        <v>85.881792183031465</v>
      </c>
      <c r="DP96" s="1">
        <v>0</v>
      </c>
      <c r="DQ96" s="1">
        <v>0</v>
      </c>
      <c r="DR96" s="1">
        <v>0</v>
      </c>
      <c r="DS96" s="1">
        <v>0</v>
      </c>
      <c r="DT96" s="1">
        <v>63.12678741658722</v>
      </c>
      <c r="DU96" s="1">
        <v>0</v>
      </c>
      <c r="DV96" s="1">
        <v>6666.4823641563398</v>
      </c>
      <c r="DW96" s="1">
        <v>0</v>
      </c>
      <c r="DX96" s="1">
        <v>0</v>
      </c>
      <c r="DY96" s="1">
        <v>0</v>
      </c>
      <c r="DZ96" s="1">
        <v>0</v>
      </c>
      <c r="EA96" s="1">
        <v>6930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45.803622497616765</v>
      </c>
      <c r="EM96" s="1">
        <v>0</v>
      </c>
      <c r="EN96" s="1">
        <v>0</v>
      </c>
      <c r="EO96" s="1">
        <v>34.352716873212572</v>
      </c>
      <c r="EP96" s="1">
        <v>0</v>
      </c>
      <c r="EQ96" s="1">
        <v>0</v>
      </c>
      <c r="ER96" s="1">
        <v>0</v>
      </c>
      <c r="ES96" s="1">
        <v>0</v>
      </c>
      <c r="ET96" s="1">
        <v>25.250714966634881</v>
      </c>
      <c r="EU96" s="1">
        <v>0</v>
      </c>
      <c r="EV96" s="1">
        <v>2666.5929456625349</v>
      </c>
      <c r="EW96" s="1">
        <v>0</v>
      </c>
      <c r="EX96" s="1">
        <v>0</v>
      </c>
      <c r="EY96" s="1">
        <v>0</v>
      </c>
      <c r="EZ96" s="1">
        <v>0</v>
      </c>
      <c r="FA96" s="1">
        <v>2771.9999999999991</v>
      </c>
      <c r="FG96" s="1">
        <v>0</v>
      </c>
      <c r="FH96" s="1">
        <v>0</v>
      </c>
      <c r="FI96" s="1">
        <v>0</v>
      </c>
      <c r="FJ96" s="1">
        <v>0</v>
      </c>
      <c r="FK96" s="1">
        <v>0</v>
      </c>
      <c r="FL96" s="1">
        <v>0</v>
      </c>
      <c r="FM96" s="1">
        <v>0</v>
      </c>
      <c r="FN96" s="1">
        <v>0</v>
      </c>
      <c r="FO96" s="1">
        <v>0</v>
      </c>
      <c r="FP96" s="1">
        <v>0</v>
      </c>
      <c r="FQ96" s="1">
        <v>0</v>
      </c>
      <c r="FR96" s="1">
        <v>0</v>
      </c>
      <c r="FS96" s="1">
        <v>0</v>
      </c>
      <c r="FT96" s="1">
        <v>0</v>
      </c>
      <c r="FU96" s="1">
        <v>0</v>
      </c>
      <c r="FV96" s="1">
        <v>0</v>
      </c>
      <c r="FW96" s="1">
        <v>0</v>
      </c>
      <c r="FX96" s="1">
        <v>0</v>
      </c>
      <c r="FY96" s="1">
        <v>0</v>
      </c>
      <c r="FZ96" s="1">
        <v>0</v>
      </c>
      <c r="GA96" s="1">
        <v>0</v>
      </c>
    </row>
    <row r="97" spans="1:183" ht="16.5" thickBot="1" x14ac:dyDescent="0.3">
      <c r="A97" s="44">
        <f>MAX($A$36:A96)+1</f>
        <v>11</v>
      </c>
      <c r="B97" s="56" t="str">
        <f>БАКАЛАВРИ!B97</f>
        <v>Право</v>
      </c>
      <c r="C97" s="74" t="str">
        <f>БАКАЛАВРИ!C97</f>
        <v>ЮФ</v>
      </c>
      <c r="D97" s="64" t="str">
        <f>БАКАЛАВРИ!D97</f>
        <v>Право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2">
        <v>0</v>
      </c>
      <c r="V97" s="51">
        <v>0</v>
      </c>
      <c r="W97" s="51">
        <v>0</v>
      </c>
      <c r="X97" s="51">
        <v>0</v>
      </c>
      <c r="Y97" s="136">
        <f t="shared" si="70"/>
        <v>0</v>
      </c>
      <c r="Z97" s="283">
        <f>Y97</f>
        <v>0</v>
      </c>
      <c r="AB97" s="140"/>
      <c r="AD97" s="44">
        <f>A97</f>
        <v>11</v>
      </c>
      <c r="AE97" s="56" t="str">
        <f>B97</f>
        <v>Право</v>
      </c>
      <c r="AF97" s="74" t="str">
        <f t="shared" si="80"/>
        <v>ЮФ</v>
      </c>
      <c r="AG97" s="64" t="str">
        <f t="shared" si="80"/>
        <v>Право</v>
      </c>
      <c r="AH97" s="164" t="str">
        <f t="shared" si="82"/>
        <v/>
      </c>
      <c r="AI97" s="164" t="str">
        <f t="shared" si="82"/>
        <v/>
      </c>
      <c r="AJ97" s="164" t="str">
        <f t="shared" si="82"/>
        <v/>
      </c>
      <c r="AK97" s="164" t="str">
        <f t="shared" si="82"/>
        <v/>
      </c>
      <c r="AL97" s="164" t="str">
        <f t="shared" si="82"/>
        <v/>
      </c>
      <c r="AM97" s="164" t="str">
        <f t="shared" si="82"/>
        <v/>
      </c>
      <c r="AN97" s="164" t="str">
        <f t="shared" si="82"/>
        <v/>
      </c>
      <c r="AO97" s="164" t="str">
        <f t="shared" si="82"/>
        <v/>
      </c>
      <c r="AP97" s="164" t="str">
        <f t="shared" si="82"/>
        <v/>
      </c>
      <c r="AQ97" s="164" t="str">
        <f t="shared" si="82"/>
        <v/>
      </c>
      <c r="AR97" s="164" t="str">
        <f t="shared" si="82"/>
        <v/>
      </c>
      <c r="AS97" s="164" t="str">
        <f t="shared" si="82"/>
        <v/>
      </c>
      <c r="AT97" s="164" t="str">
        <f t="shared" si="82"/>
        <v/>
      </c>
      <c r="AU97" s="164" t="str">
        <f t="shared" si="82"/>
        <v/>
      </c>
      <c r="AV97" s="164" t="str">
        <f t="shared" si="82"/>
        <v/>
      </c>
      <c r="AW97" s="164" t="str">
        <f t="shared" si="81"/>
        <v/>
      </c>
      <c r="AX97" s="165" t="str">
        <f t="shared" si="78"/>
        <v/>
      </c>
      <c r="AY97" s="164" t="str">
        <f t="shared" si="78"/>
        <v/>
      </c>
      <c r="AZ97" s="164" t="str">
        <f t="shared" si="78"/>
        <v/>
      </c>
      <c r="BA97" s="164" t="str">
        <f t="shared" si="78"/>
        <v/>
      </c>
      <c r="BB97" s="215">
        <f t="shared" si="79"/>
        <v>0</v>
      </c>
      <c r="BC97" s="47"/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G97" s="1">
        <v>0</v>
      </c>
      <c r="FH97" s="1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0</v>
      </c>
      <c r="FT97" s="1">
        <v>0</v>
      </c>
      <c r="FU97" s="1">
        <v>0</v>
      </c>
      <c r="FV97" s="1">
        <v>0</v>
      </c>
      <c r="FW97" s="1">
        <v>0</v>
      </c>
      <c r="FX97" s="1">
        <v>0</v>
      </c>
      <c r="FY97" s="1">
        <v>0</v>
      </c>
      <c r="FZ97" s="1">
        <v>0</v>
      </c>
      <c r="GA97" s="1">
        <v>0</v>
      </c>
    </row>
    <row r="98" spans="1:183" ht="15.75" x14ac:dyDescent="0.25">
      <c r="A98" s="301">
        <f>MAX($A$36:A97)+1</f>
        <v>12</v>
      </c>
      <c r="B98" s="304" t="str">
        <f>БАКАЛАВРИ!B98</f>
        <v>Религия и теология</v>
      </c>
      <c r="C98" s="69" t="str">
        <f>БАКАЛАВРИ!C98</f>
        <v>БсФ</v>
      </c>
      <c r="D98" s="59" t="str">
        <f>БАКАЛАВРИ!D98</f>
        <v>Религията в Европа</v>
      </c>
      <c r="E98" s="12">
        <v>0.1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32">
        <v>0</v>
      </c>
      <c r="V98" s="12">
        <v>0</v>
      </c>
      <c r="W98" s="12">
        <v>0</v>
      </c>
      <c r="X98" s="12">
        <v>0</v>
      </c>
      <c r="Y98" s="133">
        <f t="shared" si="70"/>
        <v>0.1</v>
      </c>
      <c r="Z98" s="306">
        <f>SUM(Y98:Y99)</f>
        <v>2493.1</v>
      </c>
      <c r="AB98" s="140"/>
      <c r="AD98" s="301">
        <f>A98</f>
        <v>12</v>
      </c>
      <c r="AE98" s="304" t="str">
        <f>B98</f>
        <v>Религия и теология</v>
      </c>
      <c r="AF98" s="69" t="str">
        <f t="shared" si="80"/>
        <v>БсФ</v>
      </c>
      <c r="AG98" s="59" t="str">
        <f t="shared" si="80"/>
        <v>Религията в Европа</v>
      </c>
      <c r="AH98" s="162">
        <f t="shared" si="82"/>
        <v>1</v>
      </c>
      <c r="AI98" s="162">
        <f t="shared" si="82"/>
        <v>0</v>
      </c>
      <c r="AJ98" s="162">
        <f t="shared" si="82"/>
        <v>0</v>
      </c>
      <c r="AK98" s="162">
        <f t="shared" si="82"/>
        <v>0</v>
      </c>
      <c r="AL98" s="162">
        <f t="shared" si="82"/>
        <v>0</v>
      </c>
      <c r="AM98" s="162">
        <f t="shared" si="82"/>
        <v>0</v>
      </c>
      <c r="AN98" s="162">
        <f t="shared" si="82"/>
        <v>0</v>
      </c>
      <c r="AO98" s="162">
        <f t="shared" si="82"/>
        <v>0</v>
      </c>
      <c r="AP98" s="162">
        <f t="shared" si="82"/>
        <v>0</v>
      </c>
      <c r="AQ98" s="162">
        <f t="shared" si="82"/>
        <v>0</v>
      </c>
      <c r="AR98" s="162">
        <f t="shared" si="82"/>
        <v>0</v>
      </c>
      <c r="AS98" s="162">
        <f t="shared" si="82"/>
        <v>0</v>
      </c>
      <c r="AT98" s="162">
        <f t="shared" si="82"/>
        <v>0</v>
      </c>
      <c r="AU98" s="162">
        <f t="shared" si="82"/>
        <v>0</v>
      </c>
      <c r="AV98" s="162">
        <f t="shared" si="82"/>
        <v>0</v>
      </c>
      <c r="AW98" s="162">
        <f t="shared" si="81"/>
        <v>0</v>
      </c>
      <c r="AX98" s="163">
        <f t="shared" si="78"/>
        <v>0</v>
      </c>
      <c r="AY98" s="162">
        <f t="shared" si="78"/>
        <v>0</v>
      </c>
      <c r="AZ98" s="162">
        <f t="shared" si="78"/>
        <v>0</v>
      </c>
      <c r="BA98" s="162">
        <f t="shared" si="78"/>
        <v>0</v>
      </c>
      <c r="BB98" s="213">
        <f t="shared" si="79"/>
        <v>1</v>
      </c>
      <c r="BC98" s="310"/>
      <c r="BG98" s="1">
        <v>6500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6500</v>
      </c>
      <c r="CG98" s="1">
        <v>6500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6500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G98" s="1">
        <v>0</v>
      </c>
      <c r="FH98" s="1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0</v>
      </c>
      <c r="FW98" s="1">
        <v>0</v>
      </c>
      <c r="FX98" s="1">
        <v>0</v>
      </c>
      <c r="FY98" s="1">
        <v>0</v>
      </c>
      <c r="FZ98" s="1">
        <v>0</v>
      </c>
      <c r="GA98" s="1">
        <v>0</v>
      </c>
    </row>
    <row r="99" spans="1:183" ht="16.5" thickBot="1" x14ac:dyDescent="0.3">
      <c r="A99" s="303"/>
      <c r="B99" s="305"/>
      <c r="C99" s="71" t="str">
        <f>БАКАЛАВРИ!C99</f>
        <v>БсФ</v>
      </c>
      <c r="D99" s="61" t="str">
        <f>БАКАЛАВРИ!D99</f>
        <v>Теология</v>
      </c>
      <c r="E99" s="80">
        <v>2273</v>
      </c>
      <c r="F99" s="80">
        <v>0</v>
      </c>
      <c r="G99" s="80">
        <v>0</v>
      </c>
      <c r="H99" s="80">
        <v>0</v>
      </c>
      <c r="I99" s="80">
        <v>0</v>
      </c>
      <c r="J99" s="80">
        <v>40</v>
      </c>
      <c r="K99" s="80">
        <v>0</v>
      </c>
      <c r="L99" s="80">
        <v>0</v>
      </c>
      <c r="M99" s="80">
        <v>0</v>
      </c>
      <c r="N99" s="80">
        <v>20</v>
      </c>
      <c r="O99" s="80">
        <v>0</v>
      </c>
      <c r="P99" s="80">
        <v>145</v>
      </c>
      <c r="Q99" s="80">
        <v>0</v>
      </c>
      <c r="R99" s="80">
        <v>15</v>
      </c>
      <c r="S99" s="80">
        <v>0</v>
      </c>
      <c r="T99" s="80">
        <v>0</v>
      </c>
      <c r="U99" s="81">
        <v>0</v>
      </c>
      <c r="V99" s="80">
        <v>0</v>
      </c>
      <c r="W99" s="80">
        <v>0</v>
      </c>
      <c r="X99" s="80">
        <v>0</v>
      </c>
      <c r="Y99" s="138">
        <f t="shared" si="70"/>
        <v>2493</v>
      </c>
      <c r="Z99" s="308"/>
      <c r="AB99" s="140"/>
      <c r="AD99" s="303"/>
      <c r="AE99" s="305"/>
      <c r="AF99" s="71" t="str">
        <f t="shared" si="80"/>
        <v>БсФ</v>
      </c>
      <c r="AG99" s="61" t="str">
        <f t="shared" si="80"/>
        <v>Теология</v>
      </c>
      <c r="AH99" s="166">
        <f t="shared" si="82"/>
        <v>0.91175290814279986</v>
      </c>
      <c r="AI99" s="166">
        <f t="shared" si="82"/>
        <v>0</v>
      </c>
      <c r="AJ99" s="166">
        <f t="shared" si="82"/>
        <v>0</v>
      </c>
      <c r="AK99" s="166">
        <f t="shared" si="82"/>
        <v>0</v>
      </c>
      <c r="AL99" s="166">
        <f t="shared" si="82"/>
        <v>0</v>
      </c>
      <c r="AM99" s="166">
        <f t="shared" si="82"/>
        <v>1.6044925792218213E-2</v>
      </c>
      <c r="AN99" s="166">
        <f t="shared" si="82"/>
        <v>0</v>
      </c>
      <c r="AO99" s="166">
        <f t="shared" si="82"/>
        <v>0</v>
      </c>
      <c r="AP99" s="166">
        <f t="shared" si="82"/>
        <v>0</v>
      </c>
      <c r="AQ99" s="166">
        <f t="shared" si="82"/>
        <v>8.0224628961091064E-3</v>
      </c>
      <c r="AR99" s="166">
        <f t="shared" si="82"/>
        <v>0</v>
      </c>
      <c r="AS99" s="166">
        <f t="shared" si="82"/>
        <v>5.8162855996791017E-2</v>
      </c>
      <c r="AT99" s="166">
        <f t="shared" si="82"/>
        <v>0</v>
      </c>
      <c r="AU99" s="166">
        <f t="shared" si="82"/>
        <v>6.0168471720818293E-3</v>
      </c>
      <c r="AV99" s="166">
        <f t="shared" si="82"/>
        <v>0</v>
      </c>
      <c r="AW99" s="166">
        <f t="shared" si="81"/>
        <v>0</v>
      </c>
      <c r="AX99" s="167">
        <f t="shared" si="78"/>
        <v>0</v>
      </c>
      <c r="AY99" s="166">
        <f t="shared" si="78"/>
        <v>0</v>
      </c>
      <c r="AZ99" s="166">
        <f t="shared" si="78"/>
        <v>0</v>
      </c>
      <c r="BA99" s="166">
        <f t="shared" si="78"/>
        <v>0</v>
      </c>
      <c r="BB99" s="216">
        <f t="shared" si="79"/>
        <v>1</v>
      </c>
      <c r="BC99" s="311"/>
      <c r="BG99" s="1">
        <v>93436.830080224623</v>
      </c>
      <c r="BH99" s="1">
        <v>0</v>
      </c>
      <c r="BI99" s="1">
        <v>0</v>
      </c>
      <c r="BJ99" s="1">
        <v>0</v>
      </c>
      <c r="BK99" s="1">
        <v>0</v>
      </c>
      <c r="BL99" s="1">
        <v>1644.2908945046129</v>
      </c>
      <c r="BM99" s="1">
        <v>0</v>
      </c>
      <c r="BN99" s="1">
        <v>0</v>
      </c>
      <c r="BO99" s="1">
        <v>0</v>
      </c>
      <c r="BP99" s="1">
        <v>822.14544725230644</v>
      </c>
      <c r="BQ99" s="1">
        <v>0</v>
      </c>
      <c r="BR99" s="1">
        <v>5960.5544925792219</v>
      </c>
      <c r="BS99" s="1">
        <v>0</v>
      </c>
      <c r="BT99" s="1">
        <v>616.60908543922983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102480.42999999998</v>
      </c>
      <c r="CG99" s="1">
        <v>58625.71199358203</v>
      </c>
      <c r="CH99" s="1">
        <v>0</v>
      </c>
      <c r="CI99" s="1">
        <v>0</v>
      </c>
      <c r="CJ99" s="1">
        <v>0</v>
      </c>
      <c r="CK99" s="1">
        <v>0</v>
      </c>
      <c r="CL99" s="1">
        <v>1031.6887284396312</v>
      </c>
      <c r="CM99" s="1">
        <v>0</v>
      </c>
      <c r="CN99" s="1">
        <v>0</v>
      </c>
      <c r="CO99" s="1">
        <v>0</v>
      </c>
      <c r="CP99" s="1">
        <v>515.84436421981559</v>
      </c>
      <c r="CQ99" s="1">
        <v>0</v>
      </c>
      <c r="CR99" s="1">
        <v>3739.8716405936625</v>
      </c>
      <c r="CS99" s="1">
        <v>0</v>
      </c>
      <c r="CT99" s="1">
        <v>386.88327316486163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64300</v>
      </c>
      <c r="DG99" s="1">
        <v>13868.992599277979</v>
      </c>
      <c r="DH99" s="1">
        <v>0</v>
      </c>
      <c r="DI99" s="1">
        <v>0</v>
      </c>
      <c r="DJ99" s="1">
        <v>0</v>
      </c>
      <c r="DK99" s="1">
        <v>0</v>
      </c>
      <c r="DL99" s="1">
        <v>244.06498194945851</v>
      </c>
      <c r="DM99" s="1">
        <v>0</v>
      </c>
      <c r="DN99" s="1">
        <v>0</v>
      </c>
      <c r="DO99" s="1">
        <v>0</v>
      </c>
      <c r="DP99" s="1">
        <v>122.03249097472926</v>
      </c>
      <c r="DQ99" s="1">
        <v>0</v>
      </c>
      <c r="DR99" s="1">
        <v>884.73555956678706</v>
      </c>
      <c r="DS99" s="1">
        <v>0</v>
      </c>
      <c r="DT99" s="1">
        <v>91.524368231046935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15211.35</v>
      </c>
      <c r="EG99" s="1">
        <v>11095.194079422386</v>
      </c>
      <c r="EH99" s="1">
        <v>0</v>
      </c>
      <c r="EI99" s="1">
        <v>0</v>
      </c>
      <c r="EJ99" s="1">
        <v>0</v>
      </c>
      <c r="EK99" s="1">
        <v>0</v>
      </c>
      <c r="EL99" s="1">
        <v>195.25198555956686</v>
      </c>
      <c r="EM99" s="1">
        <v>0</v>
      </c>
      <c r="EN99" s="1">
        <v>0</v>
      </c>
      <c r="EO99" s="1">
        <v>0</v>
      </c>
      <c r="EP99" s="1">
        <v>97.625992779783431</v>
      </c>
      <c r="EQ99" s="1">
        <v>0</v>
      </c>
      <c r="ER99" s="1">
        <v>707.78844765342978</v>
      </c>
      <c r="ES99" s="1">
        <v>0</v>
      </c>
      <c r="ET99" s="1">
        <v>73.219494584837562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12169.080000000004</v>
      </c>
      <c r="FG99" s="1">
        <v>9846.9314079422384</v>
      </c>
      <c r="FH99" s="1">
        <v>0</v>
      </c>
      <c r="FI99" s="1">
        <v>0</v>
      </c>
      <c r="FJ99" s="1">
        <v>0</v>
      </c>
      <c r="FK99" s="1">
        <v>0</v>
      </c>
      <c r="FL99" s="1">
        <v>173.2851985559567</v>
      </c>
      <c r="FM99" s="1">
        <v>0</v>
      </c>
      <c r="FN99" s="1">
        <v>0</v>
      </c>
      <c r="FO99" s="1">
        <v>0</v>
      </c>
      <c r="FP99" s="1">
        <v>86.642599277978348</v>
      </c>
      <c r="FQ99" s="1">
        <v>0</v>
      </c>
      <c r="FR99" s="1">
        <v>628.15884476534302</v>
      </c>
      <c r="FS99" s="1">
        <v>0</v>
      </c>
      <c r="FT99" s="1">
        <v>64.981949458483754</v>
      </c>
      <c r="FU99" s="1">
        <v>0</v>
      </c>
      <c r="FV99" s="1">
        <v>0</v>
      </c>
      <c r="FW99" s="1">
        <v>0</v>
      </c>
      <c r="FX99" s="1">
        <v>0</v>
      </c>
      <c r="FY99" s="1">
        <v>0</v>
      </c>
      <c r="FZ99" s="1">
        <v>0</v>
      </c>
      <c r="GA99" s="1">
        <v>10800.000000000002</v>
      </c>
    </row>
    <row r="100" spans="1:183" ht="16.5" thickBot="1" x14ac:dyDescent="0.3">
      <c r="A100" s="191">
        <f>MAX($A$36:A99)+1</f>
        <v>13</v>
      </c>
      <c r="B100" s="189" t="str">
        <f>БАКАЛАВРИ!B100</f>
        <v>Социални дейности</v>
      </c>
      <c r="C100" s="77" t="str">
        <f>БАКАЛАВРИ!C100</f>
        <v>ФП</v>
      </c>
      <c r="D100" s="67" t="str">
        <f>БАКАЛАВРИ!D100</f>
        <v>Социални дейности</v>
      </c>
      <c r="E100" s="53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1564.5</v>
      </c>
      <c r="Q100" s="51">
        <v>0</v>
      </c>
      <c r="R100" s="51">
        <v>0</v>
      </c>
      <c r="S100" s="51">
        <v>0</v>
      </c>
      <c r="T100" s="51">
        <v>40</v>
      </c>
      <c r="U100" s="52">
        <v>0</v>
      </c>
      <c r="V100" s="51">
        <v>0</v>
      </c>
      <c r="W100" s="51">
        <v>0</v>
      </c>
      <c r="X100" s="51">
        <v>0</v>
      </c>
      <c r="Y100" s="136">
        <f t="shared" si="70"/>
        <v>1604.5</v>
      </c>
      <c r="Z100" s="283">
        <f>Y100</f>
        <v>1604.5</v>
      </c>
      <c r="AB100" s="140"/>
      <c r="AD100" s="191">
        <f>A100</f>
        <v>13</v>
      </c>
      <c r="AE100" s="189" t="str">
        <f>B100</f>
        <v>Социални дейности</v>
      </c>
      <c r="AF100" s="77" t="str">
        <f t="shared" si="80"/>
        <v>ФП</v>
      </c>
      <c r="AG100" s="67" t="str">
        <f t="shared" si="80"/>
        <v>Социални дейности</v>
      </c>
      <c r="AH100" s="261">
        <f t="shared" si="82"/>
        <v>0</v>
      </c>
      <c r="AI100" s="164">
        <f t="shared" si="82"/>
        <v>0</v>
      </c>
      <c r="AJ100" s="164">
        <f t="shared" si="82"/>
        <v>0</v>
      </c>
      <c r="AK100" s="164">
        <f t="shared" si="82"/>
        <v>0</v>
      </c>
      <c r="AL100" s="164">
        <f t="shared" si="82"/>
        <v>0</v>
      </c>
      <c r="AM100" s="164">
        <f t="shared" si="82"/>
        <v>0</v>
      </c>
      <c r="AN100" s="164">
        <f t="shared" si="82"/>
        <v>0</v>
      </c>
      <c r="AO100" s="164">
        <f t="shared" si="82"/>
        <v>0</v>
      </c>
      <c r="AP100" s="164">
        <f t="shared" si="82"/>
        <v>0</v>
      </c>
      <c r="AQ100" s="164">
        <f t="shared" si="82"/>
        <v>0</v>
      </c>
      <c r="AR100" s="164">
        <f t="shared" si="82"/>
        <v>0</v>
      </c>
      <c r="AS100" s="164">
        <f t="shared" si="82"/>
        <v>0.97507011530071674</v>
      </c>
      <c r="AT100" s="164">
        <f t="shared" si="82"/>
        <v>0</v>
      </c>
      <c r="AU100" s="164">
        <f t="shared" si="82"/>
        <v>0</v>
      </c>
      <c r="AV100" s="164">
        <f t="shared" si="82"/>
        <v>0</v>
      </c>
      <c r="AW100" s="164">
        <f t="shared" si="81"/>
        <v>2.4929884699283266E-2</v>
      </c>
      <c r="AX100" s="165">
        <f t="shared" si="78"/>
        <v>0</v>
      </c>
      <c r="AY100" s="164">
        <f t="shared" si="78"/>
        <v>0</v>
      </c>
      <c r="AZ100" s="164">
        <f t="shared" si="78"/>
        <v>0</v>
      </c>
      <c r="BA100" s="164">
        <f t="shared" si="78"/>
        <v>0</v>
      </c>
      <c r="BB100" s="215">
        <f t="shared" si="79"/>
        <v>1</v>
      </c>
      <c r="BC100" s="47"/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37888.533487067623</v>
      </c>
      <c r="BS100" s="1">
        <v>0</v>
      </c>
      <c r="BT100" s="1">
        <v>0</v>
      </c>
      <c r="BU100" s="1">
        <v>0</v>
      </c>
      <c r="BV100" s="1">
        <v>968.70651293237768</v>
      </c>
      <c r="BW100" s="1">
        <v>0</v>
      </c>
      <c r="BX100" s="1">
        <v>0</v>
      </c>
      <c r="BY100" s="1">
        <v>0</v>
      </c>
      <c r="BZ100" s="1">
        <v>0</v>
      </c>
      <c r="CA100" s="1">
        <v>38857.24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36077.594266126522</v>
      </c>
      <c r="CS100" s="1">
        <v>0</v>
      </c>
      <c r="CT100" s="1">
        <v>0</v>
      </c>
      <c r="CU100" s="1">
        <v>0</v>
      </c>
      <c r="CV100" s="1">
        <v>922.40573387348081</v>
      </c>
      <c r="CW100" s="1">
        <v>0</v>
      </c>
      <c r="CX100" s="1">
        <v>0</v>
      </c>
      <c r="CY100" s="1">
        <v>0</v>
      </c>
      <c r="CZ100" s="1">
        <v>0</v>
      </c>
      <c r="DA100" s="1">
        <v>37000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1351.4471798067934</v>
      </c>
      <c r="DS100" s="1">
        <v>0</v>
      </c>
      <c r="DT100" s="1">
        <v>0</v>
      </c>
      <c r="DU100" s="1">
        <v>0</v>
      </c>
      <c r="DV100" s="1">
        <v>34.552820193206607</v>
      </c>
      <c r="DW100" s="1">
        <v>0</v>
      </c>
      <c r="DX100" s="1">
        <v>0</v>
      </c>
      <c r="DY100" s="1">
        <v>0</v>
      </c>
      <c r="DZ100" s="1">
        <v>0</v>
      </c>
      <c r="EA100" s="1">
        <v>1386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459.49204113430977</v>
      </c>
      <c r="ES100" s="1">
        <v>0</v>
      </c>
      <c r="ET100" s="1">
        <v>0</v>
      </c>
      <c r="EU100" s="1">
        <v>0</v>
      </c>
      <c r="EV100" s="1">
        <v>11.747958865690247</v>
      </c>
      <c r="EW100" s="1">
        <v>0</v>
      </c>
      <c r="EX100" s="1">
        <v>0</v>
      </c>
      <c r="EY100" s="1">
        <v>0</v>
      </c>
      <c r="EZ100" s="1">
        <v>0</v>
      </c>
      <c r="FA100" s="1">
        <v>471.24</v>
      </c>
      <c r="FG100" s="1">
        <v>0</v>
      </c>
      <c r="FH100" s="1">
        <v>0</v>
      </c>
      <c r="FI100" s="1">
        <v>0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0</v>
      </c>
      <c r="FT100" s="1">
        <v>0</v>
      </c>
      <c r="FU100" s="1">
        <v>0</v>
      </c>
      <c r="FV100" s="1">
        <v>0</v>
      </c>
      <c r="FW100" s="1">
        <v>0</v>
      </c>
      <c r="FX100" s="1">
        <v>0</v>
      </c>
      <c r="FY100" s="1">
        <v>0</v>
      </c>
      <c r="FZ100" s="1">
        <v>0</v>
      </c>
      <c r="GA100" s="1">
        <v>0</v>
      </c>
    </row>
    <row r="101" spans="1:183" ht="16.5" thickBot="1" x14ac:dyDescent="0.3">
      <c r="A101" s="349">
        <f>MAX($A$36:A100)+1</f>
        <v>14</v>
      </c>
      <c r="B101" s="351" t="str">
        <f>БАКАЛАВРИ!B101</f>
        <v>Социология, антропология и науки за културата</v>
      </c>
      <c r="C101" s="232" t="str">
        <f>БАКАЛАВРИ!C101</f>
        <v>ИФ</v>
      </c>
      <c r="D101" s="233" t="str">
        <f>БАКАЛАВРИ!D101</f>
        <v>Етнология</v>
      </c>
      <c r="E101" s="153">
        <v>0</v>
      </c>
      <c r="F101" s="12">
        <v>0</v>
      </c>
      <c r="G101" s="12">
        <v>0</v>
      </c>
      <c r="H101" s="12">
        <v>384</v>
      </c>
      <c r="I101" s="12">
        <v>0</v>
      </c>
      <c r="J101" s="12">
        <v>0</v>
      </c>
      <c r="K101" s="12">
        <v>0</v>
      </c>
      <c r="L101" s="12">
        <v>0</v>
      </c>
      <c r="M101" s="12">
        <v>42</v>
      </c>
      <c r="N101" s="12">
        <v>0</v>
      </c>
      <c r="O101" s="12">
        <v>0</v>
      </c>
      <c r="P101" s="12">
        <v>0</v>
      </c>
      <c r="Q101" s="12">
        <v>0</v>
      </c>
      <c r="R101" s="12">
        <v>30</v>
      </c>
      <c r="S101" s="12">
        <v>0</v>
      </c>
      <c r="T101" s="12">
        <v>0</v>
      </c>
      <c r="U101" s="32">
        <v>0</v>
      </c>
      <c r="V101" s="12">
        <v>0</v>
      </c>
      <c r="W101" s="12">
        <v>0</v>
      </c>
      <c r="X101" s="12">
        <v>0</v>
      </c>
      <c r="Y101" s="133">
        <f t="shared" si="70"/>
        <v>456</v>
      </c>
      <c r="Z101" s="306">
        <f>SUM(Y101:Y106)</f>
        <v>3267</v>
      </c>
      <c r="AB101" s="140"/>
      <c r="AD101" s="190"/>
      <c r="AE101" s="188"/>
      <c r="AF101" s="257" t="str">
        <f t="shared" ref="AF101:AG130" si="83">C101</f>
        <v>ИФ</v>
      </c>
      <c r="AG101" s="258" t="str">
        <f t="shared" si="83"/>
        <v>Етнология</v>
      </c>
      <c r="AH101" s="166">
        <f t="shared" si="82"/>
        <v>0</v>
      </c>
      <c r="AI101" s="166">
        <f t="shared" si="82"/>
        <v>0</v>
      </c>
      <c r="AJ101" s="166">
        <f t="shared" si="82"/>
        <v>0</v>
      </c>
      <c r="AK101" s="166">
        <f t="shared" si="82"/>
        <v>0.84210526315789469</v>
      </c>
      <c r="AL101" s="166">
        <f t="shared" si="82"/>
        <v>0</v>
      </c>
      <c r="AM101" s="166">
        <f t="shared" si="82"/>
        <v>0</v>
      </c>
      <c r="AN101" s="166">
        <f t="shared" si="82"/>
        <v>0</v>
      </c>
      <c r="AO101" s="166">
        <f t="shared" si="82"/>
        <v>0</v>
      </c>
      <c r="AP101" s="166">
        <f t="shared" si="82"/>
        <v>9.2105263157894732E-2</v>
      </c>
      <c r="AQ101" s="166">
        <f t="shared" si="82"/>
        <v>0</v>
      </c>
      <c r="AR101" s="166">
        <f t="shared" si="82"/>
        <v>0</v>
      </c>
      <c r="AS101" s="166">
        <f t="shared" si="82"/>
        <v>0</v>
      </c>
      <c r="AT101" s="166">
        <f t="shared" si="82"/>
        <v>0</v>
      </c>
      <c r="AU101" s="166">
        <f t="shared" si="82"/>
        <v>6.5789473684210523E-2</v>
      </c>
      <c r="AV101" s="166">
        <f t="shared" si="82"/>
        <v>0</v>
      </c>
      <c r="AW101" s="166">
        <f t="shared" si="81"/>
        <v>0</v>
      </c>
      <c r="AX101" s="167">
        <f t="shared" si="81"/>
        <v>0</v>
      </c>
      <c r="AY101" s="166">
        <f t="shared" si="81"/>
        <v>0</v>
      </c>
      <c r="AZ101" s="166">
        <f t="shared" si="81"/>
        <v>0</v>
      </c>
      <c r="BA101" s="166">
        <f t="shared" si="81"/>
        <v>0</v>
      </c>
      <c r="BB101" s="218">
        <f t="shared" si="79"/>
        <v>0.99999999999999989</v>
      </c>
      <c r="BC101" s="186"/>
      <c r="BG101" s="1">
        <v>0</v>
      </c>
      <c r="BH101" s="1">
        <v>0</v>
      </c>
      <c r="BI101" s="1">
        <v>0</v>
      </c>
      <c r="BJ101" s="1">
        <v>7975.3094736842104</v>
      </c>
      <c r="BK101" s="1">
        <v>0</v>
      </c>
      <c r="BL101" s="1">
        <v>0</v>
      </c>
      <c r="BM101" s="1">
        <v>0</v>
      </c>
      <c r="BN101" s="1">
        <v>0</v>
      </c>
      <c r="BO101" s="1">
        <v>872.29947368421051</v>
      </c>
      <c r="BP101" s="1">
        <v>0</v>
      </c>
      <c r="BQ101" s="1">
        <v>0</v>
      </c>
      <c r="BR101" s="1">
        <v>0</v>
      </c>
      <c r="BS101" s="1">
        <v>0</v>
      </c>
      <c r="BT101" s="1">
        <v>623.07105263157894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9470.68</v>
      </c>
      <c r="CG101" s="1">
        <v>0</v>
      </c>
      <c r="CH101" s="1">
        <v>0</v>
      </c>
      <c r="CI101" s="1">
        <v>0</v>
      </c>
      <c r="CJ101" s="1">
        <v>2863.1578947368421</v>
      </c>
      <c r="CK101" s="1">
        <v>0</v>
      </c>
      <c r="CL101" s="1">
        <v>0</v>
      </c>
      <c r="CM101" s="1">
        <v>0</v>
      </c>
      <c r="CN101" s="1">
        <v>0</v>
      </c>
      <c r="CO101" s="1">
        <v>313.15789473684208</v>
      </c>
      <c r="CP101" s="1">
        <v>0</v>
      </c>
      <c r="CQ101" s="1">
        <v>0</v>
      </c>
      <c r="CR101" s="1">
        <v>0</v>
      </c>
      <c r="CS101" s="1">
        <v>0</v>
      </c>
      <c r="CT101" s="1">
        <v>223.68421052631578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3400</v>
      </c>
      <c r="DG101" s="1">
        <v>0</v>
      </c>
      <c r="DH101" s="1">
        <v>0</v>
      </c>
      <c r="DI101" s="1">
        <v>0</v>
      </c>
      <c r="DJ101" s="1">
        <v>3501.4736842105262</v>
      </c>
      <c r="DK101" s="1">
        <v>0</v>
      </c>
      <c r="DL101" s="1">
        <v>0</v>
      </c>
      <c r="DM101" s="1">
        <v>0</v>
      </c>
      <c r="DN101" s="1">
        <v>0</v>
      </c>
      <c r="DO101" s="1">
        <v>382.9736842105263</v>
      </c>
      <c r="DP101" s="1">
        <v>0</v>
      </c>
      <c r="DQ101" s="1">
        <v>0</v>
      </c>
      <c r="DR101" s="1">
        <v>0</v>
      </c>
      <c r="DS101" s="1">
        <v>0</v>
      </c>
      <c r="DT101" s="1">
        <v>273.55263157894734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4158</v>
      </c>
      <c r="EG101" s="1">
        <v>0</v>
      </c>
      <c r="EH101" s="1">
        <v>0</v>
      </c>
      <c r="EI101" s="1">
        <v>0</v>
      </c>
      <c r="EJ101" s="1">
        <v>1610.6778947368423</v>
      </c>
      <c r="EK101" s="1">
        <v>0</v>
      </c>
      <c r="EL101" s="1">
        <v>0</v>
      </c>
      <c r="EM101" s="1">
        <v>0</v>
      </c>
      <c r="EN101" s="1">
        <v>0</v>
      </c>
      <c r="EO101" s="1">
        <v>176.16789473684213</v>
      </c>
      <c r="EP101" s="1">
        <v>0</v>
      </c>
      <c r="EQ101" s="1">
        <v>0</v>
      </c>
      <c r="ER101" s="1">
        <v>0</v>
      </c>
      <c r="ES101" s="1">
        <v>0</v>
      </c>
      <c r="ET101" s="1">
        <v>125.8342105263158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1912.68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">
        <v>0</v>
      </c>
      <c r="FT101" s="1">
        <v>0</v>
      </c>
      <c r="FU101" s="1">
        <v>0</v>
      </c>
      <c r="FV101" s="1">
        <v>0</v>
      </c>
      <c r="FW101" s="1">
        <v>0</v>
      </c>
      <c r="FX101" s="1">
        <v>0</v>
      </c>
      <c r="FY101" s="1">
        <v>0</v>
      </c>
      <c r="FZ101" s="1">
        <v>0</v>
      </c>
      <c r="GA101" s="1">
        <v>0</v>
      </c>
    </row>
    <row r="102" spans="1:183" ht="15.75" customHeight="1" x14ac:dyDescent="0.25">
      <c r="A102" s="353"/>
      <c r="B102" s="354"/>
      <c r="C102" s="73" t="str">
        <f>БАКАЛАВРИ!C102</f>
        <v>ИФ</v>
      </c>
      <c r="D102" s="63" t="str">
        <f>БАКАЛАВРИ!D102</f>
        <v>Етнология и културна антропология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5">
        <v>0</v>
      </c>
      <c r="V102" s="30">
        <v>0</v>
      </c>
      <c r="W102" s="30">
        <v>0</v>
      </c>
      <c r="X102" s="30">
        <v>0</v>
      </c>
      <c r="Y102" s="135">
        <f t="shared" si="70"/>
        <v>0</v>
      </c>
      <c r="Z102" s="307"/>
      <c r="AB102" s="140"/>
      <c r="AD102" s="301">
        <f>A101</f>
        <v>14</v>
      </c>
      <c r="AE102" s="304" t="str">
        <f>B101</f>
        <v>Социология, антропология и науки за културата</v>
      </c>
      <c r="AF102" s="69" t="str">
        <f t="shared" si="83"/>
        <v>ИФ</v>
      </c>
      <c r="AG102" s="59" t="str">
        <f t="shared" si="83"/>
        <v>Етнология и културна антропология</v>
      </c>
      <c r="AH102" s="162" t="str">
        <f t="shared" si="82"/>
        <v/>
      </c>
      <c r="AI102" s="162" t="str">
        <f t="shared" si="82"/>
        <v/>
      </c>
      <c r="AJ102" s="162" t="str">
        <f t="shared" si="82"/>
        <v/>
      </c>
      <c r="AK102" s="162" t="str">
        <f t="shared" si="82"/>
        <v/>
      </c>
      <c r="AL102" s="162" t="str">
        <f t="shared" si="82"/>
        <v/>
      </c>
      <c r="AM102" s="162" t="str">
        <f t="shared" si="82"/>
        <v/>
      </c>
      <c r="AN102" s="162" t="str">
        <f t="shared" si="82"/>
        <v/>
      </c>
      <c r="AO102" s="162" t="str">
        <f t="shared" si="82"/>
        <v/>
      </c>
      <c r="AP102" s="162" t="str">
        <f t="shared" si="82"/>
        <v/>
      </c>
      <c r="AQ102" s="162" t="str">
        <f t="shared" si="82"/>
        <v/>
      </c>
      <c r="AR102" s="162" t="str">
        <f t="shared" si="82"/>
        <v/>
      </c>
      <c r="AS102" s="162" t="str">
        <f t="shared" si="82"/>
        <v/>
      </c>
      <c r="AT102" s="162" t="str">
        <f t="shared" si="82"/>
        <v/>
      </c>
      <c r="AU102" s="162" t="str">
        <f t="shared" si="82"/>
        <v/>
      </c>
      <c r="AV102" s="162" t="str">
        <f t="shared" si="82"/>
        <v/>
      </c>
      <c r="AW102" s="162" t="str">
        <f t="shared" si="81"/>
        <v/>
      </c>
      <c r="AX102" s="163" t="str">
        <f t="shared" si="81"/>
        <v/>
      </c>
      <c r="AY102" s="162" t="str">
        <f t="shared" si="81"/>
        <v/>
      </c>
      <c r="AZ102" s="162" t="str">
        <f t="shared" si="81"/>
        <v/>
      </c>
      <c r="BA102" s="162" t="str">
        <f t="shared" si="81"/>
        <v/>
      </c>
      <c r="BB102" s="213">
        <f t="shared" si="79"/>
        <v>0</v>
      </c>
      <c r="BC102" s="310"/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0</v>
      </c>
      <c r="FG102" s="1">
        <v>0</v>
      </c>
      <c r="FH102" s="1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R102" s="1">
        <v>0</v>
      </c>
      <c r="FS102" s="1">
        <v>0</v>
      </c>
      <c r="FT102" s="1">
        <v>0</v>
      </c>
      <c r="FU102" s="1">
        <v>0</v>
      </c>
      <c r="FV102" s="1">
        <v>0</v>
      </c>
      <c r="FW102" s="1">
        <v>0</v>
      </c>
      <c r="FX102" s="1">
        <v>0</v>
      </c>
      <c r="FY102" s="1">
        <v>0</v>
      </c>
      <c r="FZ102" s="1">
        <v>0</v>
      </c>
      <c r="GA102" s="1">
        <v>0</v>
      </c>
    </row>
    <row r="103" spans="1:183" ht="15.75" x14ac:dyDescent="0.25">
      <c r="A103" s="353"/>
      <c r="B103" s="354"/>
      <c r="C103" s="70" t="str">
        <f>БАКАЛАВРИ!C103</f>
        <v>ИФ</v>
      </c>
      <c r="D103" s="60" t="str">
        <f>БАКАЛАВРИ!D103</f>
        <v>Хебраистика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33">
        <v>0</v>
      </c>
      <c r="V103" s="13">
        <v>0</v>
      </c>
      <c r="W103" s="13">
        <v>0</v>
      </c>
      <c r="X103" s="13">
        <v>0</v>
      </c>
      <c r="Y103" s="131">
        <f t="shared" si="70"/>
        <v>0</v>
      </c>
      <c r="Z103" s="307"/>
      <c r="AB103" s="140"/>
      <c r="AD103" s="302"/>
      <c r="AE103" s="309"/>
      <c r="AF103" s="70" t="str">
        <f t="shared" si="83"/>
        <v>ИФ</v>
      </c>
      <c r="AG103" s="60" t="str">
        <f t="shared" si="83"/>
        <v>Хебраистика</v>
      </c>
      <c r="AH103" s="158" t="str">
        <f t="shared" si="82"/>
        <v/>
      </c>
      <c r="AI103" s="158" t="str">
        <f t="shared" si="82"/>
        <v/>
      </c>
      <c r="AJ103" s="158" t="str">
        <f t="shared" si="82"/>
        <v/>
      </c>
      <c r="AK103" s="158" t="str">
        <f t="shared" si="82"/>
        <v/>
      </c>
      <c r="AL103" s="158" t="str">
        <f t="shared" si="82"/>
        <v/>
      </c>
      <c r="AM103" s="158" t="str">
        <f t="shared" si="82"/>
        <v/>
      </c>
      <c r="AN103" s="158" t="str">
        <f t="shared" si="82"/>
        <v/>
      </c>
      <c r="AO103" s="158" t="str">
        <f t="shared" si="82"/>
        <v/>
      </c>
      <c r="AP103" s="158" t="str">
        <f t="shared" si="82"/>
        <v/>
      </c>
      <c r="AQ103" s="158" t="str">
        <f t="shared" si="82"/>
        <v/>
      </c>
      <c r="AR103" s="158" t="str">
        <f t="shared" si="82"/>
        <v/>
      </c>
      <c r="AS103" s="158" t="str">
        <f t="shared" si="82"/>
        <v/>
      </c>
      <c r="AT103" s="158" t="str">
        <f t="shared" si="82"/>
        <v/>
      </c>
      <c r="AU103" s="158" t="str">
        <f t="shared" si="82"/>
        <v/>
      </c>
      <c r="AV103" s="158" t="str">
        <f t="shared" si="82"/>
        <v/>
      </c>
      <c r="AW103" s="158" t="str">
        <f t="shared" si="81"/>
        <v/>
      </c>
      <c r="AX103" s="159" t="str">
        <f t="shared" si="81"/>
        <v/>
      </c>
      <c r="AY103" s="158" t="str">
        <f t="shared" si="81"/>
        <v/>
      </c>
      <c r="AZ103" s="158" t="str">
        <f t="shared" si="81"/>
        <v/>
      </c>
      <c r="BA103" s="158" t="str">
        <f t="shared" si="81"/>
        <v/>
      </c>
      <c r="BB103" s="211">
        <f t="shared" si="79"/>
        <v>0</v>
      </c>
      <c r="BC103" s="311"/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G103" s="1">
        <v>0</v>
      </c>
      <c r="FH103" s="1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">
        <v>0</v>
      </c>
      <c r="FT103" s="1">
        <v>0</v>
      </c>
      <c r="FU103" s="1">
        <v>0</v>
      </c>
      <c r="FV103" s="1">
        <v>0</v>
      </c>
      <c r="FW103" s="1">
        <v>0</v>
      </c>
      <c r="FX103" s="1">
        <v>0</v>
      </c>
      <c r="FY103" s="1">
        <v>0</v>
      </c>
      <c r="FZ103" s="1">
        <v>0</v>
      </c>
      <c r="GA103" s="1">
        <v>0</v>
      </c>
    </row>
    <row r="104" spans="1:183" ht="15.75" x14ac:dyDescent="0.25">
      <c r="A104" s="353"/>
      <c r="B104" s="354"/>
      <c r="C104" s="70" t="str">
        <f>БАКАЛАВРИ!C104</f>
        <v>ФКНФ</v>
      </c>
      <c r="D104" s="60" t="str">
        <f>БАКАЛАВРИ!D104</f>
        <v>Южна, Източна и Югоизточна Азия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141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33">
        <v>0</v>
      </c>
      <c r="V104" s="13">
        <v>0</v>
      </c>
      <c r="W104" s="13">
        <v>0</v>
      </c>
      <c r="X104" s="13">
        <v>0</v>
      </c>
      <c r="Y104" s="131">
        <f t="shared" si="70"/>
        <v>141</v>
      </c>
      <c r="Z104" s="307"/>
      <c r="AB104" s="140"/>
      <c r="AD104" s="302"/>
      <c r="AE104" s="309"/>
      <c r="AF104" s="70" t="str">
        <f t="shared" si="83"/>
        <v>ФКНФ</v>
      </c>
      <c r="AG104" s="60" t="str">
        <f t="shared" si="83"/>
        <v>Южна, Източна и Югоизточна Азия</v>
      </c>
      <c r="AH104" s="158">
        <f t="shared" si="82"/>
        <v>0</v>
      </c>
      <c r="AI104" s="158">
        <f t="shared" si="82"/>
        <v>0</v>
      </c>
      <c r="AJ104" s="158">
        <f t="shared" si="82"/>
        <v>0</v>
      </c>
      <c r="AK104" s="158">
        <f t="shared" si="82"/>
        <v>0</v>
      </c>
      <c r="AL104" s="158">
        <f t="shared" si="82"/>
        <v>0</v>
      </c>
      <c r="AM104" s="158">
        <f t="shared" si="82"/>
        <v>0</v>
      </c>
      <c r="AN104" s="158">
        <f t="shared" si="82"/>
        <v>0</v>
      </c>
      <c r="AO104" s="158">
        <f t="shared" si="82"/>
        <v>0</v>
      </c>
      <c r="AP104" s="158">
        <f t="shared" si="82"/>
        <v>1</v>
      </c>
      <c r="AQ104" s="158">
        <f t="shared" si="82"/>
        <v>0</v>
      </c>
      <c r="AR104" s="158">
        <f t="shared" si="82"/>
        <v>0</v>
      </c>
      <c r="AS104" s="158">
        <f t="shared" si="82"/>
        <v>0</v>
      </c>
      <c r="AT104" s="158">
        <f t="shared" si="82"/>
        <v>0</v>
      </c>
      <c r="AU104" s="158">
        <f t="shared" si="82"/>
        <v>0</v>
      </c>
      <c r="AV104" s="158">
        <f t="shared" si="82"/>
        <v>0</v>
      </c>
      <c r="AW104" s="158">
        <f t="shared" si="81"/>
        <v>0</v>
      </c>
      <c r="AX104" s="159">
        <f t="shared" si="81"/>
        <v>0</v>
      </c>
      <c r="AY104" s="158">
        <f t="shared" si="81"/>
        <v>0</v>
      </c>
      <c r="AZ104" s="158">
        <f t="shared" si="81"/>
        <v>0</v>
      </c>
      <c r="BA104" s="158">
        <f t="shared" si="81"/>
        <v>0</v>
      </c>
      <c r="BB104" s="211">
        <f t="shared" si="79"/>
        <v>1</v>
      </c>
      <c r="BC104" s="311"/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7870.68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7870.68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1800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1800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4158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4158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1912.6799999999998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1912.6799999999998</v>
      </c>
      <c r="FG104" s="1">
        <v>0</v>
      </c>
      <c r="FH104" s="1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">
        <v>0</v>
      </c>
      <c r="FT104" s="1">
        <v>0</v>
      </c>
      <c r="FU104" s="1">
        <v>0</v>
      </c>
      <c r="FV104" s="1">
        <v>0</v>
      </c>
      <c r="FW104" s="1">
        <v>0</v>
      </c>
      <c r="FX104" s="1">
        <v>0</v>
      </c>
      <c r="FY104" s="1">
        <v>0</v>
      </c>
      <c r="FZ104" s="1">
        <v>0</v>
      </c>
      <c r="GA104" s="1">
        <v>0</v>
      </c>
    </row>
    <row r="105" spans="1:183" ht="15.75" x14ac:dyDescent="0.25">
      <c r="A105" s="353"/>
      <c r="B105" s="354"/>
      <c r="C105" s="70" t="str">
        <f>БАКАЛАВРИ!C105</f>
        <v>ФФ</v>
      </c>
      <c r="D105" s="60" t="str">
        <f>БАКАЛАВРИ!D105</f>
        <v>Културология</v>
      </c>
      <c r="E105" s="13">
        <v>0</v>
      </c>
      <c r="F105" s="13">
        <v>0</v>
      </c>
      <c r="G105" s="13">
        <v>13.5</v>
      </c>
      <c r="H105" s="13">
        <v>13.5</v>
      </c>
      <c r="I105" s="13">
        <v>0</v>
      </c>
      <c r="J105" s="13">
        <v>30</v>
      </c>
      <c r="K105" s="13">
        <v>52.5</v>
      </c>
      <c r="L105" s="13">
        <v>0</v>
      </c>
      <c r="M105" s="13">
        <v>0</v>
      </c>
      <c r="N105" s="13">
        <v>0</v>
      </c>
      <c r="O105" s="13">
        <v>22.5</v>
      </c>
      <c r="P105" s="13">
        <v>0</v>
      </c>
      <c r="Q105" s="13">
        <v>114</v>
      </c>
      <c r="R105" s="13">
        <v>1354.5</v>
      </c>
      <c r="S105" s="13">
        <v>0</v>
      </c>
      <c r="T105" s="13">
        <v>0</v>
      </c>
      <c r="U105" s="33">
        <v>0</v>
      </c>
      <c r="V105" s="13">
        <v>0</v>
      </c>
      <c r="W105" s="13">
        <v>0</v>
      </c>
      <c r="X105" s="13">
        <v>13.5</v>
      </c>
      <c r="Y105" s="131">
        <f t="shared" si="70"/>
        <v>1614</v>
      </c>
      <c r="Z105" s="307"/>
      <c r="AB105" s="140"/>
      <c r="AD105" s="302"/>
      <c r="AE105" s="309"/>
      <c r="AF105" s="70" t="str">
        <f t="shared" si="83"/>
        <v>ФФ</v>
      </c>
      <c r="AG105" s="60" t="str">
        <f t="shared" si="83"/>
        <v>Културология</v>
      </c>
      <c r="AH105" s="158">
        <f t="shared" si="82"/>
        <v>0</v>
      </c>
      <c r="AI105" s="158">
        <f t="shared" si="82"/>
        <v>0</v>
      </c>
      <c r="AJ105" s="158">
        <f t="shared" si="82"/>
        <v>8.3643122676579917E-3</v>
      </c>
      <c r="AK105" s="158">
        <f t="shared" si="82"/>
        <v>8.3643122676579917E-3</v>
      </c>
      <c r="AL105" s="158">
        <f t="shared" si="82"/>
        <v>0</v>
      </c>
      <c r="AM105" s="158">
        <f t="shared" si="82"/>
        <v>1.858736059479554E-2</v>
      </c>
      <c r="AN105" s="158">
        <f t="shared" si="82"/>
        <v>3.2527881040892194E-2</v>
      </c>
      <c r="AO105" s="158">
        <f t="shared" si="82"/>
        <v>0</v>
      </c>
      <c r="AP105" s="158">
        <f t="shared" si="82"/>
        <v>0</v>
      </c>
      <c r="AQ105" s="158">
        <f t="shared" si="82"/>
        <v>0</v>
      </c>
      <c r="AR105" s="158">
        <f t="shared" si="82"/>
        <v>1.3940520446096654E-2</v>
      </c>
      <c r="AS105" s="158">
        <f t="shared" si="82"/>
        <v>0</v>
      </c>
      <c r="AT105" s="158">
        <f t="shared" si="82"/>
        <v>7.0631970260223054E-2</v>
      </c>
      <c r="AU105" s="158">
        <f t="shared" si="82"/>
        <v>0.83921933085501854</v>
      </c>
      <c r="AV105" s="158">
        <f t="shared" si="82"/>
        <v>0</v>
      </c>
      <c r="AW105" s="158">
        <f t="shared" si="81"/>
        <v>0</v>
      </c>
      <c r="AX105" s="159">
        <f t="shared" si="81"/>
        <v>0</v>
      </c>
      <c r="AY105" s="158">
        <f t="shared" si="81"/>
        <v>0</v>
      </c>
      <c r="AZ105" s="158">
        <f t="shared" si="81"/>
        <v>0</v>
      </c>
      <c r="BA105" s="158">
        <f t="shared" si="81"/>
        <v>8.3643122676579917E-3</v>
      </c>
      <c r="BB105" s="211">
        <f t="shared" si="79"/>
        <v>1</v>
      </c>
      <c r="BC105" s="311"/>
      <c r="BG105" s="1">
        <v>0</v>
      </c>
      <c r="BH105" s="1">
        <v>0</v>
      </c>
      <c r="BI105" s="1">
        <v>562.2165794609665</v>
      </c>
      <c r="BJ105" s="1">
        <v>562.2165794609665</v>
      </c>
      <c r="BK105" s="1">
        <v>0</v>
      </c>
      <c r="BL105" s="1">
        <v>1249.3701765799258</v>
      </c>
      <c r="BM105" s="1">
        <v>2186.3978090148698</v>
      </c>
      <c r="BN105" s="1">
        <v>0</v>
      </c>
      <c r="BO105" s="1">
        <v>0</v>
      </c>
      <c r="BP105" s="1">
        <v>0</v>
      </c>
      <c r="BQ105" s="1">
        <v>937.02763243494417</v>
      </c>
      <c r="BR105" s="1">
        <v>0</v>
      </c>
      <c r="BS105" s="1">
        <v>4747.6066710037176</v>
      </c>
      <c r="BT105" s="1">
        <v>56409.063472583643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562.2165794609665</v>
      </c>
      <c r="CA105" s="1">
        <v>67216.1155</v>
      </c>
      <c r="CG105" s="1">
        <v>0</v>
      </c>
      <c r="CH105" s="1">
        <v>0</v>
      </c>
      <c r="CI105" s="1">
        <v>409.88538986988851</v>
      </c>
      <c r="CJ105" s="1">
        <v>409.88538986988851</v>
      </c>
      <c r="CK105" s="1">
        <v>0</v>
      </c>
      <c r="CL105" s="1">
        <v>910.8564219330857</v>
      </c>
      <c r="CM105" s="1">
        <v>1593.9987383828998</v>
      </c>
      <c r="CN105" s="1">
        <v>0</v>
      </c>
      <c r="CO105" s="1">
        <v>0</v>
      </c>
      <c r="CP105" s="1">
        <v>0</v>
      </c>
      <c r="CQ105" s="1">
        <v>683.14231644981419</v>
      </c>
      <c r="CR105" s="1">
        <v>0</v>
      </c>
      <c r="CS105" s="1">
        <v>3461.2544033457257</v>
      </c>
      <c r="CT105" s="1">
        <v>41125.167450278816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409.88538986988851</v>
      </c>
      <c r="DA105" s="1">
        <v>49004.075500000006</v>
      </c>
      <c r="DG105" s="1">
        <v>0</v>
      </c>
      <c r="DH105" s="1">
        <v>0</v>
      </c>
      <c r="DI105" s="1">
        <v>104.33643122676578</v>
      </c>
      <c r="DJ105" s="1">
        <v>104.33643122676578</v>
      </c>
      <c r="DK105" s="1">
        <v>0</v>
      </c>
      <c r="DL105" s="1">
        <v>231.85873605947955</v>
      </c>
      <c r="DM105" s="1">
        <v>405.75278810408923</v>
      </c>
      <c r="DN105" s="1">
        <v>0</v>
      </c>
      <c r="DO105" s="1">
        <v>0</v>
      </c>
      <c r="DP105" s="1">
        <v>0</v>
      </c>
      <c r="DQ105" s="1">
        <v>173.89405204460965</v>
      </c>
      <c r="DR105" s="1">
        <v>0</v>
      </c>
      <c r="DS105" s="1">
        <v>881.06319702602241</v>
      </c>
      <c r="DT105" s="1">
        <v>10468.421933085501</v>
      </c>
      <c r="DU105" s="1">
        <v>0</v>
      </c>
      <c r="DV105" s="1">
        <v>0</v>
      </c>
      <c r="DW105" s="1">
        <v>0</v>
      </c>
      <c r="DX105" s="1">
        <v>0</v>
      </c>
      <c r="DY105" s="1">
        <v>0</v>
      </c>
      <c r="DZ105" s="1">
        <v>104.33643122676578</v>
      </c>
      <c r="EA105" s="1">
        <v>12474</v>
      </c>
      <c r="EG105" s="1">
        <v>0</v>
      </c>
      <c r="EH105" s="1">
        <v>0</v>
      </c>
      <c r="EI105" s="1">
        <v>47.994758364312261</v>
      </c>
      <c r="EJ105" s="1">
        <v>47.994758364312261</v>
      </c>
      <c r="EK105" s="1">
        <v>0</v>
      </c>
      <c r="EL105" s="1">
        <v>106.6550185873606</v>
      </c>
      <c r="EM105" s="1">
        <v>186.64628252788106</v>
      </c>
      <c r="EN105" s="1">
        <v>0</v>
      </c>
      <c r="EO105" s="1">
        <v>0</v>
      </c>
      <c r="EP105" s="1">
        <v>0</v>
      </c>
      <c r="EQ105" s="1">
        <v>79.99126394052044</v>
      </c>
      <c r="ER105" s="1">
        <v>0</v>
      </c>
      <c r="ES105" s="1">
        <v>405.28907063197028</v>
      </c>
      <c r="ET105" s="1">
        <v>4815.4740892193304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47.994758364312261</v>
      </c>
      <c r="FA105" s="1">
        <v>5738.04</v>
      </c>
      <c r="FG105" s="1">
        <v>0</v>
      </c>
      <c r="FH105" s="1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0</v>
      </c>
      <c r="FW105" s="1">
        <v>0</v>
      </c>
      <c r="FX105" s="1">
        <v>0</v>
      </c>
      <c r="FY105" s="1">
        <v>0</v>
      </c>
      <c r="FZ105" s="1">
        <v>0</v>
      </c>
      <c r="GA105" s="1">
        <v>0</v>
      </c>
    </row>
    <row r="106" spans="1:183" ht="16.5" thickBot="1" x14ac:dyDescent="0.3">
      <c r="A106" s="350"/>
      <c r="B106" s="352"/>
      <c r="C106" s="71" t="str">
        <f>БАКАЛАВРИ!C106</f>
        <v>ФФ</v>
      </c>
      <c r="D106" s="61" t="str">
        <f>БАКАЛАВРИ!D106</f>
        <v>Социология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105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951</v>
      </c>
      <c r="S106" s="14">
        <v>0</v>
      </c>
      <c r="T106" s="14">
        <v>0</v>
      </c>
      <c r="U106" s="34">
        <v>0</v>
      </c>
      <c r="V106" s="14">
        <v>0</v>
      </c>
      <c r="W106" s="14">
        <v>0</v>
      </c>
      <c r="X106" s="14">
        <v>0</v>
      </c>
      <c r="Y106" s="132">
        <f t="shared" si="70"/>
        <v>1056</v>
      </c>
      <c r="Z106" s="308"/>
      <c r="AB106" s="140"/>
      <c r="AD106" s="303"/>
      <c r="AE106" s="305"/>
      <c r="AF106" s="71" t="str">
        <f t="shared" si="83"/>
        <v>ФФ</v>
      </c>
      <c r="AG106" s="61" t="str">
        <f t="shared" si="83"/>
        <v>Социология</v>
      </c>
      <c r="AH106" s="160">
        <f t="shared" si="82"/>
        <v>0</v>
      </c>
      <c r="AI106" s="160">
        <f t="shared" si="82"/>
        <v>0</v>
      </c>
      <c r="AJ106" s="160">
        <f t="shared" si="82"/>
        <v>0</v>
      </c>
      <c r="AK106" s="160">
        <f t="shared" si="82"/>
        <v>0</v>
      </c>
      <c r="AL106" s="160">
        <f t="shared" si="82"/>
        <v>0</v>
      </c>
      <c r="AM106" s="160">
        <f t="shared" si="82"/>
        <v>9.9431818181818177E-2</v>
      </c>
      <c r="AN106" s="160">
        <f t="shared" si="82"/>
        <v>0</v>
      </c>
      <c r="AO106" s="160">
        <f t="shared" si="82"/>
        <v>0</v>
      </c>
      <c r="AP106" s="160">
        <f t="shared" si="82"/>
        <v>0</v>
      </c>
      <c r="AQ106" s="160">
        <f t="shared" si="82"/>
        <v>0</v>
      </c>
      <c r="AR106" s="160">
        <f t="shared" si="82"/>
        <v>0</v>
      </c>
      <c r="AS106" s="160">
        <f t="shared" si="82"/>
        <v>0</v>
      </c>
      <c r="AT106" s="160">
        <f t="shared" si="82"/>
        <v>0</v>
      </c>
      <c r="AU106" s="160">
        <f t="shared" si="82"/>
        <v>0.90056818181818177</v>
      </c>
      <c r="AV106" s="160">
        <f t="shared" si="82"/>
        <v>0</v>
      </c>
      <c r="AW106" s="160">
        <f t="shared" si="81"/>
        <v>0</v>
      </c>
      <c r="AX106" s="161">
        <f t="shared" si="81"/>
        <v>0</v>
      </c>
      <c r="AY106" s="160">
        <f t="shared" si="81"/>
        <v>0</v>
      </c>
      <c r="AZ106" s="160">
        <f t="shared" si="81"/>
        <v>0</v>
      </c>
      <c r="BA106" s="160">
        <f t="shared" si="81"/>
        <v>0</v>
      </c>
      <c r="BB106" s="212">
        <f t="shared" si="79"/>
        <v>1</v>
      </c>
      <c r="BC106" s="312"/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4344.0249999999996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39344.454999999994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43688.479999999996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2734.375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24765.625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27500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1102.5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9985.5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11088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507.14999999999992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4593.329999999999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5100.4799999999987</v>
      </c>
      <c r="FG106" s="1">
        <v>0</v>
      </c>
      <c r="FH106" s="1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">
        <v>0</v>
      </c>
      <c r="FT106" s="1">
        <v>0</v>
      </c>
      <c r="FU106" s="1">
        <v>0</v>
      </c>
      <c r="FV106" s="1">
        <v>0</v>
      </c>
      <c r="FW106" s="1">
        <v>0</v>
      </c>
      <c r="FX106" s="1">
        <v>0</v>
      </c>
      <c r="FY106" s="1">
        <v>0</v>
      </c>
      <c r="FZ106" s="1">
        <v>0</v>
      </c>
      <c r="GA106" s="1">
        <v>0</v>
      </c>
    </row>
    <row r="107" spans="1:183" ht="15.75" x14ac:dyDescent="0.25">
      <c r="A107" s="301">
        <f>MAX($A$36:A106)+1</f>
        <v>15</v>
      </c>
      <c r="B107" s="304" t="str">
        <f>БАКАЛАВРИ!B107</f>
        <v>Филология</v>
      </c>
      <c r="C107" s="69" t="str">
        <f>БАКАЛАВРИ!C107</f>
        <v>ФКНФ</v>
      </c>
      <c r="D107" s="59" t="str">
        <f>БАКАЛАВРИ!D107</f>
        <v>Английска филология</v>
      </c>
      <c r="E107" s="12">
        <v>0</v>
      </c>
      <c r="F107" s="12">
        <v>0</v>
      </c>
      <c r="G107" s="12">
        <v>0</v>
      </c>
      <c r="H107" s="12">
        <v>4.5</v>
      </c>
      <c r="I107" s="12">
        <v>0</v>
      </c>
      <c r="J107" s="12">
        <v>0</v>
      </c>
      <c r="K107" s="12">
        <v>0</v>
      </c>
      <c r="L107" s="12">
        <v>0</v>
      </c>
      <c r="M107" s="12">
        <v>3420.7229000000002</v>
      </c>
      <c r="N107" s="12">
        <v>0</v>
      </c>
      <c r="O107" s="12">
        <v>116.0198</v>
      </c>
      <c r="P107" s="12">
        <v>0</v>
      </c>
      <c r="Q107" s="12">
        <v>40.606000000000002</v>
      </c>
      <c r="R107" s="12">
        <v>0</v>
      </c>
      <c r="S107" s="12">
        <v>0</v>
      </c>
      <c r="T107" s="12">
        <v>0</v>
      </c>
      <c r="U107" s="32">
        <v>0</v>
      </c>
      <c r="V107" s="12">
        <v>0</v>
      </c>
      <c r="W107" s="12">
        <v>0</v>
      </c>
      <c r="X107" s="12">
        <v>0</v>
      </c>
      <c r="Y107" s="133">
        <f t="shared" si="70"/>
        <v>3581.8487000000005</v>
      </c>
      <c r="Z107" s="306">
        <f>SUM(Y107:Y131)</f>
        <v>17359.9948</v>
      </c>
      <c r="AB107" s="140"/>
      <c r="AD107" s="301">
        <f t="shared" ref="AD107:AD132" si="84">A107</f>
        <v>15</v>
      </c>
      <c r="AE107" s="304" t="str">
        <f>B107</f>
        <v>Филология</v>
      </c>
      <c r="AF107" s="69" t="str">
        <f t="shared" si="83"/>
        <v>ФКНФ</v>
      </c>
      <c r="AG107" s="59" t="str">
        <f t="shared" si="83"/>
        <v>Английска филология</v>
      </c>
      <c r="AH107" s="162">
        <f t="shared" si="82"/>
        <v>0</v>
      </c>
      <c r="AI107" s="162">
        <f t="shared" si="82"/>
        <v>0</v>
      </c>
      <c r="AJ107" s="162">
        <f t="shared" si="82"/>
        <v>0</v>
      </c>
      <c r="AK107" s="162">
        <f t="shared" si="82"/>
        <v>1.256334473312622E-3</v>
      </c>
      <c r="AL107" s="162">
        <f t="shared" si="82"/>
        <v>0</v>
      </c>
      <c r="AM107" s="162">
        <f t="shared" si="82"/>
        <v>0</v>
      </c>
      <c r="AN107" s="162">
        <f t="shared" si="82"/>
        <v>0</v>
      </c>
      <c r="AO107" s="162">
        <f t="shared" si="82"/>
        <v>0</v>
      </c>
      <c r="AP107" s="162">
        <f t="shared" si="82"/>
        <v>0.95501602287109444</v>
      </c>
      <c r="AQ107" s="162">
        <f t="shared" si="82"/>
        <v>0</v>
      </c>
      <c r="AR107" s="162">
        <f t="shared" si="82"/>
        <v>3.2391038739296829E-2</v>
      </c>
      <c r="AS107" s="162">
        <f t="shared" si="82"/>
        <v>0</v>
      </c>
      <c r="AT107" s="162">
        <f t="shared" si="82"/>
        <v>1.1336603916296073E-2</v>
      </c>
      <c r="AU107" s="162">
        <f t="shared" si="82"/>
        <v>0</v>
      </c>
      <c r="AV107" s="162">
        <f t="shared" si="82"/>
        <v>0</v>
      </c>
      <c r="AW107" s="162">
        <f t="shared" si="81"/>
        <v>0</v>
      </c>
      <c r="AX107" s="163">
        <f t="shared" si="81"/>
        <v>0</v>
      </c>
      <c r="AY107" s="162">
        <f t="shared" si="81"/>
        <v>0</v>
      </c>
      <c r="AZ107" s="162">
        <f t="shared" si="81"/>
        <v>0</v>
      </c>
      <c r="BA107" s="162">
        <f t="shared" si="81"/>
        <v>0</v>
      </c>
      <c r="BB107" s="213">
        <f t="shared" si="79"/>
        <v>1</v>
      </c>
      <c r="BC107" s="310"/>
      <c r="BG107" s="1">
        <v>0</v>
      </c>
      <c r="BH107" s="1">
        <v>0</v>
      </c>
      <c r="BI107" s="1">
        <v>0</v>
      </c>
      <c r="BJ107" s="1">
        <v>367.00767853483035</v>
      </c>
      <c r="BK107" s="1">
        <v>0</v>
      </c>
      <c r="BL107" s="1">
        <v>0</v>
      </c>
      <c r="BM107" s="1">
        <v>0</v>
      </c>
      <c r="BN107" s="1">
        <v>0</v>
      </c>
      <c r="BO107" s="1">
        <v>278984.79343109613</v>
      </c>
      <c r="BP107" s="1">
        <v>0</v>
      </c>
      <c r="BQ107" s="1">
        <v>9462.2572137945135</v>
      </c>
      <c r="BR107" s="1">
        <v>0</v>
      </c>
      <c r="BS107" s="1">
        <v>3311.7141765745159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292125.77249999996</v>
      </c>
      <c r="CG107" s="1">
        <v>0</v>
      </c>
      <c r="CH107" s="1">
        <v>0</v>
      </c>
      <c r="CI107" s="1">
        <v>0</v>
      </c>
      <c r="CJ107" s="1">
        <v>233.28959574702304</v>
      </c>
      <c r="CK107" s="1">
        <v>0</v>
      </c>
      <c r="CL107" s="1">
        <v>0</v>
      </c>
      <c r="CM107" s="1">
        <v>0</v>
      </c>
      <c r="CN107" s="1">
        <v>0</v>
      </c>
      <c r="CO107" s="1">
        <v>177337.56944524098</v>
      </c>
      <c r="CP107" s="1">
        <v>0</v>
      </c>
      <c r="CQ107" s="1">
        <v>6014.713831255659</v>
      </c>
      <c r="CR107" s="1">
        <v>0</v>
      </c>
      <c r="CS107" s="1">
        <v>2105.1016277563594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185690.67449999999</v>
      </c>
      <c r="DG107" s="1">
        <v>0</v>
      </c>
      <c r="DH107" s="1">
        <v>0</v>
      </c>
      <c r="DI107" s="1">
        <v>0</v>
      </c>
      <c r="DJ107" s="1">
        <v>75.208767193321137</v>
      </c>
      <c r="DK107" s="1">
        <v>0</v>
      </c>
      <c r="DL107" s="1">
        <v>0</v>
      </c>
      <c r="DM107" s="1">
        <v>0</v>
      </c>
      <c r="DN107" s="1">
        <v>0</v>
      </c>
      <c r="DO107" s="1">
        <v>57170.744937547192</v>
      </c>
      <c r="DP107" s="1">
        <v>0</v>
      </c>
      <c r="DQ107" s="1">
        <v>1939.0458062257067</v>
      </c>
      <c r="DR107" s="1">
        <v>0</v>
      </c>
      <c r="DS107" s="1">
        <v>678.65048903377738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59863.649999999994</v>
      </c>
      <c r="EG107" s="1">
        <v>0</v>
      </c>
      <c r="EH107" s="1">
        <v>0</v>
      </c>
      <c r="EI107" s="1">
        <v>0</v>
      </c>
      <c r="EJ107" s="1">
        <v>58.509315594486168</v>
      </c>
      <c r="EK107" s="1">
        <v>0</v>
      </c>
      <c r="EL107" s="1">
        <v>0</v>
      </c>
      <c r="EM107" s="1">
        <v>0</v>
      </c>
      <c r="EN107" s="1">
        <v>0</v>
      </c>
      <c r="EO107" s="1">
        <v>44476.479048307992</v>
      </c>
      <c r="EP107" s="1">
        <v>0</v>
      </c>
      <c r="EQ107" s="1">
        <v>1508.4975763131479</v>
      </c>
      <c r="ER107" s="1">
        <v>0</v>
      </c>
      <c r="ES107" s="1">
        <v>527.96205978437899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46571.448000000011</v>
      </c>
      <c r="FG107" s="1">
        <v>0</v>
      </c>
      <c r="FH107" s="1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">
        <v>0</v>
      </c>
      <c r="FT107" s="1">
        <v>0</v>
      </c>
      <c r="FU107" s="1">
        <v>0</v>
      </c>
      <c r="FV107" s="1">
        <v>0</v>
      </c>
      <c r="FW107" s="1">
        <v>0</v>
      </c>
      <c r="FX107" s="1">
        <v>0</v>
      </c>
      <c r="FY107" s="1">
        <v>0</v>
      </c>
      <c r="FZ107" s="1">
        <v>0</v>
      </c>
      <c r="GA107" s="1">
        <v>0</v>
      </c>
    </row>
    <row r="108" spans="1:183" ht="15.75" x14ac:dyDescent="0.25">
      <c r="A108" s="302"/>
      <c r="B108" s="309"/>
      <c r="C108" s="70" t="str">
        <f>БАКАЛАВРИ!C108</f>
        <v>ФКНФ</v>
      </c>
      <c r="D108" s="60" t="str">
        <f>БАКАЛАВРИ!D108</f>
        <v>Арабистика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811.8</v>
      </c>
      <c r="N108" s="13">
        <v>0</v>
      </c>
      <c r="O108" s="13">
        <v>0</v>
      </c>
      <c r="P108" s="13">
        <v>0</v>
      </c>
      <c r="Q108" s="13">
        <v>0</v>
      </c>
      <c r="R108" s="13">
        <v>18</v>
      </c>
      <c r="S108" s="13">
        <v>0</v>
      </c>
      <c r="T108" s="13">
        <v>0</v>
      </c>
      <c r="U108" s="33">
        <v>0</v>
      </c>
      <c r="V108" s="13">
        <v>0</v>
      </c>
      <c r="W108" s="13">
        <v>0</v>
      </c>
      <c r="X108" s="13">
        <v>0</v>
      </c>
      <c r="Y108" s="131">
        <f t="shared" si="70"/>
        <v>829.8</v>
      </c>
      <c r="Z108" s="307"/>
      <c r="AB108" s="140"/>
      <c r="AD108" s="302"/>
      <c r="AE108" s="309"/>
      <c r="AF108" s="70" t="str">
        <f t="shared" si="83"/>
        <v>ФКНФ</v>
      </c>
      <c r="AG108" s="60" t="str">
        <f t="shared" si="83"/>
        <v>Арабистика</v>
      </c>
      <c r="AH108" s="158">
        <f t="shared" si="82"/>
        <v>0</v>
      </c>
      <c r="AI108" s="158">
        <f t="shared" si="82"/>
        <v>0</v>
      </c>
      <c r="AJ108" s="158">
        <f t="shared" si="82"/>
        <v>0</v>
      </c>
      <c r="AK108" s="158">
        <f t="shared" si="82"/>
        <v>0</v>
      </c>
      <c r="AL108" s="158">
        <f t="shared" si="82"/>
        <v>0</v>
      </c>
      <c r="AM108" s="158">
        <f t="shared" si="82"/>
        <v>0</v>
      </c>
      <c r="AN108" s="158">
        <f t="shared" si="82"/>
        <v>0</v>
      </c>
      <c r="AO108" s="158">
        <f t="shared" si="82"/>
        <v>0</v>
      </c>
      <c r="AP108" s="158">
        <f t="shared" si="82"/>
        <v>0.97830802603036882</v>
      </c>
      <c r="AQ108" s="158">
        <f t="shared" si="82"/>
        <v>0</v>
      </c>
      <c r="AR108" s="158">
        <f t="shared" si="82"/>
        <v>0</v>
      </c>
      <c r="AS108" s="158">
        <f t="shared" si="82"/>
        <v>0</v>
      </c>
      <c r="AT108" s="158">
        <f t="shared" si="82"/>
        <v>0</v>
      </c>
      <c r="AU108" s="158">
        <f t="shared" si="82"/>
        <v>2.1691973969631236E-2</v>
      </c>
      <c r="AV108" s="158">
        <f t="shared" si="82"/>
        <v>0</v>
      </c>
      <c r="AW108" s="158">
        <f t="shared" si="81"/>
        <v>0</v>
      </c>
      <c r="AX108" s="159">
        <f t="shared" si="81"/>
        <v>0</v>
      </c>
      <c r="AY108" s="158">
        <f t="shared" si="81"/>
        <v>0</v>
      </c>
      <c r="AZ108" s="158">
        <f t="shared" si="81"/>
        <v>0</v>
      </c>
      <c r="BA108" s="158">
        <f t="shared" si="81"/>
        <v>0</v>
      </c>
      <c r="BB108" s="211">
        <f t="shared" si="79"/>
        <v>1</v>
      </c>
      <c r="BC108" s="311"/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18622.243445770066</v>
      </c>
      <c r="BP108" s="1">
        <v>0</v>
      </c>
      <c r="BQ108" s="1">
        <v>0</v>
      </c>
      <c r="BR108" s="1">
        <v>0</v>
      </c>
      <c r="BS108" s="1">
        <v>0</v>
      </c>
      <c r="BT108" s="1">
        <v>412.91005422993493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19035.1535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8859.5119924078099</v>
      </c>
      <c r="CP108" s="1">
        <v>0</v>
      </c>
      <c r="CQ108" s="1">
        <v>0</v>
      </c>
      <c r="CR108" s="1">
        <v>0</v>
      </c>
      <c r="CS108" s="1">
        <v>0</v>
      </c>
      <c r="CT108" s="1">
        <v>196.44150759219087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9055.9535000000014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5423.7396963123647</v>
      </c>
      <c r="DP108" s="1">
        <v>0</v>
      </c>
      <c r="DQ108" s="1">
        <v>0</v>
      </c>
      <c r="DR108" s="1">
        <v>0</v>
      </c>
      <c r="DS108" s="1">
        <v>0</v>
      </c>
      <c r="DT108" s="1">
        <v>120.26030368763557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5544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4338.9917570498928</v>
      </c>
      <c r="EP108" s="1">
        <v>0</v>
      </c>
      <c r="EQ108" s="1">
        <v>0</v>
      </c>
      <c r="ER108" s="1">
        <v>0</v>
      </c>
      <c r="ES108" s="1">
        <v>0</v>
      </c>
      <c r="ET108" s="1">
        <v>96.20824295010847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4435.2000000000016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0</v>
      </c>
      <c r="FU108" s="1">
        <v>0</v>
      </c>
      <c r="FV108" s="1">
        <v>0</v>
      </c>
      <c r="FW108" s="1">
        <v>0</v>
      </c>
      <c r="FX108" s="1">
        <v>0</v>
      </c>
      <c r="FY108" s="1">
        <v>0</v>
      </c>
      <c r="FZ108" s="1">
        <v>0</v>
      </c>
      <c r="GA108" s="1">
        <v>0</v>
      </c>
    </row>
    <row r="109" spans="1:183" ht="15.75" x14ac:dyDescent="0.25">
      <c r="A109" s="302"/>
      <c r="B109" s="309"/>
      <c r="C109" s="70" t="str">
        <f>БАКАЛАВРИ!C109</f>
        <v>ФКНФ</v>
      </c>
      <c r="D109" s="60" t="str">
        <f>БАКАЛАВРИ!D109</f>
        <v>Арменистика и кавказология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33">
        <v>0</v>
      </c>
      <c r="V109" s="13">
        <v>0</v>
      </c>
      <c r="W109" s="13">
        <v>0</v>
      </c>
      <c r="X109" s="13">
        <v>0</v>
      </c>
      <c r="Y109" s="131">
        <f t="shared" ref="Y109:Y173" si="85">SUM(E109:T109,V109:X109)</f>
        <v>0</v>
      </c>
      <c r="Z109" s="307"/>
      <c r="AB109" s="140"/>
      <c r="AD109" s="302"/>
      <c r="AE109" s="309"/>
      <c r="AF109" s="70" t="str">
        <f t="shared" si="83"/>
        <v>ФКНФ</v>
      </c>
      <c r="AG109" s="60" t="str">
        <f t="shared" si="83"/>
        <v>Арменистика и кавказология</v>
      </c>
      <c r="AH109" s="158" t="str">
        <f t="shared" si="82"/>
        <v/>
      </c>
      <c r="AI109" s="158" t="str">
        <f t="shared" si="82"/>
        <v/>
      </c>
      <c r="AJ109" s="158" t="str">
        <f t="shared" si="82"/>
        <v/>
      </c>
      <c r="AK109" s="158" t="str">
        <f t="shared" si="82"/>
        <v/>
      </c>
      <c r="AL109" s="158" t="str">
        <f t="shared" si="82"/>
        <v/>
      </c>
      <c r="AM109" s="158" t="str">
        <f t="shared" si="82"/>
        <v/>
      </c>
      <c r="AN109" s="158" t="str">
        <f t="shared" si="82"/>
        <v/>
      </c>
      <c r="AO109" s="158" t="str">
        <f t="shared" si="82"/>
        <v/>
      </c>
      <c r="AP109" s="158" t="str">
        <f t="shared" si="82"/>
        <v/>
      </c>
      <c r="AQ109" s="158" t="str">
        <f t="shared" si="82"/>
        <v/>
      </c>
      <c r="AR109" s="158" t="str">
        <f t="shared" si="82"/>
        <v/>
      </c>
      <c r="AS109" s="158" t="str">
        <f t="shared" si="82"/>
        <v/>
      </c>
      <c r="AT109" s="158" t="str">
        <f t="shared" si="82"/>
        <v/>
      </c>
      <c r="AU109" s="158" t="str">
        <f t="shared" si="82"/>
        <v/>
      </c>
      <c r="AV109" s="158" t="str">
        <f t="shared" si="82"/>
        <v/>
      </c>
      <c r="AW109" s="158" t="str">
        <f t="shared" si="81"/>
        <v/>
      </c>
      <c r="AX109" s="159" t="str">
        <f t="shared" si="81"/>
        <v/>
      </c>
      <c r="AY109" s="158" t="str">
        <f t="shared" si="81"/>
        <v/>
      </c>
      <c r="AZ109" s="158" t="str">
        <f t="shared" si="81"/>
        <v/>
      </c>
      <c r="BA109" s="158" t="str">
        <f t="shared" si="81"/>
        <v/>
      </c>
      <c r="BB109" s="211">
        <f t="shared" si="79"/>
        <v>0</v>
      </c>
      <c r="BC109" s="311"/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X109" s="1">
        <v>0</v>
      </c>
      <c r="FY109" s="1">
        <v>0</v>
      </c>
      <c r="FZ109" s="1">
        <v>0</v>
      </c>
      <c r="GA109" s="1">
        <v>0</v>
      </c>
    </row>
    <row r="110" spans="1:183" ht="15.75" x14ac:dyDescent="0.25">
      <c r="A110" s="302"/>
      <c r="B110" s="309"/>
      <c r="C110" s="70" t="str">
        <f>БАКАЛАВРИ!C110</f>
        <v>ФКНФ</v>
      </c>
      <c r="D110" s="60" t="str">
        <f>БАКАЛАВРИ!D110</f>
        <v>Индология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266.25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33">
        <v>0</v>
      </c>
      <c r="V110" s="13">
        <v>0</v>
      </c>
      <c r="W110" s="13">
        <v>0</v>
      </c>
      <c r="X110" s="13">
        <v>0</v>
      </c>
      <c r="Y110" s="131">
        <f t="shared" si="85"/>
        <v>266.25</v>
      </c>
      <c r="Z110" s="307"/>
      <c r="AB110" s="140"/>
      <c r="AD110" s="302"/>
      <c r="AE110" s="309"/>
      <c r="AF110" s="70" t="str">
        <f t="shared" si="83"/>
        <v>ФКНФ</v>
      </c>
      <c r="AG110" s="60" t="str">
        <f t="shared" si="83"/>
        <v>Индология</v>
      </c>
      <c r="AH110" s="158">
        <f t="shared" si="82"/>
        <v>0</v>
      </c>
      <c r="AI110" s="158">
        <f t="shared" si="82"/>
        <v>0</v>
      </c>
      <c r="AJ110" s="158">
        <f t="shared" si="82"/>
        <v>0</v>
      </c>
      <c r="AK110" s="158">
        <f t="shared" si="82"/>
        <v>0</v>
      </c>
      <c r="AL110" s="158">
        <f t="shared" si="82"/>
        <v>0</v>
      </c>
      <c r="AM110" s="158">
        <f t="shared" si="82"/>
        <v>0</v>
      </c>
      <c r="AN110" s="158">
        <f t="shared" si="82"/>
        <v>0</v>
      </c>
      <c r="AO110" s="158">
        <f t="shared" si="82"/>
        <v>0</v>
      </c>
      <c r="AP110" s="158">
        <f t="shared" si="82"/>
        <v>1</v>
      </c>
      <c r="AQ110" s="158">
        <f t="shared" si="82"/>
        <v>0</v>
      </c>
      <c r="AR110" s="158">
        <f t="shared" si="82"/>
        <v>0</v>
      </c>
      <c r="AS110" s="158">
        <f t="shared" si="82"/>
        <v>0</v>
      </c>
      <c r="AT110" s="158">
        <f t="shared" si="82"/>
        <v>0</v>
      </c>
      <c r="AU110" s="158">
        <f t="shared" si="82"/>
        <v>0</v>
      </c>
      <c r="AV110" s="158">
        <f t="shared" si="82"/>
        <v>0</v>
      </c>
      <c r="AW110" s="158">
        <f t="shared" si="81"/>
        <v>0</v>
      </c>
      <c r="AX110" s="159">
        <f t="shared" si="81"/>
        <v>0</v>
      </c>
      <c r="AY110" s="158">
        <f t="shared" si="81"/>
        <v>0</v>
      </c>
      <c r="AZ110" s="158">
        <f t="shared" si="81"/>
        <v>0</v>
      </c>
      <c r="BA110" s="158">
        <f t="shared" si="81"/>
        <v>0</v>
      </c>
      <c r="BB110" s="211">
        <f t="shared" si="79"/>
        <v>1</v>
      </c>
      <c r="BC110" s="311"/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9284.4000000000015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9284.4000000000015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4158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4158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3326.4000000000005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3326.4000000000005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1800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1800</v>
      </c>
    </row>
    <row r="111" spans="1:183" ht="15.75" x14ac:dyDescent="0.25">
      <c r="A111" s="302"/>
      <c r="B111" s="309"/>
      <c r="C111" s="70" t="str">
        <f>БАКАЛАВРИ!C111</f>
        <v>ФКНФ</v>
      </c>
      <c r="D111" s="60" t="str">
        <f>БАКАЛАВРИ!D111</f>
        <v>Иранистика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1002.25</v>
      </c>
      <c r="N111" s="13">
        <v>0</v>
      </c>
      <c r="O111" s="13">
        <v>0</v>
      </c>
      <c r="P111" s="13">
        <v>0</v>
      </c>
      <c r="Q111" s="13">
        <v>0</v>
      </c>
      <c r="R111" s="13">
        <v>13.5</v>
      </c>
      <c r="S111" s="13">
        <v>0</v>
      </c>
      <c r="T111" s="13">
        <v>0</v>
      </c>
      <c r="U111" s="33">
        <v>0</v>
      </c>
      <c r="V111" s="13">
        <v>0</v>
      </c>
      <c r="W111" s="13">
        <v>0</v>
      </c>
      <c r="X111" s="13">
        <v>0</v>
      </c>
      <c r="Y111" s="131">
        <f t="shared" si="85"/>
        <v>1015.75</v>
      </c>
      <c r="Z111" s="307"/>
      <c r="AB111" s="140"/>
      <c r="AD111" s="302"/>
      <c r="AE111" s="309"/>
      <c r="AF111" s="70" t="str">
        <f t="shared" si="83"/>
        <v>ФКНФ</v>
      </c>
      <c r="AG111" s="60" t="str">
        <f t="shared" si="83"/>
        <v>Иранистика</v>
      </c>
      <c r="AH111" s="158">
        <f t="shared" ref="AH111:AW127" si="86">IFERROR(E111/$Y111,"")</f>
        <v>0</v>
      </c>
      <c r="AI111" s="158">
        <f t="shared" si="86"/>
        <v>0</v>
      </c>
      <c r="AJ111" s="158">
        <f t="shared" si="86"/>
        <v>0</v>
      </c>
      <c r="AK111" s="158">
        <f t="shared" si="86"/>
        <v>0</v>
      </c>
      <c r="AL111" s="158">
        <f t="shared" si="86"/>
        <v>0</v>
      </c>
      <c r="AM111" s="158">
        <f t="shared" si="86"/>
        <v>0</v>
      </c>
      <c r="AN111" s="158">
        <f t="shared" si="86"/>
        <v>0</v>
      </c>
      <c r="AO111" s="158">
        <f t="shared" si="86"/>
        <v>0</v>
      </c>
      <c r="AP111" s="158">
        <f t="shared" si="86"/>
        <v>0.98670932808269751</v>
      </c>
      <c r="AQ111" s="158">
        <f t="shared" si="86"/>
        <v>0</v>
      </c>
      <c r="AR111" s="158">
        <f t="shared" si="86"/>
        <v>0</v>
      </c>
      <c r="AS111" s="158">
        <f t="shared" si="86"/>
        <v>0</v>
      </c>
      <c r="AT111" s="158">
        <f t="shared" si="86"/>
        <v>0</v>
      </c>
      <c r="AU111" s="158">
        <f t="shared" si="86"/>
        <v>1.3290671917302486E-2</v>
      </c>
      <c r="AV111" s="158">
        <f t="shared" si="86"/>
        <v>0</v>
      </c>
      <c r="AW111" s="158">
        <f t="shared" si="81"/>
        <v>0</v>
      </c>
      <c r="AX111" s="159">
        <f t="shared" si="81"/>
        <v>0</v>
      </c>
      <c r="AY111" s="158">
        <f t="shared" si="81"/>
        <v>0</v>
      </c>
      <c r="AZ111" s="158">
        <f t="shared" si="81"/>
        <v>0</v>
      </c>
      <c r="BA111" s="158">
        <f t="shared" si="81"/>
        <v>0</v>
      </c>
      <c r="BB111" s="211">
        <f t="shared" si="79"/>
        <v>1</v>
      </c>
      <c r="BC111" s="311"/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2772.6532119123799</v>
      </c>
      <c r="BP111" s="1">
        <v>0</v>
      </c>
      <c r="BQ111" s="1">
        <v>0</v>
      </c>
      <c r="BR111" s="1">
        <v>0</v>
      </c>
      <c r="BS111" s="1">
        <v>0</v>
      </c>
      <c r="BT111" s="1">
        <v>37.346788087619984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2810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2772.6532119123799</v>
      </c>
      <c r="CP111" s="1">
        <v>0</v>
      </c>
      <c r="CQ111" s="1">
        <v>0</v>
      </c>
      <c r="CR111" s="1">
        <v>0</v>
      </c>
      <c r="CS111" s="1">
        <v>0</v>
      </c>
      <c r="CT111" s="1">
        <v>37.346788087619984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2810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</row>
    <row r="112" spans="1:183" ht="15.75" x14ac:dyDescent="0.25">
      <c r="A112" s="302"/>
      <c r="B112" s="309"/>
      <c r="C112" s="70" t="str">
        <f>БАКАЛАВРИ!C112</f>
        <v>ФКНФ</v>
      </c>
      <c r="D112" s="60" t="str">
        <f>БАКАЛАВРИ!D112</f>
        <v>Испанска филология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213</v>
      </c>
      <c r="L112" s="13">
        <v>0</v>
      </c>
      <c r="M112" s="13">
        <v>739.98569999999995</v>
      </c>
      <c r="N112" s="13">
        <v>0</v>
      </c>
      <c r="O112" s="13">
        <v>2.6535000000000002</v>
      </c>
      <c r="P112" s="13">
        <v>0</v>
      </c>
      <c r="Q112" s="13">
        <v>9</v>
      </c>
      <c r="R112" s="13">
        <v>121.5</v>
      </c>
      <c r="S112" s="13">
        <v>0</v>
      </c>
      <c r="T112" s="13">
        <v>0</v>
      </c>
      <c r="U112" s="33">
        <v>0</v>
      </c>
      <c r="V112" s="13">
        <v>0</v>
      </c>
      <c r="W112" s="13">
        <v>0</v>
      </c>
      <c r="X112" s="13">
        <v>0</v>
      </c>
      <c r="Y112" s="131">
        <f t="shared" si="85"/>
        <v>1086.1392000000001</v>
      </c>
      <c r="Z112" s="307"/>
      <c r="AB112" s="140"/>
      <c r="AD112" s="302"/>
      <c r="AE112" s="309"/>
      <c r="AF112" s="70" t="str">
        <f t="shared" si="83"/>
        <v>ФКНФ</v>
      </c>
      <c r="AG112" s="60" t="str">
        <f t="shared" si="83"/>
        <v>Испанска филология</v>
      </c>
      <c r="AH112" s="158">
        <f t="shared" si="86"/>
        <v>0</v>
      </c>
      <c r="AI112" s="158">
        <f t="shared" si="86"/>
        <v>0</v>
      </c>
      <c r="AJ112" s="158">
        <f t="shared" si="86"/>
        <v>0</v>
      </c>
      <c r="AK112" s="158">
        <f t="shared" si="86"/>
        <v>0</v>
      </c>
      <c r="AL112" s="158">
        <f t="shared" si="86"/>
        <v>0</v>
      </c>
      <c r="AM112" s="158">
        <f t="shared" si="86"/>
        <v>0</v>
      </c>
      <c r="AN112" s="158">
        <f t="shared" si="86"/>
        <v>0.19610746025923748</v>
      </c>
      <c r="AO112" s="158">
        <f t="shared" si="86"/>
        <v>0</v>
      </c>
      <c r="AP112" s="158">
        <f t="shared" si="86"/>
        <v>0.68129913734814096</v>
      </c>
      <c r="AQ112" s="158">
        <f t="shared" si="86"/>
        <v>0</v>
      </c>
      <c r="AR112" s="158">
        <f t="shared" si="86"/>
        <v>2.4430570225252896E-3</v>
      </c>
      <c r="AS112" s="158">
        <f t="shared" si="86"/>
        <v>0</v>
      </c>
      <c r="AT112" s="158">
        <f t="shared" si="86"/>
        <v>8.2862307151790483E-3</v>
      </c>
      <c r="AU112" s="158">
        <f t="shared" si="86"/>
        <v>0.11186411465491715</v>
      </c>
      <c r="AV112" s="158">
        <f t="shared" si="86"/>
        <v>0</v>
      </c>
      <c r="AW112" s="158">
        <f t="shared" si="81"/>
        <v>0</v>
      </c>
      <c r="AX112" s="159">
        <f t="shared" si="81"/>
        <v>0</v>
      </c>
      <c r="AY112" s="158">
        <f t="shared" si="81"/>
        <v>0</v>
      </c>
      <c r="AZ112" s="158">
        <f t="shared" si="81"/>
        <v>0</v>
      </c>
      <c r="BA112" s="158">
        <f t="shared" si="81"/>
        <v>0</v>
      </c>
      <c r="BB112" s="211">
        <f t="shared" si="79"/>
        <v>1</v>
      </c>
      <c r="BC112" s="311"/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3622.8892208291531</v>
      </c>
      <c r="BN112" s="1">
        <v>0</v>
      </c>
      <c r="BO112" s="1">
        <v>12586.320263369556</v>
      </c>
      <c r="BP112" s="1">
        <v>0</v>
      </c>
      <c r="BQ112" s="1">
        <v>45.133035434132196</v>
      </c>
      <c r="BR112" s="1">
        <v>0</v>
      </c>
      <c r="BS112" s="1">
        <v>153.07982623221773</v>
      </c>
      <c r="BT112" s="1">
        <v>2066.5776541349396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18474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1176.6447615554248</v>
      </c>
      <c r="CN112" s="1">
        <v>0</v>
      </c>
      <c r="CO112" s="1">
        <v>4087.7948240888459</v>
      </c>
      <c r="CP112" s="1">
        <v>0</v>
      </c>
      <c r="CQ112" s="1">
        <v>14.658342135151738</v>
      </c>
      <c r="CR112" s="1">
        <v>0</v>
      </c>
      <c r="CS112" s="1">
        <v>49.717384291074289</v>
      </c>
      <c r="CT112" s="1">
        <v>671.18468792950284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5999.9999999999991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1359.0246995965158</v>
      </c>
      <c r="DN112" s="1">
        <v>0</v>
      </c>
      <c r="DO112" s="1">
        <v>4721.4030218226171</v>
      </c>
      <c r="DP112" s="1">
        <v>0</v>
      </c>
      <c r="DQ112" s="1">
        <v>16.930385166100258</v>
      </c>
      <c r="DR112" s="1">
        <v>0</v>
      </c>
      <c r="DS112" s="1">
        <v>57.423578856190801</v>
      </c>
      <c r="DT112" s="1">
        <v>775.2183145585758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6930.0000000000009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1087.2197596772128</v>
      </c>
      <c r="EN112" s="1">
        <v>0</v>
      </c>
      <c r="EO112" s="1">
        <v>3777.1224174580939</v>
      </c>
      <c r="EP112" s="1">
        <v>0</v>
      </c>
      <c r="EQ112" s="1">
        <v>13.544308132880207</v>
      </c>
      <c r="ER112" s="1">
        <v>0</v>
      </c>
      <c r="ES112" s="1">
        <v>45.938863084952651</v>
      </c>
      <c r="ET112" s="1">
        <v>620.17465164686075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5544.0000000000009</v>
      </c>
      <c r="FG112" s="1">
        <v>0</v>
      </c>
      <c r="FH112" s="1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</row>
    <row r="113" spans="1:183" ht="15.75" x14ac:dyDescent="0.25">
      <c r="A113" s="302"/>
      <c r="B113" s="309"/>
      <c r="C113" s="70" t="str">
        <f>БАКАЛАВРИ!C113</f>
        <v>ФКНФ</v>
      </c>
      <c r="D113" s="60" t="str">
        <f>БАКАЛАВРИ!D113</f>
        <v>Италианска филология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12.8835</v>
      </c>
      <c r="N113" s="13">
        <v>0</v>
      </c>
      <c r="O113" s="13">
        <v>1.3267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33">
        <v>0</v>
      </c>
      <c r="V113" s="13">
        <v>0</v>
      </c>
      <c r="W113" s="13">
        <v>0</v>
      </c>
      <c r="X113" s="13">
        <v>0</v>
      </c>
      <c r="Y113" s="131">
        <f t="shared" si="85"/>
        <v>14.2102</v>
      </c>
      <c r="Z113" s="307"/>
      <c r="AB113" s="140"/>
      <c r="AD113" s="302"/>
      <c r="AE113" s="309"/>
      <c r="AF113" s="70" t="str">
        <f t="shared" si="83"/>
        <v>ФКНФ</v>
      </c>
      <c r="AG113" s="60" t="str">
        <f t="shared" si="83"/>
        <v>Италианска филология</v>
      </c>
      <c r="AH113" s="158">
        <f t="shared" si="86"/>
        <v>0</v>
      </c>
      <c r="AI113" s="158">
        <f t="shared" si="86"/>
        <v>0</v>
      </c>
      <c r="AJ113" s="158">
        <f t="shared" si="86"/>
        <v>0</v>
      </c>
      <c r="AK113" s="158">
        <f t="shared" si="86"/>
        <v>0</v>
      </c>
      <c r="AL113" s="158">
        <f t="shared" si="86"/>
        <v>0</v>
      </c>
      <c r="AM113" s="158">
        <f t="shared" si="86"/>
        <v>0</v>
      </c>
      <c r="AN113" s="158">
        <f t="shared" si="86"/>
        <v>0</v>
      </c>
      <c r="AO113" s="158">
        <f t="shared" si="86"/>
        <v>0</v>
      </c>
      <c r="AP113" s="158">
        <f t="shared" si="86"/>
        <v>0.90663748574967273</v>
      </c>
      <c r="AQ113" s="158">
        <f t="shared" si="86"/>
        <v>0</v>
      </c>
      <c r="AR113" s="158">
        <f t="shared" si="86"/>
        <v>9.3362514250327225E-2</v>
      </c>
      <c r="AS113" s="158">
        <f t="shared" si="86"/>
        <v>0</v>
      </c>
      <c r="AT113" s="158">
        <f t="shared" si="86"/>
        <v>0</v>
      </c>
      <c r="AU113" s="158">
        <f t="shared" si="86"/>
        <v>0</v>
      </c>
      <c r="AV113" s="158">
        <f t="shared" si="86"/>
        <v>0</v>
      </c>
      <c r="AW113" s="158">
        <f t="shared" si="81"/>
        <v>0</v>
      </c>
      <c r="AX113" s="159">
        <f t="shared" si="81"/>
        <v>0</v>
      </c>
      <c r="AY113" s="158">
        <f t="shared" si="81"/>
        <v>0</v>
      </c>
      <c r="AZ113" s="158">
        <f t="shared" si="81"/>
        <v>0</v>
      </c>
      <c r="BA113" s="158">
        <f t="shared" si="81"/>
        <v>0</v>
      </c>
      <c r="BB113" s="211">
        <f t="shared" si="79"/>
        <v>1</v>
      </c>
      <c r="BC113" s="311"/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</row>
    <row r="114" spans="1:183" ht="15.75" x14ac:dyDescent="0.25">
      <c r="A114" s="302"/>
      <c r="B114" s="309"/>
      <c r="C114" s="70" t="str">
        <f>БАКАЛАВРИ!C114</f>
        <v>ФКНФ</v>
      </c>
      <c r="D114" s="60" t="str">
        <f>БАКАЛАВРИ!D114</f>
        <v>Китаистика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376.71000000000004</v>
      </c>
      <c r="N114" s="13">
        <v>0</v>
      </c>
      <c r="O114" s="13">
        <v>0</v>
      </c>
      <c r="P114" s="13">
        <v>0</v>
      </c>
      <c r="Q114" s="13">
        <v>27</v>
      </c>
      <c r="R114" s="13">
        <v>0</v>
      </c>
      <c r="S114" s="13">
        <v>0</v>
      </c>
      <c r="T114" s="13">
        <v>0</v>
      </c>
      <c r="U114" s="33">
        <v>0</v>
      </c>
      <c r="V114" s="13">
        <v>0</v>
      </c>
      <c r="W114" s="13">
        <v>0</v>
      </c>
      <c r="X114" s="13">
        <v>0</v>
      </c>
      <c r="Y114" s="131">
        <f t="shared" si="85"/>
        <v>403.71000000000004</v>
      </c>
      <c r="Z114" s="307"/>
      <c r="AB114" s="140"/>
      <c r="AD114" s="302"/>
      <c r="AE114" s="309"/>
      <c r="AF114" s="70" t="str">
        <f t="shared" si="83"/>
        <v>ФКНФ</v>
      </c>
      <c r="AG114" s="60" t="str">
        <f t="shared" si="83"/>
        <v>Китаистика</v>
      </c>
      <c r="AH114" s="158">
        <f t="shared" si="86"/>
        <v>0</v>
      </c>
      <c r="AI114" s="158">
        <f t="shared" si="86"/>
        <v>0</v>
      </c>
      <c r="AJ114" s="158">
        <f t="shared" si="86"/>
        <v>0</v>
      </c>
      <c r="AK114" s="158">
        <f t="shared" si="86"/>
        <v>0</v>
      </c>
      <c r="AL114" s="158">
        <f t="shared" si="86"/>
        <v>0</v>
      </c>
      <c r="AM114" s="158">
        <f t="shared" si="86"/>
        <v>0</v>
      </c>
      <c r="AN114" s="158">
        <f t="shared" si="86"/>
        <v>0</v>
      </c>
      <c r="AO114" s="158">
        <f t="shared" si="86"/>
        <v>0</v>
      </c>
      <c r="AP114" s="158">
        <f t="shared" si="86"/>
        <v>0.93312030913279331</v>
      </c>
      <c r="AQ114" s="158">
        <f t="shared" si="86"/>
        <v>0</v>
      </c>
      <c r="AR114" s="158">
        <f t="shared" si="86"/>
        <v>0</v>
      </c>
      <c r="AS114" s="158">
        <f t="shared" si="86"/>
        <v>0</v>
      </c>
      <c r="AT114" s="158">
        <f t="shared" si="86"/>
        <v>6.6879690867206645E-2</v>
      </c>
      <c r="AU114" s="158">
        <f t="shared" si="86"/>
        <v>0</v>
      </c>
      <c r="AV114" s="158">
        <f t="shared" si="86"/>
        <v>0</v>
      </c>
      <c r="AW114" s="158">
        <f t="shared" si="81"/>
        <v>0</v>
      </c>
      <c r="AX114" s="159">
        <f t="shared" si="81"/>
        <v>0</v>
      </c>
      <c r="AY114" s="158">
        <f t="shared" si="81"/>
        <v>0</v>
      </c>
      <c r="AZ114" s="158">
        <f t="shared" si="81"/>
        <v>0</v>
      </c>
      <c r="BA114" s="158">
        <f t="shared" si="81"/>
        <v>0</v>
      </c>
      <c r="BB114" s="211">
        <f t="shared" si="79"/>
        <v>1</v>
      </c>
      <c r="BC114" s="311"/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16678.592405439547</v>
      </c>
      <c r="BP114" s="1">
        <v>0</v>
      </c>
      <c r="BQ114" s="1">
        <v>0</v>
      </c>
      <c r="BR114" s="1">
        <v>0</v>
      </c>
      <c r="BS114" s="1">
        <v>1195.4075945604516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17874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5038.8496693170837</v>
      </c>
      <c r="CP114" s="1">
        <v>0</v>
      </c>
      <c r="CQ114" s="1">
        <v>0</v>
      </c>
      <c r="CR114" s="1">
        <v>0</v>
      </c>
      <c r="CS114" s="1">
        <v>361.15033068291586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5400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6466.5237422902574</v>
      </c>
      <c r="DP114" s="1">
        <v>0</v>
      </c>
      <c r="DQ114" s="1">
        <v>0</v>
      </c>
      <c r="DR114" s="1">
        <v>0</v>
      </c>
      <c r="DS114" s="1">
        <v>463.47625770974207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6929.9999999999991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5173.2189938322072</v>
      </c>
      <c r="EP114" s="1">
        <v>0</v>
      </c>
      <c r="EQ114" s="1">
        <v>0</v>
      </c>
      <c r="ER114" s="1">
        <v>0</v>
      </c>
      <c r="ES114" s="1">
        <v>370.78100616779369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5544.0000000000009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</row>
    <row r="115" spans="1:183" ht="15.75" x14ac:dyDescent="0.25">
      <c r="A115" s="302"/>
      <c r="B115" s="309"/>
      <c r="C115" s="70" t="str">
        <f>БАКАЛАВРИ!C115</f>
        <v>ФКНФ</v>
      </c>
      <c r="D115" s="60" t="str">
        <f>БАКАЛАВРИ!D115</f>
        <v>Класическа филология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87.75</v>
      </c>
      <c r="N115" s="13">
        <v>0</v>
      </c>
      <c r="O115" s="13">
        <v>0</v>
      </c>
      <c r="P115" s="13">
        <v>0</v>
      </c>
      <c r="Q115" s="13">
        <v>0</v>
      </c>
      <c r="R115" s="13">
        <v>12</v>
      </c>
      <c r="S115" s="13">
        <v>0</v>
      </c>
      <c r="T115" s="13">
        <v>0</v>
      </c>
      <c r="U115" s="33">
        <v>0</v>
      </c>
      <c r="V115" s="13">
        <v>0</v>
      </c>
      <c r="W115" s="13">
        <v>0</v>
      </c>
      <c r="X115" s="13">
        <v>0</v>
      </c>
      <c r="Y115" s="131">
        <f t="shared" si="85"/>
        <v>99.75</v>
      </c>
      <c r="Z115" s="307"/>
      <c r="AB115" s="140"/>
      <c r="AD115" s="302"/>
      <c r="AE115" s="309"/>
      <c r="AF115" s="70" t="str">
        <f t="shared" si="83"/>
        <v>ФКНФ</v>
      </c>
      <c r="AG115" s="60" t="str">
        <f t="shared" si="83"/>
        <v>Класическа филология</v>
      </c>
      <c r="AH115" s="158">
        <f t="shared" si="86"/>
        <v>0</v>
      </c>
      <c r="AI115" s="158">
        <f t="shared" si="86"/>
        <v>0</v>
      </c>
      <c r="AJ115" s="158">
        <f t="shared" si="86"/>
        <v>0</v>
      </c>
      <c r="AK115" s="158">
        <f t="shared" si="86"/>
        <v>0</v>
      </c>
      <c r="AL115" s="158">
        <f t="shared" si="86"/>
        <v>0</v>
      </c>
      <c r="AM115" s="158">
        <f t="shared" si="86"/>
        <v>0</v>
      </c>
      <c r="AN115" s="158">
        <f t="shared" si="86"/>
        <v>0</v>
      </c>
      <c r="AO115" s="158">
        <f t="shared" si="86"/>
        <v>0</v>
      </c>
      <c r="AP115" s="158">
        <f t="shared" si="86"/>
        <v>0.87969924812030076</v>
      </c>
      <c r="AQ115" s="158">
        <f t="shared" si="86"/>
        <v>0</v>
      </c>
      <c r="AR115" s="158">
        <f t="shared" si="86"/>
        <v>0</v>
      </c>
      <c r="AS115" s="158">
        <f t="shared" si="86"/>
        <v>0</v>
      </c>
      <c r="AT115" s="158">
        <f t="shared" si="86"/>
        <v>0</v>
      </c>
      <c r="AU115" s="158">
        <f t="shared" si="86"/>
        <v>0.12030075187969924</v>
      </c>
      <c r="AV115" s="158">
        <f t="shared" si="86"/>
        <v>0</v>
      </c>
      <c r="AW115" s="158">
        <f t="shared" si="81"/>
        <v>0</v>
      </c>
      <c r="AX115" s="159">
        <f t="shared" si="81"/>
        <v>0</v>
      </c>
      <c r="AY115" s="158">
        <f t="shared" si="81"/>
        <v>0</v>
      </c>
      <c r="AZ115" s="158">
        <f t="shared" si="81"/>
        <v>0</v>
      </c>
      <c r="BA115" s="158">
        <f t="shared" si="81"/>
        <v>0</v>
      </c>
      <c r="BB115" s="211">
        <f t="shared" si="79"/>
        <v>1</v>
      </c>
      <c r="BC115" s="311"/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2722.4932330827069</v>
      </c>
      <c r="BP115" s="1">
        <v>0</v>
      </c>
      <c r="BQ115" s="1">
        <v>0</v>
      </c>
      <c r="BR115" s="1">
        <v>0</v>
      </c>
      <c r="BS115" s="1">
        <v>0</v>
      </c>
      <c r="BT115" s="1">
        <v>372.30676691729326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3094.8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527.81954887218046</v>
      </c>
      <c r="CP115" s="1">
        <v>0</v>
      </c>
      <c r="CQ115" s="1">
        <v>0</v>
      </c>
      <c r="CR115" s="1">
        <v>0</v>
      </c>
      <c r="CS115" s="1">
        <v>0</v>
      </c>
      <c r="CT115" s="1">
        <v>72.180451127819538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600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1219.2631578947369</v>
      </c>
      <c r="DP115" s="1">
        <v>0</v>
      </c>
      <c r="DQ115" s="1">
        <v>0</v>
      </c>
      <c r="DR115" s="1">
        <v>0</v>
      </c>
      <c r="DS115" s="1">
        <v>0</v>
      </c>
      <c r="DT115" s="1">
        <v>166.73684210526315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1386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975.41052631578964</v>
      </c>
      <c r="EP115" s="1">
        <v>0</v>
      </c>
      <c r="EQ115" s="1">
        <v>0</v>
      </c>
      <c r="ER115" s="1">
        <v>0</v>
      </c>
      <c r="ES115" s="1">
        <v>0</v>
      </c>
      <c r="ET115" s="1">
        <v>133.38947368421054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1108.8000000000002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</row>
    <row r="116" spans="1:183" ht="15.75" x14ac:dyDescent="0.25">
      <c r="A116" s="302"/>
      <c r="B116" s="309"/>
      <c r="C116" s="70" t="str">
        <f>БАКАЛАВРИ!C116</f>
        <v>ФКНФ</v>
      </c>
      <c r="D116" s="60" t="str">
        <f>БАКАЛАВРИ!D116</f>
        <v>Кореистика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656.19499999999994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33">
        <v>0</v>
      </c>
      <c r="V116" s="13">
        <v>0</v>
      </c>
      <c r="W116" s="13">
        <v>0</v>
      </c>
      <c r="X116" s="13">
        <v>0</v>
      </c>
      <c r="Y116" s="131">
        <f t="shared" si="85"/>
        <v>656.19499999999994</v>
      </c>
      <c r="Z116" s="307"/>
      <c r="AB116" s="140"/>
      <c r="AD116" s="302"/>
      <c r="AE116" s="309"/>
      <c r="AF116" s="70" t="str">
        <f t="shared" si="83"/>
        <v>ФКНФ</v>
      </c>
      <c r="AG116" s="60" t="str">
        <f t="shared" si="83"/>
        <v>Кореистика</v>
      </c>
      <c r="AH116" s="158">
        <f t="shared" si="86"/>
        <v>0</v>
      </c>
      <c r="AI116" s="158">
        <f t="shared" si="86"/>
        <v>0</v>
      </c>
      <c r="AJ116" s="158">
        <f t="shared" si="86"/>
        <v>0</v>
      </c>
      <c r="AK116" s="158">
        <f t="shared" si="86"/>
        <v>0</v>
      </c>
      <c r="AL116" s="158">
        <f t="shared" si="86"/>
        <v>0</v>
      </c>
      <c r="AM116" s="158">
        <f t="shared" si="86"/>
        <v>0</v>
      </c>
      <c r="AN116" s="158">
        <f t="shared" si="86"/>
        <v>0</v>
      </c>
      <c r="AO116" s="158">
        <f t="shared" si="86"/>
        <v>0</v>
      </c>
      <c r="AP116" s="158">
        <f t="shared" si="86"/>
        <v>1</v>
      </c>
      <c r="AQ116" s="158">
        <f t="shared" si="86"/>
        <v>0</v>
      </c>
      <c r="AR116" s="158">
        <f t="shared" si="86"/>
        <v>0</v>
      </c>
      <c r="AS116" s="158">
        <f t="shared" si="86"/>
        <v>0</v>
      </c>
      <c r="AT116" s="158">
        <f t="shared" si="86"/>
        <v>0</v>
      </c>
      <c r="AU116" s="158">
        <f t="shared" si="86"/>
        <v>0</v>
      </c>
      <c r="AV116" s="158">
        <f t="shared" si="86"/>
        <v>0</v>
      </c>
      <c r="AW116" s="158">
        <f t="shared" si="86"/>
        <v>0</v>
      </c>
      <c r="AX116" s="159">
        <f t="shared" ref="AX116:BA148" si="87">IFERROR(U116/$Y116,"")</f>
        <v>0</v>
      </c>
      <c r="AY116" s="158">
        <f t="shared" si="87"/>
        <v>0</v>
      </c>
      <c r="AZ116" s="158">
        <f t="shared" si="87"/>
        <v>0</v>
      </c>
      <c r="BA116" s="158">
        <f t="shared" si="87"/>
        <v>0</v>
      </c>
      <c r="BB116" s="211">
        <f t="shared" si="79"/>
        <v>1</v>
      </c>
      <c r="BC116" s="311"/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17274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17274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4800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4800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6930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6930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5544.0000000000009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5544.0000000000009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</row>
    <row r="117" spans="1:183" ht="15.75" x14ac:dyDescent="0.25">
      <c r="A117" s="302"/>
      <c r="B117" s="309"/>
      <c r="C117" s="234" t="str">
        <f>БАКАЛАВРИ!C117</f>
        <v>ФКНФ</v>
      </c>
      <c r="D117" s="235" t="str">
        <f>БАКАЛАВРИ!D117</f>
        <v>Немска филология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33">
        <v>0</v>
      </c>
      <c r="V117" s="13">
        <v>0</v>
      </c>
      <c r="W117" s="13">
        <v>0</v>
      </c>
      <c r="X117" s="13">
        <v>0</v>
      </c>
      <c r="Y117" s="131">
        <f t="shared" si="85"/>
        <v>0</v>
      </c>
      <c r="Z117" s="307"/>
      <c r="AB117" s="140"/>
      <c r="AD117" s="302"/>
      <c r="AE117" s="309"/>
      <c r="AF117" s="234" t="str">
        <f t="shared" si="83"/>
        <v>ФКНФ</v>
      </c>
      <c r="AG117" s="235" t="str">
        <f t="shared" si="83"/>
        <v>Немска филология</v>
      </c>
      <c r="AH117" s="158" t="str">
        <f t="shared" si="86"/>
        <v/>
      </c>
      <c r="AI117" s="158" t="str">
        <f t="shared" si="86"/>
        <v/>
      </c>
      <c r="AJ117" s="158" t="str">
        <f t="shared" si="86"/>
        <v/>
      </c>
      <c r="AK117" s="158" t="str">
        <f t="shared" si="86"/>
        <v/>
      </c>
      <c r="AL117" s="158" t="str">
        <f t="shared" si="86"/>
        <v/>
      </c>
      <c r="AM117" s="158" t="str">
        <f t="shared" si="86"/>
        <v/>
      </c>
      <c r="AN117" s="158" t="str">
        <f t="shared" si="86"/>
        <v/>
      </c>
      <c r="AO117" s="158" t="str">
        <f t="shared" si="86"/>
        <v/>
      </c>
      <c r="AP117" s="158" t="str">
        <f t="shared" si="86"/>
        <v/>
      </c>
      <c r="AQ117" s="158" t="str">
        <f t="shared" si="86"/>
        <v/>
      </c>
      <c r="AR117" s="158" t="str">
        <f t="shared" si="86"/>
        <v/>
      </c>
      <c r="AS117" s="158" t="str">
        <f t="shared" si="86"/>
        <v/>
      </c>
      <c r="AT117" s="158" t="str">
        <f t="shared" si="86"/>
        <v/>
      </c>
      <c r="AU117" s="158" t="str">
        <f t="shared" si="86"/>
        <v/>
      </c>
      <c r="AV117" s="158" t="str">
        <f t="shared" si="86"/>
        <v/>
      </c>
      <c r="AW117" s="158" t="str">
        <f t="shared" si="86"/>
        <v/>
      </c>
      <c r="AX117" s="159" t="str">
        <f t="shared" si="87"/>
        <v/>
      </c>
      <c r="AY117" s="158" t="str">
        <f t="shared" si="87"/>
        <v/>
      </c>
      <c r="AZ117" s="158" t="str">
        <f t="shared" si="87"/>
        <v/>
      </c>
      <c r="BA117" s="158" t="str">
        <f t="shared" si="87"/>
        <v/>
      </c>
      <c r="BB117" s="211">
        <f t="shared" si="79"/>
        <v>0</v>
      </c>
      <c r="BC117" s="311"/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</row>
    <row r="118" spans="1:183" ht="31.5" x14ac:dyDescent="0.25">
      <c r="A118" s="302"/>
      <c r="B118" s="309"/>
      <c r="C118" s="70" t="str">
        <f>БАКАЛАВРИ!C118</f>
        <v>ФКНФ</v>
      </c>
      <c r="D118" s="60" t="str">
        <f>БАКАЛАВРИ!D118</f>
        <v>Немска филология с избираем модул "Скандинавски езици"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339.17140000000001</v>
      </c>
      <c r="N118" s="13">
        <v>0</v>
      </c>
      <c r="O118" s="13">
        <v>0</v>
      </c>
      <c r="P118" s="13">
        <v>0</v>
      </c>
      <c r="Q118" s="13">
        <v>21.333300000000001</v>
      </c>
      <c r="R118" s="13">
        <v>0</v>
      </c>
      <c r="S118" s="13">
        <v>0</v>
      </c>
      <c r="T118" s="13">
        <v>0</v>
      </c>
      <c r="U118" s="33">
        <v>0</v>
      </c>
      <c r="V118" s="13">
        <v>0</v>
      </c>
      <c r="W118" s="13">
        <v>0</v>
      </c>
      <c r="X118" s="13">
        <v>0</v>
      </c>
      <c r="Y118" s="131">
        <f t="shared" si="85"/>
        <v>360.50470000000001</v>
      </c>
      <c r="Z118" s="307"/>
      <c r="AB118" s="140"/>
      <c r="AD118" s="302"/>
      <c r="AE118" s="309"/>
      <c r="AF118" s="70" t="str">
        <f t="shared" si="83"/>
        <v>ФКНФ</v>
      </c>
      <c r="AG118" s="60" t="str">
        <f t="shared" si="83"/>
        <v>Немска филология с избираем модул "Скандинавски езици"</v>
      </c>
      <c r="AH118" s="158">
        <f t="shared" si="86"/>
        <v>0</v>
      </c>
      <c r="AI118" s="158">
        <f t="shared" si="86"/>
        <v>0</v>
      </c>
      <c r="AJ118" s="158">
        <f t="shared" si="86"/>
        <v>0</v>
      </c>
      <c r="AK118" s="158">
        <f t="shared" si="86"/>
        <v>0</v>
      </c>
      <c r="AL118" s="158">
        <f t="shared" si="86"/>
        <v>0</v>
      </c>
      <c r="AM118" s="158">
        <f t="shared" si="86"/>
        <v>0</v>
      </c>
      <c r="AN118" s="158">
        <f t="shared" si="86"/>
        <v>0</v>
      </c>
      <c r="AO118" s="158">
        <f t="shared" si="86"/>
        <v>0</v>
      </c>
      <c r="AP118" s="158">
        <f t="shared" si="86"/>
        <v>0.94082379508505709</v>
      </c>
      <c r="AQ118" s="158">
        <f t="shared" si="86"/>
        <v>0</v>
      </c>
      <c r="AR118" s="158">
        <f t="shared" si="86"/>
        <v>0</v>
      </c>
      <c r="AS118" s="158">
        <f t="shared" si="86"/>
        <v>0</v>
      </c>
      <c r="AT118" s="158">
        <f t="shared" si="86"/>
        <v>5.9176204914942861E-2</v>
      </c>
      <c r="AU118" s="158">
        <f t="shared" si="86"/>
        <v>0</v>
      </c>
      <c r="AV118" s="158">
        <f t="shared" si="86"/>
        <v>0</v>
      </c>
      <c r="AW118" s="158">
        <f t="shared" si="86"/>
        <v>0</v>
      </c>
      <c r="AX118" s="159">
        <f t="shared" si="87"/>
        <v>0</v>
      </c>
      <c r="AY118" s="158">
        <f t="shared" si="87"/>
        <v>0</v>
      </c>
      <c r="AZ118" s="158">
        <f t="shared" si="87"/>
        <v>0</v>
      </c>
      <c r="BA118" s="158">
        <f t="shared" si="87"/>
        <v>0</v>
      </c>
      <c r="BB118" s="211">
        <f t="shared" si="79"/>
        <v>1</v>
      </c>
      <c r="BC118" s="311"/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4722.9354513269864</v>
      </c>
      <c r="BP118" s="1">
        <v>0</v>
      </c>
      <c r="BQ118" s="1">
        <v>0</v>
      </c>
      <c r="BR118" s="1">
        <v>0</v>
      </c>
      <c r="BS118" s="1">
        <v>297.06454867301318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5020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4722.9354513269864</v>
      </c>
      <c r="CP118" s="1">
        <v>0</v>
      </c>
      <c r="CQ118" s="1">
        <v>0</v>
      </c>
      <c r="CR118" s="1">
        <v>0</v>
      </c>
      <c r="CS118" s="1">
        <v>297.06454867301318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5020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</row>
    <row r="119" spans="1:183" ht="15.75" x14ac:dyDescent="0.25">
      <c r="A119" s="302"/>
      <c r="B119" s="309"/>
      <c r="C119" s="70" t="str">
        <f>БАКАЛАВРИ!C119</f>
        <v>ФКНФ</v>
      </c>
      <c r="D119" s="60" t="str">
        <f>БАКАЛАВРИ!D119</f>
        <v>Новогръцка филология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33">
        <v>0</v>
      </c>
      <c r="V119" s="13">
        <v>0</v>
      </c>
      <c r="W119" s="13">
        <v>0</v>
      </c>
      <c r="X119" s="13">
        <v>0</v>
      </c>
      <c r="Y119" s="131">
        <f t="shared" si="85"/>
        <v>0</v>
      </c>
      <c r="Z119" s="307"/>
      <c r="AB119" s="140"/>
      <c r="AD119" s="302"/>
      <c r="AE119" s="309"/>
      <c r="AF119" s="70" t="str">
        <f t="shared" si="83"/>
        <v>ФКНФ</v>
      </c>
      <c r="AG119" s="60" t="str">
        <f t="shared" si="83"/>
        <v>Новогръцка филология</v>
      </c>
      <c r="AH119" s="158" t="str">
        <f t="shared" si="86"/>
        <v/>
      </c>
      <c r="AI119" s="158" t="str">
        <f t="shared" si="86"/>
        <v/>
      </c>
      <c r="AJ119" s="158" t="str">
        <f t="shared" si="86"/>
        <v/>
      </c>
      <c r="AK119" s="158" t="str">
        <f t="shared" si="86"/>
        <v/>
      </c>
      <c r="AL119" s="158" t="str">
        <f t="shared" si="86"/>
        <v/>
      </c>
      <c r="AM119" s="158" t="str">
        <f t="shared" si="86"/>
        <v/>
      </c>
      <c r="AN119" s="158" t="str">
        <f t="shared" si="86"/>
        <v/>
      </c>
      <c r="AO119" s="158" t="str">
        <f t="shared" si="86"/>
        <v/>
      </c>
      <c r="AP119" s="158" t="str">
        <f t="shared" si="86"/>
        <v/>
      </c>
      <c r="AQ119" s="158" t="str">
        <f t="shared" si="86"/>
        <v/>
      </c>
      <c r="AR119" s="158" t="str">
        <f t="shared" si="86"/>
        <v/>
      </c>
      <c r="AS119" s="158" t="str">
        <f t="shared" si="86"/>
        <v/>
      </c>
      <c r="AT119" s="158" t="str">
        <f t="shared" si="86"/>
        <v/>
      </c>
      <c r="AU119" s="158" t="str">
        <f t="shared" si="86"/>
        <v/>
      </c>
      <c r="AV119" s="158" t="str">
        <f t="shared" si="86"/>
        <v/>
      </c>
      <c r="AW119" s="158" t="str">
        <f t="shared" si="86"/>
        <v/>
      </c>
      <c r="AX119" s="159" t="str">
        <f t="shared" si="87"/>
        <v/>
      </c>
      <c r="AY119" s="158" t="str">
        <f t="shared" si="87"/>
        <v/>
      </c>
      <c r="AZ119" s="158" t="str">
        <f t="shared" si="87"/>
        <v/>
      </c>
      <c r="BA119" s="158" t="str">
        <f t="shared" si="87"/>
        <v/>
      </c>
      <c r="BB119" s="211">
        <f t="shared" si="79"/>
        <v>0</v>
      </c>
      <c r="BC119" s="311"/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</row>
    <row r="120" spans="1:183" ht="15.75" x14ac:dyDescent="0.25">
      <c r="A120" s="302"/>
      <c r="B120" s="309"/>
      <c r="C120" s="70" t="str">
        <f>БАКАЛАВРИ!C120</f>
        <v>ФКНФ</v>
      </c>
      <c r="D120" s="60" t="str">
        <f>БАКАЛАВРИ!D120</f>
        <v>Португалска филология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262.28140000000002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33">
        <v>0</v>
      </c>
      <c r="V120" s="13">
        <v>0</v>
      </c>
      <c r="W120" s="13">
        <v>0</v>
      </c>
      <c r="X120" s="13">
        <v>0</v>
      </c>
      <c r="Y120" s="131">
        <f t="shared" si="85"/>
        <v>262.28140000000002</v>
      </c>
      <c r="Z120" s="307"/>
      <c r="AB120" s="140"/>
      <c r="AD120" s="302"/>
      <c r="AE120" s="309"/>
      <c r="AF120" s="70" t="str">
        <f t="shared" si="83"/>
        <v>ФКНФ</v>
      </c>
      <c r="AG120" s="60" t="str">
        <f t="shared" si="83"/>
        <v>Португалска филология</v>
      </c>
      <c r="AH120" s="158">
        <f t="shared" si="86"/>
        <v>0</v>
      </c>
      <c r="AI120" s="158">
        <f t="shared" si="86"/>
        <v>0</v>
      </c>
      <c r="AJ120" s="158">
        <f t="shared" si="86"/>
        <v>0</v>
      </c>
      <c r="AK120" s="158">
        <f t="shared" si="86"/>
        <v>0</v>
      </c>
      <c r="AL120" s="158">
        <f t="shared" si="86"/>
        <v>0</v>
      </c>
      <c r="AM120" s="158">
        <f t="shared" si="86"/>
        <v>0</v>
      </c>
      <c r="AN120" s="158">
        <f t="shared" si="86"/>
        <v>0</v>
      </c>
      <c r="AO120" s="158">
        <f t="shared" si="86"/>
        <v>0</v>
      </c>
      <c r="AP120" s="158">
        <f t="shared" si="86"/>
        <v>1</v>
      </c>
      <c r="AQ120" s="158">
        <f t="shared" si="86"/>
        <v>0</v>
      </c>
      <c r="AR120" s="158">
        <f t="shared" si="86"/>
        <v>0</v>
      </c>
      <c r="AS120" s="158">
        <f t="shared" si="86"/>
        <v>0</v>
      </c>
      <c r="AT120" s="158">
        <f t="shared" si="86"/>
        <v>0</v>
      </c>
      <c r="AU120" s="158">
        <f t="shared" si="86"/>
        <v>0</v>
      </c>
      <c r="AV120" s="158">
        <f t="shared" si="86"/>
        <v>0</v>
      </c>
      <c r="AW120" s="158">
        <f t="shared" si="86"/>
        <v>0</v>
      </c>
      <c r="AX120" s="159">
        <f t="shared" si="87"/>
        <v>0</v>
      </c>
      <c r="AY120" s="158">
        <f t="shared" si="87"/>
        <v>0</v>
      </c>
      <c r="AZ120" s="158">
        <f t="shared" si="87"/>
        <v>0</v>
      </c>
      <c r="BA120" s="158">
        <f t="shared" si="87"/>
        <v>0</v>
      </c>
      <c r="BB120" s="211">
        <f t="shared" si="79"/>
        <v>1</v>
      </c>
      <c r="BC120" s="311"/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18568.800000000003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18568.800000000003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3600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3600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8316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8316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6652.8000000000011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6652.8000000000011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</row>
    <row r="121" spans="1:183" ht="15.75" x14ac:dyDescent="0.25">
      <c r="A121" s="302"/>
      <c r="B121" s="309"/>
      <c r="C121" s="70" t="str">
        <f>БАКАЛАВРИ!C121</f>
        <v>ФКНФ</v>
      </c>
      <c r="D121" s="60" t="str">
        <f>БАКАЛАВРИ!D121</f>
        <v>Румънска филология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33">
        <v>0</v>
      </c>
      <c r="V121" s="13">
        <v>0</v>
      </c>
      <c r="W121" s="13">
        <v>0</v>
      </c>
      <c r="X121" s="13">
        <v>0</v>
      </c>
      <c r="Y121" s="131">
        <f t="shared" si="85"/>
        <v>0</v>
      </c>
      <c r="Z121" s="307"/>
      <c r="AB121" s="140"/>
      <c r="AD121" s="302"/>
      <c r="AE121" s="309"/>
      <c r="AF121" s="70" t="str">
        <f t="shared" si="83"/>
        <v>ФКНФ</v>
      </c>
      <c r="AG121" s="60" t="str">
        <f t="shared" si="83"/>
        <v>Румънска филология</v>
      </c>
      <c r="AH121" s="158" t="str">
        <f t="shared" si="86"/>
        <v/>
      </c>
      <c r="AI121" s="158" t="str">
        <f t="shared" si="86"/>
        <v/>
      </c>
      <c r="AJ121" s="158" t="str">
        <f t="shared" si="86"/>
        <v/>
      </c>
      <c r="AK121" s="158" t="str">
        <f t="shared" si="86"/>
        <v/>
      </c>
      <c r="AL121" s="158" t="str">
        <f t="shared" si="86"/>
        <v/>
      </c>
      <c r="AM121" s="158" t="str">
        <f t="shared" si="86"/>
        <v/>
      </c>
      <c r="AN121" s="158" t="str">
        <f t="shared" si="86"/>
        <v/>
      </c>
      <c r="AO121" s="158" t="str">
        <f t="shared" si="86"/>
        <v/>
      </c>
      <c r="AP121" s="158" t="str">
        <f t="shared" si="86"/>
        <v/>
      </c>
      <c r="AQ121" s="158" t="str">
        <f t="shared" si="86"/>
        <v/>
      </c>
      <c r="AR121" s="158" t="str">
        <f t="shared" si="86"/>
        <v/>
      </c>
      <c r="AS121" s="158" t="str">
        <f t="shared" si="86"/>
        <v/>
      </c>
      <c r="AT121" s="158" t="str">
        <f t="shared" si="86"/>
        <v/>
      </c>
      <c r="AU121" s="158" t="str">
        <f t="shared" si="86"/>
        <v/>
      </c>
      <c r="AV121" s="158" t="str">
        <f t="shared" si="86"/>
        <v/>
      </c>
      <c r="AW121" s="158" t="str">
        <f t="shared" si="86"/>
        <v/>
      </c>
      <c r="AX121" s="159" t="str">
        <f t="shared" si="87"/>
        <v/>
      </c>
      <c r="AY121" s="158" t="str">
        <f t="shared" si="87"/>
        <v/>
      </c>
      <c r="AZ121" s="158" t="str">
        <f t="shared" si="87"/>
        <v/>
      </c>
      <c r="BA121" s="158" t="str">
        <f t="shared" si="87"/>
        <v/>
      </c>
      <c r="BB121" s="211">
        <f t="shared" si="79"/>
        <v>0</v>
      </c>
      <c r="BC121" s="311"/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</row>
    <row r="122" spans="1:183" ht="15.75" x14ac:dyDescent="0.25">
      <c r="A122" s="302"/>
      <c r="B122" s="309"/>
      <c r="C122" s="70" t="str">
        <f>БАКАЛАВРИ!C122</f>
        <v>ФКНФ</v>
      </c>
      <c r="D122" s="60" t="str">
        <f>БАКАЛАВРИ!D122</f>
        <v>Скандинавистика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215.5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33">
        <v>0</v>
      </c>
      <c r="V122" s="13">
        <v>0</v>
      </c>
      <c r="W122" s="13">
        <v>0</v>
      </c>
      <c r="X122" s="13">
        <v>0</v>
      </c>
      <c r="Y122" s="131">
        <f t="shared" si="85"/>
        <v>215.5</v>
      </c>
      <c r="Z122" s="307"/>
      <c r="AB122" s="140"/>
      <c r="AD122" s="302"/>
      <c r="AE122" s="309"/>
      <c r="AF122" s="70" t="str">
        <f t="shared" si="83"/>
        <v>ФКНФ</v>
      </c>
      <c r="AG122" s="60" t="str">
        <f t="shared" si="83"/>
        <v>Скандинавистика</v>
      </c>
      <c r="AH122" s="158">
        <f t="shared" si="86"/>
        <v>0</v>
      </c>
      <c r="AI122" s="158">
        <f t="shared" si="86"/>
        <v>0</v>
      </c>
      <c r="AJ122" s="158">
        <f t="shared" si="86"/>
        <v>0</v>
      </c>
      <c r="AK122" s="158">
        <f t="shared" si="86"/>
        <v>0</v>
      </c>
      <c r="AL122" s="158">
        <f t="shared" si="86"/>
        <v>0</v>
      </c>
      <c r="AM122" s="158">
        <f t="shared" si="86"/>
        <v>0</v>
      </c>
      <c r="AN122" s="158">
        <f t="shared" si="86"/>
        <v>0</v>
      </c>
      <c r="AO122" s="158">
        <f t="shared" si="86"/>
        <v>0</v>
      </c>
      <c r="AP122" s="158">
        <f t="shared" si="86"/>
        <v>1</v>
      </c>
      <c r="AQ122" s="158">
        <f t="shared" si="86"/>
        <v>0</v>
      </c>
      <c r="AR122" s="158">
        <f t="shared" si="86"/>
        <v>0</v>
      </c>
      <c r="AS122" s="158">
        <f t="shared" si="86"/>
        <v>0</v>
      </c>
      <c r="AT122" s="158">
        <f t="shared" si="86"/>
        <v>0</v>
      </c>
      <c r="AU122" s="158">
        <f t="shared" si="86"/>
        <v>0</v>
      </c>
      <c r="AV122" s="158">
        <f t="shared" si="86"/>
        <v>0</v>
      </c>
      <c r="AW122" s="158">
        <f t="shared" si="86"/>
        <v>0</v>
      </c>
      <c r="AX122" s="159">
        <f t="shared" si="87"/>
        <v>0</v>
      </c>
      <c r="AY122" s="158">
        <f t="shared" si="87"/>
        <v>0</v>
      </c>
      <c r="AZ122" s="158">
        <f t="shared" si="87"/>
        <v>0</v>
      </c>
      <c r="BA122" s="158">
        <f t="shared" si="87"/>
        <v>0</v>
      </c>
      <c r="BB122" s="211">
        <f t="shared" si="79"/>
        <v>1</v>
      </c>
      <c r="BC122" s="311"/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3220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3220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3220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3220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</row>
    <row r="123" spans="1:183" ht="15.75" x14ac:dyDescent="0.25">
      <c r="A123" s="302"/>
      <c r="B123" s="309"/>
      <c r="C123" s="70" t="str">
        <f>БАКАЛАВРИ!C123</f>
        <v>ФКНФ</v>
      </c>
      <c r="D123" s="60" t="str">
        <f>БАКАЛАВРИ!D123</f>
        <v>Тюркология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33">
        <v>0</v>
      </c>
      <c r="V123" s="13">
        <v>0</v>
      </c>
      <c r="W123" s="13">
        <v>0</v>
      </c>
      <c r="X123" s="13">
        <v>0</v>
      </c>
      <c r="Y123" s="131">
        <f t="shared" si="85"/>
        <v>0</v>
      </c>
      <c r="Z123" s="307"/>
      <c r="AB123" s="140"/>
      <c r="AD123" s="302"/>
      <c r="AE123" s="309"/>
      <c r="AF123" s="70" t="str">
        <f t="shared" si="83"/>
        <v>ФКНФ</v>
      </c>
      <c r="AG123" s="60" t="str">
        <f t="shared" si="83"/>
        <v>Тюркология</v>
      </c>
      <c r="AH123" s="158" t="str">
        <f t="shared" si="86"/>
        <v/>
      </c>
      <c r="AI123" s="158" t="str">
        <f t="shared" si="86"/>
        <v/>
      </c>
      <c r="AJ123" s="158" t="str">
        <f t="shared" si="86"/>
        <v/>
      </c>
      <c r="AK123" s="158" t="str">
        <f t="shared" si="86"/>
        <v/>
      </c>
      <c r="AL123" s="158" t="str">
        <f t="shared" si="86"/>
        <v/>
      </c>
      <c r="AM123" s="158" t="str">
        <f t="shared" si="86"/>
        <v/>
      </c>
      <c r="AN123" s="158" t="str">
        <f t="shared" si="86"/>
        <v/>
      </c>
      <c r="AO123" s="158" t="str">
        <f t="shared" si="86"/>
        <v/>
      </c>
      <c r="AP123" s="158" t="str">
        <f t="shared" si="86"/>
        <v/>
      </c>
      <c r="AQ123" s="158" t="str">
        <f t="shared" si="86"/>
        <v/>
      </c>
      <c r="AR123" s="158" t="str">
        <f t="shared" si="86"/>
        <v/>
      </c>
      <c r="AS123" s="158" t="str">
        <f t="shared" si="86"/>
        <v/>
      </c>
      <c r="AT123" s="158" t="str">
        <f t="shared" si="86"/>
        <v/>
      </c>
      <c r="AU123" s="158" t="str">
        <f t="shared" si="86"/>
        <v/>
      </c>
      <c r="AV123" s="158" t="str">
        <f t="shared" si="86"/>
        <v/>
      </c>
      <c r="AW123" s="158" t="str">
        <f t="shared" si="86"/>
        <v/>
      </c>
      <c r="AX123" s="159" t="str">
        <f t="shared" si="87"/>
        <v/>
      </c>
      <c r="AY123" s="158" t="str">
        <f t="shared" si="87"/>
        <v/>
      </c>
      <c r="AZ123" s="158" t="str">
        <f t="shared" si="87"/>
        <v/>
      </c>
      <c r="BA123" s="158" t="str">
        <f t="shared" si="87"/>
        <v/>
      </c>
      <c r="BB123" s="211">
        <f t="shared" si="79"/>
        <v>0</v>
      </c>
      <c r="BC123" s="311"/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</row>
    <row r="124" spans="1:183" ht="15.75" x14ac:dyDescent="0.25">
      <c r="A124" s="302"/>
      <c r="B124" s="309"/>
      <c r="C124" s="70" t="str">
        <f>БАКАЛАВРИ!C124</f>
        <v>ФКНФ</v>
      </c>
      <c r="D124" s="60" t="str">
        <f>БАКАЛАВРИ!D124</f>
        <v>Унгарска филология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250.5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33">
        <v>0</v>
      </c>
      <c r="V124" s="13">
        <v>0</v>
      </c>
      <c r="W124" s="13">
        <v>0</v>
      </c>
      <c r="X124" s="13">
        <v>0</v>
      </c>
      <c r="Y124" s="131">
        <f t="shared" si="85"/>
        <v>250.5</v>
      </c>
      <c r="Z124" s="307"/>
      <c r="AB124" s="140"/>
      <c r="AD124" s="302"/>
      <c r="AE124" s="309"/>
      <c r="AF124" s="70" t="str">
        <f t="shared" si="83"/>
        <v>ФКНФ</v>
      </c>
      <c r="AG124" s="60" t="str">
        <f t="shared" si="83"/>
        <v>Унгарска филология</v>
      </c>
      <c r="AH124" s="158">
        <f t="shared" si="86"/>
        <v>0</v>
      </c>
      <c r="AI124" s="158">
        <f t="shared" si="86"/>
        <v>0</v>
      </c>
      <c r="AJ124" s="158">
        <f t="shared" si="86"/>
        <v>0</v>
      </c>
      <c r="AK124" s="158">
        <f t="shared" si="86"/>
        <v>0</v>
      </c>
      <c r="AL124" s="158">
        <f t="shared" si="86"/>
        <v>0</v>
      </c>
      <c r="AM124" s="158">
        <f t="shared" si="86"/>
        <v>0</v>
      </c>
      <c r="AN124" s="158">
        <f t="shared" si="86"/>
        <v>0</v>
      </c>
      <c r="AO124" s="158">
        <f t="shared" si="86"/>
        <v>0</v>
      </c>
      <c r="AP124" s="158">
        <f t="shared" si="86"/>
        <v>1</v>
      </c>
      <c r="AQ124" s="158">
        <f t="shared" si="86"/>
        <v>0</v>
      </c>
      <c r="AR124" s="158">
        <f t="shared" si="86"/>
        <v>0</v>
      </c>
      <c r="AS124" s="158">
        <f t="shared" si="86"/>
        <v>0</v>
      </c>
      <c r="AT124" s="158">
        <f t="shared" si="86"/>
        <v>0</v>
      </c>
      <c r="AU124" s="158">
        <f t="shared" si="86"/>
        <v>0</v>
      </c>
      <c r="AV124" s="158">
        <f t="shared" si="86"/>
        <v>0</v>
      </c>
      <c r="AW124" s="158">
        <f t="shared" si="86"/>
        <v>0</v>
      </c>
      <c r="AX124" s="159">
        <f t="shared" si="87"/>
        <v>0</v>
      </c>
      <c r="AY124" s="158">
        <f t="shared" si="87"/>
        <v>0</v>
      </c>
      <c r="AZ124" s="158">
        <f t="shared" si="87"/>
        <v>0</v>
      </c>
      <c r="BA124" s="158">
        <f t="shared" si="87"/>
        <v>0</v>
      </c>
      <c r="BB124" s="211">
        <f t="shared" si="79"/>
        <v>1</v>
      </c>
      <c r="BC124" s="311"/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6789.6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6789.6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600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600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2772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2772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2217.6000000000004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2217.6000000000004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1200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1200</v>
      </c>
    </row>
    <row r="125" spans="1:183" ht="15.75" x14ac:dyDescent="0.25">
      <c r="A125" s="302"/>
      <c r="B125" s="309"/>
      <c r="C125" s="70" t="str">
        <f>БАКАЛАВРИ!C125</f>
        <v>ФКНФ</v>
      </c>
      <c r="D125" s="60" t="str">
        <f>БАКАЛАВРИ!D125</f>
        <v>Френска филология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605.245</v>
      </c>
      <c r="N125" s="13">
        <v>0</v>
      </c>
      <c r="O125" s="13">
        <v>0</v>
      </c>
      <c r="P125" s="13">
        <v>0</v>
      </c>
      <c r="Q125" s="13">
        <v>32.560600000000001</v>
      </c>
      <c r="R125" s="13">
        <v>15</v>
      </c>
      <c r="S125" s="13">
        <v>0</v>
      </c>
      <c r="T125" s="13">
        <v>0</v>
      </c>
      <c r="U125" s="33">
        <v>0</v>
      </c>
      <c r="V125" s="13">
        <v>0</v>
      </c>
      <c r="W125" s="13">
        <v>0</v>
      </c>
      <c r="X125" s="13">
        <v>0</v>
      </c>
      <c r="Y125" s="131">
        <f t="shared" si="85"/>
        <v>652.80560000000003</v>
      </c>
      <c r="Z125" s="307"/>
      <c r="AB125" s="140"/>
      <c r="AD125" s="302"/>
      <c r="AE125" s="309"/>
      <c r="AF125" s="70" t="str">
        <f t="shared" si="83"/>
        <v>ФКНФ</v>
      </c>
      <c r="AG125" s="60" t="str">
        <f t="shared" si="83"/>
        <v>Френска филология</v>
      </c>
      <c r="AH125" s="158">
        <f t="shared" si="86"/>
        <v>0</v>
      </c>
      <c r="AI125" s="158">
        <f t="shared" si="86"/>
        <v>0</v>
      </c>
      <c r="AJ125" s="158">
        <f t="shared" si="86"/>
        <v>0</v>
      </c>
      <c r="AK125" s="158">
        <f t="shared" si="86"/>
        <v>0</v>
      </c>
      <c r="AL125" s="158">
        <f t="shared" si="86"/>
        <v>0</v>
      </c>
      <c r="AM125" s="158">
        <f t="shared" si="86"/>
        <v>0</v>
      </c>
      <c r="AN125" s="158">
        <f t="shared" si="86"/>
        <v>0</v>
      </c>
      <c r="AO125" s="158">
        <f t="shared" si="86"/>
        <v>0</v>
      </c>
      <c r="AP125" s="158">
        <f t="shared" si="86"/>
        <v>0.92714431371299511</v>
      </c>
      <c r="AQ125" s="158">
        <f t="shared" si="86"/>
        <v>0</v>
      </c>
      <c r="AR125" s="158">
        <f t="shared" si="86"/>
        <v>0</v>
      </c>
      <c r="AS125" s="158">
        <f t="shared" si="86"/>
        <v>0</v>
      </c>
      <c r="AT125" s="158">
        <f t="shared" si="86"/>
        <v>4.9877942223534845E-2</v>
      </c>
      <c r="AU125" s="158">
        <f t="shared" si="86"/>
        <v>2.2977744063470043E-2</v>
      </c>
      <c r="AV125" s="158">
        <f t="shared" si="86"/>
        <v>0</v>
      </c>
      <c r="AW125" s="158">
        <f t="shared" si="86"/>
        <v>0</v>
      </c>
      <c r="AX125" s="159">
        <f t="shared" si="87"/>
        <v>0</v>
      </c>
      <c r="AY125" s="158">
        <f t="shared" si="87"/>
        <v>0</v>
      </c>
      <c r="AZ125" s="158">
        <f t="shared" si="87"/>
        <v>0</v>
      </c>
      <c r="BA125" s="158">
        <f t="shared" si="87"/>
        <v>0</v>
      </c>
      <c r="BB125" s="211">
        <f t="shared" si="79"/>
        <v>1</v>
      </c>
      <c r="BC125" s="311"/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32515.606572944536</v>
      </c>
      <c r="BP125" s="1">
        <v>0</v>
      </c>
      <c r="BQ125" s="1">
        <v>0</v>
      </c>
      <c r="BR125" s="1">
        <v>0</v>
      </c>
      <c r="BS125" s="1">
        <v>1749.2546974845191</v>
      </c>
      <c r="BT125" s="1">
        <v>805.84572957094736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35070.707000000002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18637.368769837452</v>
      </c>
      <c r="CP125" s="1">
        <v>0</v>
      </c>
      <c r="CQ125" s="1">
        <v>0</v>
      </c>
      <c r="CR125" s="1">
        <v>0</v>
      </c>
      <c r="CS125" s="1">
        <v>1002.6417559288707</v>
      </c>
      <c r="CT125" s="1">
        <v>461.89647423367688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20101.906999999999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7710.1321128372674</v>
      </c>
      <c r="DP125" s="1">
        <v>0</v>
      </c>
      <c r="DQ125" s="1">
        <v>0</v>
      </c>
      <c r="DR125" s="1">
        <v>0</v>
      </c>
      <c r="DS125" s="1">
        <v>414.78496753091576</v>
      </c>
      <c r="DT125" s="1">
        <v>191.08291963181688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8316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6168.1056902698147</v>
      </c>
      <c r="EP125" s="1">
        <v>0</v>
      </c>
      <c r="EQ125" s="1">
        <v>0</v>
      </c>
      <c r="ER125" s="1">
        <v>0</v>
      </c>
      <c r="ES125" s="1">
        <v>331.82797402473267</v>
      </c>
      <c r="ET125" s="1">
        <v>152.86633570545354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6652.8000000000011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</row>
    <row r="126" spans="1:183" ht="15.75" x14ac:dyDescent="0.25">
      <c r="A126" s="302"/>
      <c r="B126" s="309"/>
      <c r="C126" s="70" t="str">
        <f>БАКАЛАВРИ!C126</f>
        <v>ФКНФ</v>
      </c>
      <c r="D126" s="60" t="str">
        <f>БАКАЛАВРИ!D126</f>
        <v>Японистика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252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33">
        <v>0</v>
      </c>
      <c r="V126" s="13">
        <v>0</v>
      </c>
      <c r="W126" s="13">
        <v>0</v>
      </c>
      <c r="X126" s="13">
        <v>0</v>
      </c>
      <c r="Y126" s="131">
        <f t="shared" si="85"/>
        <v>252</v>
      </c>
      <c r="Z126" s="307"/>
      <c r="AB126" s="140"/>
      <c r="AD126" s="302"/>
      <c r="AE126" s="309"/>
      <c r="AF126" s="70" t="str">
        <f t="shared" si="83"/>
        <v>ФКНФ</v>
      </c>
      <c r="AG126" s="60" t="str">
        <f t="shared" si="83"/>
        <v>Японистика</v>
      </c>
      <c r="AH126" s="158">
        <f t="shared" si="86"/>
        <v>0</v>
      </c>
      <c r="AI126" s="158">
        <f t="shared" si="86"/>
        <v>0</v>
      </c>
      <c r="AJ126" s="158">
        <f t="shared" si="86"/>
        <v>0</v>
      </c>
      <c r="AK126" s="158">
        <f t="shared" si="86"/>
        <v>0</v>
      </c>
      <c r="AL126" s="158">
        <f t="shared" si="86"/>
        <v>0</v>
      </c>
      <c r="AM126" s="158">
        <f t="shared" si="86"/>
        <v>0</v>
      </c>
      <c r="AN126" s="158">
        <f t="shared" si="86"/>
        <v>0</v>
      </c>
      <c r="AO126" s="158">
        <f t="shared" si="86"/>
        <v>0</v>
      </c>
      <c r="AP126" s="158">
        <f t="shared" si="86"/>
        <v>1</v>
      </c>
      <c r="AQ126" s="158">
        <f t="shared" si="86"/>
        <v>0</v>
      </c>
      <c r="AR126" s="158">
        <f t="shared" si="86"/>
        <v>0</v>
      </c>
      <c r="AS126" s="158">
        <f t="shared" si="86"/>
        <v>0</v>
      </c>
      <c r="AT126" s="158">
        <f t="shared" si="86"/>
        <v>0</v>
      </c>
      <c r="AU126" s="158">
        <f t="shared" si="86"/>
        <v>0</v>
      </c>
      <c r="AV126" s="158">
        <f t="shared" si="86"/>
        <v>0</v>
      </c>
      <c r="AW126" s="158">
        <f t="shared" si="86"/>
        <v>0</v>
      </c>
      <c r="AX126" s="159">
        <f t="shared" si="87"/>
        <v>0</v>
      </c>
      <c r="AY126" s="158">
        <f t="shared" si="87"/>
        <v>0</v>
      </c>
      <c r="AZ126" s="158">
        <f t="shared" si="87"/>
        <v>0</v>
      </c>
      <c r="BA126" s="158">
        <f t="shared" si="87"/>
        <v>0</v>
      </c>
      <c r="BB126" s="211">
        <f t="shared" si="79"/>
        <v>1</v>
      </c>
      <c r="BC126" s="311"/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6189.6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6189.6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1200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1200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2772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2772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2217.6000000000004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2217.6000000000004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</row>
    <row r="127" spans="1:183" ht="15.75" x14ac:dyDescent="0.25">
      <c r="A127" s="302"/>
      <c r="B127" s="309"/>
      <c r="C127" s="70" t="str">
        <f>БАКАЛАВРИ!C127</f>
        <v>ФКНФ</v>
      </c>
      <c r="D127" s="60" t="str">
        <f>БАКАЛАВРИ!D127</f>
        <v>Африканистика (на английски език)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33">
        <v>0</v>
      </c>
      <c r="V127" s="13">
        <v>0</v>
      </c>
      <c r="W127" s="13">
        <v>0</v>
      </c>
      <c r="X127" s="13">
        <v>0</v>
      </c>
      <c r="Y127" s="131">
        <f t="shared" si="85"/>
        <v>0</v>
      </c>
      <c r="Z127" s="307"/>
      <c r="AB127" s="140"/>
      <c r="AD127" s="302"/>
      <c r="AE127" s="309"/>
      <c r="AF127" s="70" t="str">
        <f t="shared" si="83"/>
        <v>ФКНФ</v>
      </c>
      <c r="AG127" s="60" t="str">
        <f t="shared" si="83"/>
        <v>Африканистика (на английски език)</v>
      </c>
      <c r="AH127" s="158" t="str">
        <f t="shared" si="86"/>
        <v/>
      </c>
      <c r="AI127" s="158" t="str">
        <f t="shared" si="86"/>
        <v/>
      </c>
      <c r="AJ127" s="158" t="str">
        <f t="shared" si="86"/>
        <v/>
      </c>
      <c r="AK127" s="158" t="str">
        <f t="shared" si="86"/>
        <v/>
      </c>
      <c r="AL127" s="158" t="str">
        <f t="shared" ref="AL127:AW149" si="88">IFERROR(I127/$Y127,"")</f>
        <v/>
      </c>
      <c r="AM127" s="158" t="str">
        <f t="shared" si="88"/>
        <v/>
      </c>
      <c r="AN127" s="158" t="str">
        <f t="shared" si="88"/>
        <v/>
      </c>
      <c r="AO127" s="158" t="str">
        <f t="shared" si="88"/>
        <v/>
      </c>
      <c r="AP127" s="158" t="str">
        <f t="shared" si="88"/>
        <v/>
      </c>
      <c r="AQ127" s="158" t="str">
        <f t="shared" si="88"/>
        <v/>
      </c>
      <c r="AR127" s="158" t="str">
        <f t="shared" si="88"/>
        <v/>
      </c>
      <c r="AS127" s="158" t="str">
        <f t="shared" si="88"/>
        <v/>
      </c>
      <c r="AT127" s="158" t="str">
        <f t="shared" si="88"/>
        <v/>
      </c>
      <c r="AU127" s="158" t="str">
        <f t="shared" si="88"/>
        <v/>
      </c>
      <c r="AV127" s="158" t="str">
        <f t="shared" si="88"/>
        <v/>
      </c>
      <c r="AW127" s="158" t="str">
        <f t="shared" si="88"/>
        <v/>
      </c>
      <c r="AX127" s="159" t="str">
        <f t="shared" si="87"/>
        <v/>
      </c>
      <c r="AY127" s="158" t="str">
        <f t="shared" si="87"/>
        <v/>
      </c>
      <c r="AZ127" s="158" t="str">
        <f t="shared" si="87"/>
        <v/>
      </c>
      <c r="BA127" s="158" t="str">
        <f t="shared" si="87"/>
        <v/>
      </c>
      <c r="BB127" s="211">
        <f t="shared" si="79"/>
        <v>0</v>
      </c>
      <c r="BC127" s="311"/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</row>
    <row r="128" spans="1:183" ht="15.75" x14ac:dyDescent="0.25">
      <c r="A128" s="302"/>
      <c r="B128" s="309"/>
      <c r="C128" s="70" t="str">
        <f>БАКАЛАВРИ!C128</f>
        <v>ФСлФ</v>
      </c>
      <c r="D128" s="60" t="str">
        <f>БАКАЛАВРИ!D128</f>
        <v>Балканистика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33">
        <v>0</v>
      </c>
      <c r="V128" s="13">
        <v>0</v>
      </c>
      <c r="W128" s="13">
        <v>0</v>
      </c>
      <c r="X128" s="13">
        <v>0</v>
      </c>
      <c r="Y128" s="131">
        <f t="shared" si="85"/>
        <v>0</v>
      </c>
      <c r="Z128" s="307"/>
      <c r="AB128" s="140"/>
      <c r="AD128" s="302"/>
      <c r="AE128" s="309"/>
      <c r="AF128" s="70" t="str">
        <f t="shared" si="83"/>
        <v>ФСлФ</v>
      </c>
      <c r="AG128" s="60" t="str">
        <f t="shared" si="83"/>
        <v>Балканистика</v>
      </c>
      <c r="AH128" s="158" t="str">
        <f t="shared" ref="AH128:AN160" si="89">IFERROR(E128/$Y128,"")</f>
        <v/>
      </c>
      <c r="AI128" s="158" t="str">
        <f t="shared" si="89"/>
        <v/>
      </c>
      <c r="AJ128" s="158" t="str">
        <f t="shared" si="89"/>
        <v/>
      </c>
      <c r="AK128" s="158" t="str">
        <f t="shared" si="89"/>
        <v/>
      </c>
      <c r="AL128" s="158" t="str">
        <f t="shared" si="88"/>
        <v/>
      </c>
      <c r="AM128" s="158" t="str">
        <f t="shared" si="88"/>
        <v/>
      </c>
      <c r="AN128" s="158" t="str">
        <f t="shared" si="88"/>
        <v/>
      </c>
      <c r="AO128" s="158" t="str">
        <f t="shared" si="88"/>
        <v/>
      </c>
      <c r="AP128" s="158" t="str">
        <f t="shared" si="88"/>
        <v/>
      </c>
      <c r="AQ128" s="158" t="str">
        <f t="shared" si="88"/>
        <v/>
      </c>
      <c r="AR128" s="158" t="str">
        <f t="shared" si="88"/>
        <v/>
      </c>
      <c r="AS128" s="158" t="str">
        <f t="shared" si="88"/>
        <v/>
      </c>
      <c r="AT128" s="158" t="str">
        <f t="shared" si="88"/>
        <v/>
      </c>
      <c r="AU128" s="158" t="str">
        <f t="shared" si="88"/>
        <v/>
      </c>
      <c r="AV128" s="158" t="str">
        <f t="shared" si="88"/>
        <v/>
      </c>
      <c r="AW128" s="158" t="str">
        <f t="shared" si="88"/>
        <v/>
      </c>
      <c r="AX128" s="159" t="str">
        <f t="shared" si="87"/>
        <v/>
      </c>
      <c r="AY128" s="158" t="str">
        <f t="shared" si="87"/>
        <v/>
      </c>
      <c r="AZ128" s="158" t="str">
        <f t="shared" si="87"/>
        <v/>
      </c>
      <c r="BA128" s="158" t="str">
        <f t="shared" si="87"/>
        <v/>
      </c>
      <c r="BB128" s="211">
        <f t="shared" si="79"/>
        <v>0</v>
      </c>
      <c r="BC128" s="311"/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</row>
    <row r="129" spans="1:183" ht="15.75" x14ac:dyDescent="0.25">
      <c r="A129" s="302"/>
      <c r="B129" s="309"/>
      <c r="C129" s="70" t="str">
        <f>БАКАЛАВРИ!C129</f>
        <v>ФСлФ</v>
      </c>
      <c r="D129" s="60" t="str">
        <f>БАКАЛАВРИ!D129</f>
        <v>Българска филология</v>
      </c>
      <c r="E129" s="13">
        <v>0</v>
      </c>
      <c r="F129" s="13">
        <v>0</v>
      </c>
      <c r="G129" s="13">
        <v>36</v>
      </c>
      <c r="H129" s="13">
        <v>6</v>
      </c>
      <c r="I129" s="13">
        <v>0</v>
      </c>
      <c r="J129" s="13">
        <v>0</v>
      </c>
      <c r="K129" s="13">
        <v>79.5</v>
      </c>
      <c r="L129" s="13">
        <v>0</v>
      </c>
      <c r="M129" s="13">
        <v>218.25</v>
      </c>
      <c r="N129" s="13">
        <v>18</v>
      </c>
      <c r="O129" s="13">
        <v>0</v>
      </c>
      <c r="P129" s="13">
        <v>0</v>
      </c>
      <c r="Q129" s="13">
        <v>5937.2857000000004</v>
      </c>
      <c r="R129" s="13">
        <v>97.5</v>
      </c>
      <c r="S129" s="13">
        <v>0</v>
      </c>
      <c r="T129" s="13">
        <v>6</v>
      </c>
      <c r="U129" s="33">
        <v>0</v>
      </c>
      <c r="V129" s="13">
        <v>0</v>
      </c>
      <c r="W129" s="13">
        <v>0</v>
      </c>
      <c r="X129" s="13">
        <v>18</v>
      </c>
      <c r="Y129" s="131">
        <f t="shared" si="85"/>
        <v>6416.5357000000004</v>
      </c>
      <c r="Z129" s="307"/>
      <c r="AB129" s="140"/>
      <c r="AD129" s="302"/>
      <c r="AE129" s="309"/>
      <c r="AF129" s="70" t="str">
        <f t="shared" si="83"/>
        <v>ФСлФ</v>
      </c>
      <c r="AG129" s="60" t="str">
        <f t="shared" si="83"/>
        <v>Българска филология</v>
      </c>
      <c r="AH129" s="158">
        <f t="shared" si="89"/>
        <v>0</v>
      </c>
      <c r="AI129" s="158">
        <f t="shared" si="89"/>
        <v>0</v>
      </c>
      <c r="AJ129" s="158">
        <f t="shared" si="89"/>
        <v>5.6105041229646702E-3</v>
      </c>
      <c r="AK129" s="158">
        <f t="shared" si="89"/>
        <v>9.350840204941117E-4</v>
      </c>
      <c r="AL129" s="158">
        <f t="shared" si="88"/>
        <v>0</v>
      </c>
      <c r="AM129" s="158">
        <f t="shared" si="88"/>
        <v>0</v>
      </c>
      <c r="AN129" s="158">
        <f t="shared" si="88"/>
        <v>1.238986327154698E-2</v>
      </c>
      <c r="AO129" s="158">
        <f t="shared" si="88"/>
        <v>0</v>
      </c>
      <c r="AP129" s="158">
        <f t="shared" si="88"/>
        <v>3.4013681245473312E-2</v>
      </c>
      <c r="AQ129" s="158">
        <f t="shared" si="88"/>
        <v>2.8052520614823351E-3</v>
      </c>
      <c r="AR129" s="158">
        <f t="shared" si="88"/>
        <v>0</v>
      </c>
      <c r="AS129" s="158">
        <f t="shared" si="88"/>
        <v>0</v>
      </c>
      <c r="AT129" s="158">
        <f t="shared" si="88"/>
        <v>0.92531016386303278</v>
      </c>
      <c r="AU129" s="158">
        <f t="shared" si="88"/>
        <v>1.5195115333029316E-2</v>
      </c>
      <c r="AV129" s="158">
        <f t="shared" si="88"/>
        <v>0</v>
      </c>
      <c r="AW129" s="158">
        <f t="shared" si="88"/>
        <v>9.350840204941117E-4</v>
      </c>
      <c r="AX129" s="159">
        <f t="shared" si="87"/>
        <v>0</v>
      </c>
      <c r="AY129" s="158">
        <f t="shared" si="87"/>
        <v>0</v>
      </c>
      <c r="AZ129" s="158">
        <f t="shared" si="87"/>
        <v>0</v>
      </c>
      <c r="BA129" s="158">
        <f t="shared" si="87"/>
        <v>2.8052520614823351E-3</v>
      </c>
      <c r="BB129" s="211">
        <f t="shared" si="79"/>
        <v>0.99999999999999989</v>
      </c>
      <c r="BC129" s="311"/>
      <c r="BG129" s="1">
        <v>0</v>
      </c>
      <c r="BH129" s="1">
        <v>0</v>
      </c>
      <c r="BI129" s="1">
        <v>1108.5351305689767</v>
      </c>
      <c r="BJ129" s="1">
        <v>184.75585509482946</v>
      </c>
      <c r="BK129" s="1">
        <v>0</v>
      </c>
      <c r="BL129" s="1">
        <v>0</v>
      </c>
      <c r="BM129" s="1">
        <v>2448.0150800064903</v>
      </c>
      <c r="BN129" s="1">
        <v>0</v>
      </c>
      <c r="BO129" s="1">
        <v>6720.4942290744211</v>
      </c>
      <c r="BP129" s="1">
        <v>554.26756528448834</v>
      </c>
      <c r="BQ129" s="1">
        <v>0</v>
      </c>
      <c r="BR129" s="1">
        <v>0</v>
      </c>
      <c r="BS129" s="1">
        <v>182824.71607430052</v>
      </c>
      <c r="BT129" s="1">
        <v>3002.2826452909785</v>
      </c>
      <c r="BU129" s="1">
        <v>0</v>
      </c>
      <c r="BV129" s="1">
        <v>184.75585509482946</v>
      </c>
      <c r="BW129" s="1">
        <v>0</v>
      </c>
      <c r="BX129" s="1">
        <v>0</v>
      </c>
      <c r="BY129" s="1">
        <v>0</v>
      </c>
      <c r="BZ129" s="1">
        <v>554.26756528448834</v>
      </c>
      <c r="CA129" s="1">
        <v>197582.09</v>
      </c>
      <c r="CG129" s="1">
        <v>0</v>
      </c>
      <c r="CH129" s="1">
        <v>0</v>
      </c>
      <c r="CI129" s="1">
        <v>447.05618952607085</v>
      </c>
      <c r="CJ129" s="1">
        <v>74.509364921011809</v>
      </c>
      <c r="CK129" s="1">
        <v>0</v>
      </c>
      <c r="CL129" s="1">
        <v>0</v>
      </c>
      <c r="CM129" s="1">
        <v>987.24908520340648</v>
      </c>
      <c r="CN129" s="1">
        <v>0</v>
      </c>
      <c r="CO129" s="1">
        <v>2710.2781490018046</v>
      </c>
      <c r="CP129" s="1">
        <v>223.52809476303543</v>
      </c>
      <c r="CQ129" s="1">
        <v>0</v>
      </c>
      <c r="CR129" s="1">
        <v>0</v>
      </c>
      <c r="CS129" s="1">
        <v>73730.564476934174</v>
      </c>
      <c r="CT129" s="1">
        <v>1210.777179966442</v>
      </c>
      <c r="CU129" s="1">
        <v>0</v>
      </c>
      <c r="CV129" s="1">
        <v>74.509364921011809</v>
      </c>
      <c r="CW129" s="1">
        <v>0</v>
      </c>
      <c r="CX129" s="1">
        <v>0</v>
      </c>
      <c r="CY129" s="1">
        <v>0</v>
      </c>
      <c r="CZ129" s="1">
        <v>223.52809476303543</v>
      </c>
      <c r="DA129" s="1">
        <v>79682</v>
      </c>
      <c r="DG129" s="1">
        <v>0</v>
      </c>
      <c r="DH129" s="1">
        <v>0</v>
      </c>
      <c r="DI129" s="1">
        <v>367.48830057939205</v>
      </c>
      <c r="DJ129" s="1">
        <v>61.248050096565343</v>
      </c>
      <c r="DK129" s="1">
        <v>0</v>
      </c>
      <c r="DL129" s="1">
        <v>0</v>
      </c>
      <c r="DM129" s="1">
        <v>811.53666377949082</v>
      </c>
      <c r="DN129" s="1">
        <v>0</v>
      </c>
      <c r="DO129" s="1">
        <v>2227.8978222625642</v>
      </c>
      <c r="DP129" s="1">
        <v>183.74415028969602</v>
      </c>
      <c r="DQ129" s="1">
        <v>0</v>
      </c>
      <c r="DR129" s="1">
        <v>0</v>
      </c>
      <c r="DS129" s="1">
        <v>60607.861998536842</v>
      </c>
      <c r="DT129" s="1">
        <v>995.28081406918693</v>
      </c>
      <c r="DU129" s="1">
        <v>0</v>
      </c>
      <c r="DV129" s="1">
        <v>61.248050096565343</v>
      </c>
      <c r="DW129" s="1">
        <v>0</v>
      </c>
      <c r="DX129" s="1">
        <v>0</v>
      </c>
      <c r="DY129" s="1">
        <v>0</v>
      </c>
      <c r="DZ129" s="1">
        <v>183.74415028969602</v>
      </c>
      <c r="EA129" s="1">
        <v>65500.05</v>
      </c>
      <c r="EG129" s="1">
        <v>0</v>
      </c>
      <c r="EH129" s="1">
        <v>0</v>
      </c>
      <c r="EI129" s="1">
        <v>293.99064046351367</v>
      </c>
      <c r="EJ129" s="1">
        <v>48.998440077252283</v>
      </c>
      <c r="EK129" s="1">
        <v>0</v>
      </c>
      <c r="EL129" s="1">
        <v>0</v>
      </c>
      <c r="EM129" s="1">
        <v>649.22933102359275</v>
      </c>
      <c r="EN129" s="1">
        <v>0</v>
      </c>
      <c r="EO129" s="1">
        <v>1782.3182578100516</v>
      </c>
      <c r="EP129" s="1">
        <v>146.99532023175684</v>
      </c>
      <c r="EQ129" s="1">
        <v>0</v>
      </c>
      <c r="ER129" s="1">
        <v>0</v>
      </c>
      <c r="ES129" s="1">
        <v>48486.289598829477</v>
      </c>
      <c r="ET129" s="1">
        <v>796.22465125534961</v>
      </c>
      <c r="EU129" s="1">
        <v>0</v>
      </c>
      <c r="EV129" s="1">
        <v>48.998440077252283</v>
      </c>
      <c r="EW129" s="1">
        <v>0</v>
      </c>
      <c r="EX129" s="1">
        <v>0</v>
      </c>
      <c r="EY129" s="1">
        <v>0</v>
      </c>
      <c r="EZ129" s="1">
        <v>146.99532023175684</v>
      </c>
      <c r="FA129" s="1">
        <v>52400.04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</row>
    <row r="130" spans="1:183" ht="15.75" x14ac:dyDescent="0.25">
      <c r="A130" s="302"/>
      <c r="B130" s="309"/>
      <c r="C130" s="70" t="str">
        <f>БАКАЛАВРИ!C130</f>
        <v>ФСлФ</v>
      </c>
      <c r="D130" s="60" t="str">
        <f>БАКАЛАВРИ!D130</f>
        <v>Руска филология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13.5</v>
      </c>
      <c r="N130" s="13">
        <v>0</v>
      </c>
      <c r="O130" s="13">
        <v>0</v>
      </c>
      <c r="P130" s="13">
        <v>0</v>
      </c>
      <c r="Q130" s="13">
        <v>982.71429999999998</v>
      </c>
      <c r="R130" s="13">
        <v>0</v>
      </c>
      <c r="S130" s="13">
        <v>0</v>
      </c>
      <c r="T130" s="13">
        <v>0</v>
      </c>
      <c r="U130" s="33">
        <v>0</v>
      </c>
      <c r="V130" s="13">
        <v>0</v>
      </c>
      <c r="W130" s="13">
        <v>0</v>
      </c>
      <c r="X130" s="13">
        <v>0</v>
      </c>
      <c r="Y130" s="131">
        <f t="shared" si="85"/>
        <v>996.21429999999998</v>
      </c>
      <c r="Z130" s="307"/>
      <c r="AB130" s="140"/>
      <c r="AD130" s="302"/>
      <c r="AE130" s="309"/>
      <c r="AF130" s="70" t="str">
        <f t="shared" si="83"/>
        <v>ФСлФ</v>
      </c>
      <c r="AG130" s="60" t="str">
        <f t="shared" si="83"/>
        <v>Руска филология</v>
      </c>
      <c r="AH130" s="158">
        <f t="shared" si="89"/>
        <v>0</v>
      </c>
      <c r="AI130" s="158">
        <f t="shared" si="89"/>
        <v>0</v>
      </c>
      <c r="AJ130" s="158">
        <f t="shared" si="89"/>
        <v>0</v>
      </c>
      <c r="AK130" s="158">
        <f t="shared" si="89"/>
        <v>0</v>
      </c>
      <c r="AL130" s="158">
        <f t="shared" si="88"/>
        <v>0</v>
      </c>
      <c r="AM130" s="158">
        <f t="shared" si="88"/>
        <v>0</v>
      </c>
      <c r="AN130" s="158">
        <f t="shared" si="88"/>
        <v>0</v>
      </c>
      <c r="AO130" s="158">
        <f t="shared" si="88"/>
        <v>0</v>
      </c>
      <c r="AP130" s="158">
        <f t="shared" si="88"/>
        <v>1.3551301160804458E-2</v>
      </c>
      <c r="AQ130" s="158">
        <f t="shared" si="88"/>
        <v>0</v>
      </c>
      <c r="AR130" s="158">
        <f t="shared" si="88"/>
        <v>0</v>
      </c>
      <c r="AS130" s="158">
        <f t="shared" si="88"/>
        <v>0</v>
      </c>
      <c r="AT130" s="158">
        <f t="shared" si="88"/>
        <v>0.9864486988391955</v>
      </c>
      <c r="AU130" s="158">
        <f t="shared" si="88"/>
        <v>0</v>
      </c>
      <c r="AV130" s="158">
        <f t="shared" si="88"/>
        <v>0</v>
      </c>
      <c r="AW130" s="158">
        <f t="shared" si="88"/>
        <v>0</v>
      </c>
      <c r="AX130" s="159">
        <f t="shared" si="87"/>
        <v>0</v>
      </c>
      <c r="AY130" s="158">
        <f t="shared" si="87"/>
        <v>0</v>
      </c>
      <c r="AZ130" s="158">
        <f t="shared" si="87"/>
        <v>0</v>
      </c>
      <c r="BA130" s="158">
        <f t="shared" si="87"/>
        <v>0</v>
      </c>
      <c r="BB130" s="211">
        <f t="shared" si="79"/>
        <v>1</v>
      </c>
      <c r="BC130" s="311"/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408.68556092800515</v>
      </c>
      <c r="BP130" s="1">
        <v>0</v>
      </c>
      <c r="BQ130" s="1">
        <v>0</v>
      </c>
      <c r="BR130" s="1">
        <v>0</v>
      </c>
      <c r="BS130" s="1">
        <v>29749.714439071991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30158.399999999998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138.22327184020548</v>
      </c>
      <c r="CP130" s="1">
        <v>0</v>
      </c>
      <c r="CQ130" s="1">
        <v>0</v>
      </c>
      <c r="CR130" s="1">
        <v>0</v>
      </c>
      <c r="CS130" s="1">
        <v>10061.776728159793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10199.999999999998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150.25682727099982</v>
      </c>
      <c r="DP130" s="1">
        <v>0</v>
      </c>
      <c r="DQ130" s="1">
        <v>0</v>
      </c>
      <c r="DR130" s="1">
        <v>0</v>
      </c>
      <c r="DS130" s="1">
        <v>10937.743172729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11088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120.20546181679988</v>
      </c>
      <c r="EP130" s="1">
        <v>0</v>
      </c>
      <c r="EQ130" s="1">
        <v>0</v>
      </c>
      <c r="ER130" s="1">
        <v>0</v>
      </c>
      <c r="ES130" s="1">
        <v>8750.1945381832011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8870.4000000000015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</row>
    <row r="131" spans="1:183" ht="16.5" thickBot="1" x14ac:dyDescent="0.3">
      <c r="A131" s="303"/>
      <c r="B131" s="305"/>
      <c r="C131" s="71" t="str">
        <f>БАКАЛАВРИ!C131</f>
        <v>ФСлФ</v>
      </c>
      <c r="D131" s="61" t="str">
        <f>БАКАЛАВРИ!D131</f>
        <v>Славянска филология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34">
        <v>0</v>
      </c>
      <c r="V131" s="14">
        <v>0</v>
      </c>
      <c r="W131" s="14">
        <v>0</v>
      </c>
      <c r="X131" s="14">
        <v>0</v>
      </c>
      <c r="Y131" s="132">
        <f t="shared" ref="Y131:Y134" si="90">SUM(E131:T131,V131:X131)</f>
        <v>0</v>
      </c>
      <c r="Z131" s="308"/>
      <c r="AB131" s="140"/>
      <c r="AD131" s="303"/>
      <c r="AE131" s="305"/>
      <c r="AF131" s="71" t="str">
        <f t="shared" ref="AF131:AG133" si="91">C131</f>
        <v>ФСлФ</v>
      </c>
      <c r="AG131" s="61" t="str">
        <f t="shared" si="91"/>
        <v>Славянска филология</v>
      </c>
      <c r="AH131" s="160" t="str">
        <f t="shared" ref="AH131:AQ134" si="92">IFERROR(E131/$Y131,"")</f>
        <v/>
      </c>
      <c r="AI131" s="160" t="str">
        <f t="shared" si="92"/>
        <v/>
      </c>
      <c r="AJ131" s="160" t="str">
        <f t="shared" si="92"/>
        <v/>
      </c>
      <c r="AK131" s="160" t="str">
        <f t="shared" si="92"/>
        <v/>
      </c>
      <c r="AL131" s="160" t="str">
        <f t="shared" si="92"/>
        <v/>
      </c>
      <c r="AM131" s="160" t="str">
        <f t="shared" si="92"/>
        <v/>
      </c>
      <c r="AN131" s="160" t="str">
        <f t="shared" si="92"/>
        <v/>
      </c>
      <c r="AO131" s="160" t="str">
        <f t="shared" si="92"/>
        <v/>
      </c>
      <c r="AP131" s="160" t="str">
        <f t="shared" si="92"/>
        <v/>
      </c>
      <c r="AQ131" s="160" t="str">
        <f t="shared" si="92"/>
        <v/>
      </c>
      <c r="AR131" s="160" t="str">
        <f t="shared" ref="AR131:BA134" si="93">IFERROR(O131/$Y131,"")</f>
        <v/>
      </c>
      <c r="AS131" s="160" t="str">
        <f t="shared" si="93"/>
        <v/>
      </c>
      <c r="AT131" s="160" t="str">
        <f t="shared" si="93"/>
        <v/>
      </c>
      <c r="AU131" s="160" t="str">
        <f t="shared" si="93"/>
        <v/>
      </c>
      <c r="AV131" s="160" t="str">
        <f t="shared" si="93"/>
        <v/>
      </c>
      <c r="AW131" s="160" t="str">
        <f t="shared" si="93"/>
        <v/>
      </c>
      <c r="AX131" s="161" t="str">
        <f t="shared" si="93"/>
        <v/>
      </c>
      <c r="AY131" s="160" t="str">
        <f t="shared" si="93"/>
        <v/>
      </c>
      <c r="AZ131" s="160" t="str">
        <f t="shared" si="93"/>
        <v/>
      </c>
      <c r="BA131" s="160" t="str">
        <f t="shared" si="93"/>
        <v/>
      </c>
      <c r="BB131" s="212">
        <f t="shared" ref="BB131:BB134" si="94">SUM(AH131:AW131,AY131:BA131)</f>
        <v>0</v>
      </c>
      <c r="BC131" s="312"/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</row>
    <row r="132" spans="1:183" ht="15.75" x14ac:dyDescent="0.25">
      <c r="A132" s="349">
        <f>MAX($A$36:A131)+1</f>
        <v>16</v>
      </c>
      <c r="B132" s="351" t="str">
        <f>БАКАЛАВРИ!B132</f>
        <v>Философия</v>
      </c>
      <c r="C132" s="232" t="str">
        <f>БАКАЛАВРИ!C132</f>
        <v>ФФ</v>
      </c>
      <c r="D132" s="233" t="str">
        <f>БАКАЛАВРИ!D132</f>
        <v>Реторика</v>
      </c>
      <c r="E132" s="153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474</v>
      </c>
      <c r="S132" s="12">
        <v>0</v>
      </c>
      <c r="T132" s="12">
        <v>0</v>
      </c>
      <c r="U132" s="32">
        <v>0</v>
      </c>
      <c r="V132" s="12">
        <v>0</v>
      </c>
      <c r="W132" s="12">
        <v>0</v>
      </c>
      <c r="X132" s="12">
        <v>0</v>
      </c>
      <c r="Y132" s="133">
        <f t="shared" si="90"/>
        <v>474</v>
      </c>
      <c r="Z132" s="306">
        <f>SUM(Y132:Y134)</f>
        <v>2323.5</v>
      </c>
      <c r="AB132" s="140"/>
      <c r="AD132" s="349">
        <f t="shared" si="84"/>
        <v>16</v>
      </c>
      <c r="AE132" s="351"/>
      <c r="AF132" s="232" t="str">
        <f t="shared" si="91"/>
        <v>ФФ</v>
      </c>
      <c r="AG132" s="233" t="str">
        <f t="shared" si="91"/>
        <v>Реторика</v>
      </c>
      <c r="AH132" s="259">
        <f t="shared" si="92"/>
        <v>0</v>
      </c>
      <c r="AI132" s="162">
        <f t="shared" si="92"/>
        <v>0</v>
      </c>
      <c r="AJ132" s="162">
        <f t="shared" si="92"/>
        <v>0</v>
      </c>
      <c r="AK132" s="162">
        <f t="shared" si="92"/>
        <v>0</v>
      </c>
      <c r="AL132" s="162">
        <f t="shared" si="92"/>
        <v>0</v>
      </c>
      <c r="AM132" s="162">
        <f t="shared" si="92"/>
        <v>0</v>
      </c>
      <c r="AN132" s="162">
        <f t="shared" si="92"/>
        <v>0</v>
      </c>
      <c r="AO132" s="162">
        <f t="shared" si="92"/>
        <v>0</v>
      </c>
      <c r="AP132" s="162">
        <f t="shared" si="92"/>
        <v>0</v>
      </c>
      <c r="AQ132" s="162">
        <f t="shared" si="92"/>
        <v>0</v>
      </c>
      <c r="AR132" s="162">
        <f t="shared" si="93"/>
        <v>0</v>
      </c>
      <c r="AS132" s="162">
        <f t="shared" si="93"/>
        <v>0</v>
      </c>
      <c r="AT132" s="162">
        <f t="shared" si="93"/>
        <v>0</v>
      </c>
      <c r="AU132" s="162">
        <f t="shared" si="93"/>
        <v>1</v>
      </c>
      <c r="AV132" s="162">
        <f t="shared" si="93"/>
        <v>0</v>
      </c>
      <c r="AW132" s="162">
        <f t="shared" si="93"/>
        <v>0</v>
      </c>
      <c r="AX132" s="163">
        <f t="shared" si="93"/>
        <v>0</v>
      </c>
      <c r="AY132" s="162">
        <f t="shared" si="93"/>
        <v>0</v>
      </c>
      <c r="AZ132" s="162">
        <f t="shared" si="93"/>
        <v>0</v>
      </c>
      <c r="BA132" s="260">
        <f t="shared" si="93"/>
        <v>0</v>
      </c>
      <c r="BB132" s="213">
        <f t="shared" si="94"/>
        <v>1</v>
      </c>
      <c r="BC132" s="310"/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G132" s="1">
        <v>0</v>
      </c>
      <c r="FH132" s="1">
        <v>0</v>
      </c>
      <c r="FI132" s="1">
        <v>0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</row>
    <row r="133" spans="1:183" ht="15.75" x14ac:dyDescent="0.25">
      <c r="A133" s="353"/>
      <c r="B133" s="354"/>
      <c r="C133" s="73" t="str">
        <f>БАКАЛАВРИ!C133</f>
        <v>ФФ</v>
      </c>
      <c r="D133" s="63" t="str">
        <f>БАКАЛАВРИ!D133</f>
        <v>Философия</v>
      </c>
      <c r="E133" s="30">
        <v>15</v>
      </c>
      <c r="F133" s="30">
        <v>22.5</v>
      </c>
      <c r="G133" s="30">
        <v>0</v>
      </c>
      <c r="H133" s="30">
        <v>0</v>
      </c>
      <c r="I133" s="30">
        <v>0</v>
      </c>
      <c r="J133" s="30">
        <v>0</v>
      </c>
      <c r="K133" s="30">
        <v>18</v>
      </c>
      <c r="L133" s="30">
        <v>0</v>
      </c>
      <c r="M133" s="30">
        <v>15</v>
      </c>
      <c r="N133" s="30">
        <v>0</v>
      </c>
      <c r="O133" s="30">
        <v>0</v>
      </c>
      <c r="P133" s="30">
        <v>54</v>
      </c>
      <c r="Q133" s="30">
        <v>0</v>
      </c>
      <c r="R133" s="30">
        <v>1725</v>
      </c>
      <c r="S133" s="30">
        <v>0</v>
      </c>
      <c r="T133" s="30">
        <v>0</v>
      </c>
      <c r="U133" s="35">
        <v>0</v>
      </c>
      <c r="V133" s="30">
        <v>0</v>
      </c>
      <c r="W133" s="30">
        <v>0</v>
      </c>
      <c r="X133" s="30">
        <v>0</v>
      </c>
      <c r="Y133" s="135">
        <f t="shared" si="90"/>
        <v>1849.5</v>
      </c>
      <c r="Z133" s="307"/>
      <c r="AB133" s="140"/>
      <c r="AD133" s="353"/>
      <c r="AE133" s="354">
        <f>B133</f>
        <v>0</v>
      </c>
      <c r="AF133" s="73" t="str">
        <f t="shared" si="91"/>
        <v>ФФ</v>
      </c>
      <c r="AG133" s="63" t="str">
        <f t="shared" si="91"/>
        <v>Философия</v>
      </c>
      <c r="AH133" s="158">
        <f t="shared" si="92"/>
        <v>8.1103000811030002E-3</v>
      </c>
      <c r="AI133" s="158">
        <f t="shared" si="92"/>
        <v>1.2165450121654502E-2</v>
      </c>
      <c r="AJ133" s="158">
        <f t="shared" si="92"/>
        <v>0</v>
      </c>
      <c r="AK133" s="158">
        <f t="shared" si="92"/>
        <v>0</v>
      </c>
      <c r="AL133" s="158">
        <f t="shared" si="92"/>
        <v>0</v>
      </c>
      <c r="AM133" s="158">
        <f t="shared" si="92"/>
        <v>0</v>
      </c>
      <c r="AN133" s="158">
        <f t="shared" si="92"/>
        <v>9.7323600973236012E-3</v>
      </c>
      <c r="AO133" s="158">
        <f t="shared" si="92"/>
        <v>0</v>
      </c>
      <c r="AP133" s="158">
        <f t="shared" si="92"/>
        <v>8.1103000811030002E-3</v>
      </c>
      <c r="AQ133" s="158">
        <f t="shared" si="92"/>
        <v>0</v>
      </c>
      <c r="AR133" s="158">
        <f t="shared" si="93"/>
        <v>0</v>
      </c>
      <c r="AS133" s="158">
        <f t="shared" si="93"/>
        <v>2.9197080291970802E-2</v>
      </c>
      <c r="AT133" s="158">
        <f t="shared" si="93"/>
        <v>0</v>
      </c>
      <c r="AU133" s="158">
        <f t="shared" si="93"/>
        <v>0.9326845093268451</v>
      </c>
      <c r="AV133" s="158">
        <f t="shared" si="93"/>
        <v>0</v>
      </c>
      <c r="AW133" s="158">
        <f t="shared" si="93"/>
        <v>0</v>
      </c>
      <c r="AX133" s="159">
        <f t="shared" si="93"/>
        <v>0</v>
      </c>
      <c r="AY133" s="158">
        <f t="shared" si="93"/>
        <v>0</v>
      </c>
      <c r="AZ133" s="158">
        <f t="shared" si="93"/>
        <v>0</v>
      </c>
      <c r="BA133" s="158">
        <f t="shared" si="93"/>
        <v>0</v>
      </c>
      <c r="BB133" s="142">
        <f t="shared" si="94"/>
        <v>1</v>
      </c>
      <c r="BC133" s="311"/>
      <c r="BG133" s="1">
        <v>978.03900243308999</v>
      </c>
      <c r="BH133" s="1">
        <v>1467.0585036496352</v>
      </c>
      <c r="BI133" s="1">
        <v>0</v>
      </c>
      <c r="BJ133" s="1">
        <v>0</v>
      </c>
      <c r="BK133" s="1">
        <v>0</v>
      </c>
      <c r="BL133" s="1">
        <v>0</v>
      </c>
      <c r="BM133" s="1">
        <v>1173.6468029197081</v>
      </c>
      <c r="BN133" s="1">
        <v>0</v>
      </c>
      <c r="BO133" s="1">
        <v>978.03900243308999</v>
      </c>
      <c r="BP133" s="1">
        <v>0</v>
      </c>
      <c r="BQ133" s="1">
        <v>0</v>
      </c>
      <c r="BR133" s="1">
        <v>3520.9404087591242</v>
      </c>
      <c r="BS133" s="1">
        <v>0</v>
      </c>
      <c r="BT133" s="1">
        <v>112474.48527980536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120592.209</v>
      </c>
      <c r="CG133" s="1">
        <v>703.31199513381989</v>
      </c>
      <c r="CH133" s="1">
        <v>1054.9679927007301</v>
      </c>
      <c r="CI133" s="1">
        <v>0</v>
      </c>
      <c r="CJ133" s="1">
        <v>0</v>
      </c>
      <c r="CK133" s="1">
        <v>0</v>
      </c>
      <c r="CL133" s="1">
        <v>0</v>
      </c>
      <c r="CM133" s="1">
        <v>843.97439416058398</v>
      </c>
      <c r="CN133" s="1">
        <v>0</v>
      </c>
      <c r="CO133" s="1">
        <v>703.31199513381989</v>
      </c>
      <c r="CP133" s="1">
        <v>0</v>
      </c>
      <c r="CQ133" s="1">
        <v>0</v>
      </c>
      <c r="CR133" s="1">
        <v>2531.9231824817521</v>
      </c>
      <c r="CS133" s="1">
        <v>0</v>
      </c>
      <c r="CT133" s="1">
        <v>80880.879440389297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86718.369000000006</v>
      </c>
      <c r="DG133" s="1">
        <v>146.13138686131387</v>
      </c>
      <c r="DH133" s="1">
        <v>219.19708029197082</v>
      </c>
      <c r="DI133" s="1">
        <v>0</v>
      </c>
      <c r="DJ133" s="1">
        <v>0</v>
      </c>
      <c r="DK133" s="1">
        <v>0</v>
      </c>
      <c r="DL133" s="1">
        <v>0</v>
      </c>
      <c r="DM133" s="1">
        <v>175.35766423357666</v>
      </c>
      <c r="DN133" s="1">
        <v>0</v>
      </c>
      <c r="DO133" s="1">
        <v>146.13138686131387</v>
      </c>
      <c r="DP133" s="1">
        <v>0</v>
      </c>
      <c r="DQ133" s="1">
        <v>0</v>
      </c>
      <c r="DR133" s="1">
        <v>526.07299270072986</v>
      </c>
      <c r="DS133" s="1">
        <v>0</v>
      </c>
      <c r="DT133" s="1">
        <v>16805.109489051094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18018</v>
      </c>
      <c r="EG133" s="1">
        <v>128.59562043795617</v>
      </c>
      <c r="EH133" s="1">
        <v>192.8934306569343</v>
      </c>
      <c r="EI133" s="1">
        <v>0</v>
      </c>
      <c r="EJ133" s="1">
        <v>0</v>
      </c>
      <c r="EK133" s="1">
        <v>0</v>
      </c>
      <c r="EL133" s="1">
        <v>0</v>
      </c>
      <c r="EM133" s="1">
        <v>154.31474452554744</v>
      </c>
      <c r="EN133" s="1">
        <v>0</v>
      </c>
      <c r="EO133" s="1">
        <v>128.59562043795617</v>
      </c>
      <c r="EP133" s="1">
        <v>0</v>
      </c>
      <c r="EQ133" s="1">
        <v>0</v>
      </c>
      <c r="ER133" s="1">
        <v>462.94423357664226</v>
      </c>
      <c r="ES133" s="1">
        <v>0</v>
      </c>
      <c r="ET133" s="1">
        <v>14788.496350364961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15855.839999999998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</row>
    <row r="134" spans="1:183" ht="16.5" thickBot="1" x14ac:dyDescent="0.3">
      <c r="A134" s="350"/>
      <c r="B134" s="352"/>
      <c r="C134" s="71" t="str">
        <f>БАКАЛАВРИ!C134</f>
        <v>ФФ</v>
      </c>
      <c r="D134" s="61" t="str">
        <f>БАКАЛАВРИ!D134</f>
        <v>Философия (на английски език)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34">
        <v>0</v>
      </c>
      <c r="V134" s="14">
        <v>0</v>
      </c>
      <c r="W134" s="14">
        <v>0</v>
      </c>
      <c r="X134" s="14">
        <v>0</v>
      </c>
      <c r="Y134" s="132">
        <f t="shared" si="90"/>
        <v>0</v>
      </c>
      <c r="Z134" s="308"/>
      <c r="AB134" s="140"/>
      <c r="AD134" s="350"/>
      <c r="AE134" s="352"/>
      <c r="AF134" s="71" t="str">
        <f t="shared" ref="AF134:AG165" si="95">C134</f>
        <v>ФФ</v>
      </c>
      <c r="AG134" s="61" t="str">
        <f t="shared" si="95"/>
        <v>Философия (на английски език)</v>
      </c>
      <c r="AH134" s="160" t="str">
        <f t="shared" si="92"/>
        <v/>
      </c>
      <c r="AI134" s="160" t="str">
        <f t="shared" si="92"/>
        <v/>
      </c>
      <c r="AJ134" s="160" t="str">
        <f t="shared" si="92"/>
        <v/>
      </c>
      <c r="AK134" s="160" t="str">
        <f t="shared" si="92"/>
        <v/>
      </c>
      <c r="AL134" s="160" t="str">
        <f t="shared" si="92"/>
        <v/>
      </c>
      <c r="AM134" s="160" t="str">
        <f t="shared" si="92"/>
        <v/>
      </c>
      <c r="AN134" s="160" t="str">
        <f t="shared" si="92"/>
        <v/>
      </c>
      <c r="AO134" s="160" t="str">
        <f t="shared" si="92"/>
        <v/>
      </c>
      <c r="AP134" s="160" t="str">
        <f t="shared" si="92"/>
        <v/>
      </c>
      <c r="AQ134" s="160" t="str">
        <f t="shared" si="92"/>
        <v/>
      </c>
      <c r="AR134" s="160" t="str">
        <f t="shared" si="93"/>
        <v/>
      </c>
      <c r="AS134" s="160" t="str">
        <f t="shared" si="93"/>
        <v/>
      </c>
      <c r="AT134" s="160" t="str">
        <f t="shared" si="93"/>
        <v/>
      </c>
      <c r="AU134" s="160" t="str">
        <f t="shared" si="93"/>
        <v/>
      </c>
      <c r="AV134" s="160" t="str">
        <f t="shared" si="93"/>
        <v/>
      </c>
      <c r="AW134" s="160" t="str">
        <f t="shared" si="93"/>
        <v/>
      </c>
      <c r="AX134" s="161" t="str">
        <f t="shared" si="93"/>
        <v/>
      </c>
      <c r="AY134" s="160" t="str">
        <f t="shared" si="93"/>
        <v/>
      </c>
      <c r="AZ134" s="160" t="str">
        <f t="shared" si="93"/>
        <v/>
      </c>
      <c r="BA134" s="160" t="str">
        <f t="shared" si="93"/>
        <v/>
      </c>
      <c r="BB134" s="212">
        <f t="shared" si="94"/>
        <v>0</v>
      </c>
      <c r="BC134" s="312"/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</row>
    <row r="135" spans="1:183" ht="16.5" thickBot="1" x14ac:dyDescent="0.3">
      <c r="A135" s="184">
        <f>MAX($A$36:A134)+1</f>
        <v>17</v>
      </c>
      <c r="B135" s="185" t="str">
        <f>БАКАЛАВРИ!B135</f>
        <v>Обществено здраве</v>
      </c>
      <c r="C135" s="72" t="str">
        <f>БАКАЛАВРИ!C135</f>
        <v>МФ</v>
      </c>
      <c r="D135" s="62" t="str">
        <f>БАКАЛАВРИ!D135</f>
        <v>Медицинска рехабилитация и ерготерапия</v>
      </c>
      <c r="E135" s="49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0</v>
      </c>
      <c r="S135" s="49">
        <v>0</v>
      </c>
      <c r="T135" s="49">
        <v>0</v>
      </c>
      <c r="U135" s="50">
        <v>0</v>
      </c>
      <c r="V135" s="49">
        <v>0</v>
      </c>
      <c r="W135" s="49">
        <v>0</v>
      </c>
      <c r="X135" s="49">
        <v>0</v>
      </c>
      <c r="Y135" s="134">
        <f t="shared" si="85"/>
        <v>0</v>
      </c>
      <c r="Z135" s="282">
        <f>Y135</f>
        <v>0</v>
      </c>
      <c r="AB135" s="140"/>
      <c r="AD135" s="184">
        <f>A135</f>
        <v>17</v>
      </c>
      <c r="AE135" s="185" t="str">
        <f>B135</f>
        <v>Обществено здраве</v>
      </c>
      <c r="AF135" s="72" t="str">
        <f t="shared" si="95"/>
        <v>МФ</v>
      </c>
      <c r="AG135" s="62" t="str">
        <f t="shared" si="95"/>
        <v>Медицинска рехабилитация и ерготерапия</v>
      </c>
      <c r="AH135" s="160" t="str">
        <f t="shared" si="89"/>
        <v/>
      </c>
      <c r="AI135" s="160" t="str">
        <f t="shared" si="89"/>
        <v/>
      </c>
      <c r="AJ135" s="160" t="str">
        <f t="shared" si="89"/>
        <v/>
      </c>
      <c r="AK135" s="160" t="str">
        <f t="shared" si="89"/>
        <v/>
      </c>
      <c r="AL135" s="160" t="str">
        <f t="shared" si="88"/>
        <v/>
      </c>
      <c r="AM135" s="160" t="str">
        <f t="shared" si="88"/>
        <v/>
      </c>
      <c r="AN135" s="160" t="str">
        <f t="shared" si="88"/>
        <v/>
      </c>
      <c r="AO135" s="160" t="str">
        <f t="shared" si="88"/>
        <v/>
      </c>
      <c r="AP135" s="160" t="str">
        <f t="shared" si="88"/>
        <v/>
      </c>
      <c r="AQ135" s="160" t="str">
        <f t="shared" si="88"/>
        <v/>
      </c>
      <c r="AR135" s="160" t="str">
        <f t="shared" si="88"/>
        <v/>
      </c>
      <c r="AS135" s="160" t="str">
        <f t="shared" si="88"/>
        <v/>
      </c>
      <c r="AT135" s="160" t="str">
        <f t="shared" si="88"/>
        <v/>
      </c>
      <c r="AU135" s="160" t="str">
        <f t="shared" si="88"/>
        <v/>
      </c>
      <c r="AV135" s="160" t="str">
        <f t="shared" si="88"/>
        <v/>
      </c>
      <c r="AW135" s="160" t="str">
        <f t="shared" si="88"/>
        <v/>
      </c>
      <c r="AX135" s="161" t="str">
        <f t="shared" si="87"/>
        <v/>
      </c>
      <c r="AY135" s="160" t="str">
        <f t="shared" si="87"/>
        <v/>
      </c>
      <c r="AZ135" s="160" t="str">
        <f t="shared" si="87"/>
        <v/>
      </c>
      <c r="BA135" s="160" t="str">
        <f t="shared" si="87"/>
        <v/>
      </c>
      <c r="BB135" s="214">
        <f t="shared" si="79"/>
        <v>0</v>
      </c>
      <c r="BC135" s="187"/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</row>
    <row r="136" spans="1:183" ht="15.75" x14ac:dyDescent="0.25">
      <c r="A136" s="301">
        <f>MAX($A$36:A135)+1</f>
        <v>18</v>
      </c>
      <c r="B136" s="304" t="str">
        <f>БАКАЛАВРИ!B136</f>
        <v>Биологически науки</v>
      </c>
      <c r="C136" s="69" t="str">
        <f>БАКАЛАВРИ!C136</f>
        <v>БФ</v>
      </c>
      <c r="D136" s="59" t="str">
        <f>БАКАЛАВРИ!D136</f>
        <v>Агробиотехнологии</v>
      </c>
      <c r="E136" s="12">
        <v>0</v>
      </c>
      <c r="F136" s="12">
        <v>702.9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32">
        <v>0</v>
      </c>
      <c r="V136" s="12">
        <v>0</v>
      </c>
      <c r="W136" s="12">
        <v>0</v>
      </c>
      <c r="X136" s="12">
        <v>0</v>
      </c>
      <c r="Y136" s="133">
        <f t="shared" si="85"/>
        <v>702.9</v>
      </c>
      <c r="Z136" s="306">
        <f>SUM(Y136:Y140)</f>
        <v>7898.1018000000004</v>
      </c>
      <c r="AB136" s="140"/>
      <c r="AD136" s="301">
        <f>A136</f>
        <v>18</v>
      </c>
      <c r="AE136" s="304" t="str">
        <f>B136</f>
        <v>Биологически науки</v>
      </c>
      <c r="AF136" s="69" t="str">
        <f t="shared" si="95"/>
        <v>БФ</v>
      </c>
      <c r="AG136" s="59" t="str">
        <f t="shared" si="95"/>
        <v>Агробиотехнологии</v>
      </c>
      <c r="AH136" s="162">
        <f t="shared" si="89"/>
        <v>0</v>
      </c>
      <c r="AI136" s="162">
        <f t="shared" si="89"/>
        <v>1</v>
      </c>
      <c r="AJ136" s="162">
        <f t="shared" si="89"/>
        <v>0</v>
      </c>
      <c r="AK136" s="162">
        <f t="shared" si="89"/>
        <v>0</v>
      </c>
      <c r="AL136" s="162">
        <f t="shared" si="88"/>
        <v>0</v>
      </c>
      <c r="AM136" s="162">
        <f t="shared" si="88"/>
        <v>0</v>
      </c>
      <c r="AN136" s="162">
        <f t="shared" si="88"/>
        <v>0</v>
      </c>
      <c r="AO136" s="162">
        <f t="shared" si="88"/>
        <v>0</v>
      </c>
      <c r="AP136" s="162">
        <f t="shared" si="88"/>
        <v>0</v>
      </c>
      <c r="AQ136" s="162">
        <f t="shared" si="88"/>
        <v>0</v>
      </c>
      <c r="AR136" s="162">
        <f t="shared" si="88"/>
        <v>0</v>
      </c>
      <c r="AS136" s="162">
        <f t="shared" si="88"/>
        <v>0</v>
      </c>
      <c r="AT136" s="162">
        <f t="shared" si="88"/>
        <v>0</v>
      </c>
      <c r="AU136" s="162">
        <f t="shared" si="88"/>
        <v>0</v>
      </c>
      <c r="AV136" s="162">
        <f t="shared" si="88"/>
        <v>0</v>
      </c>
      <c r="AW136" s="162">
        <f t="shared" si="88"/>
        <v>0</v>
      </c>
      <c r="AX136" s="163">
        <f t="shared" si="87"/>
        <v>0</v>
      </c>
      <c r="AY136" s="162">
        <f t="shared" si="87"/>
        <v>0</v>
      </c>
      <c r="AZ136" s="162">
        <f t="shared" si="87"/>
        <v>0</v>
      </c>
      <c r="BA136" s="162">
        <f t="shared" si="87"/>
        <v>0</v>
      </c>
      <c r="BB136" s="213">
        <f t="shared" si="79"/>
        <v>1</v>
      </c>
      <c r="BC136" s="310"/>
      <c r="BG136" s="1">
        <v>0</v>
      </c>
      <c r="BH136" s="1">
        <v>39011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39011</v>
      </c>
      <c r="CG136" s="1">
        <v>0</v>
      </c>
      <c r="CH136" s="1">
        <v>20300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20300</v>
      </c>
      <c r="DG136" s="1">
        <v>0</v>
      </c>
      <c r="DH136" s="1">
        <v>10395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10395</v>
      </c>
      <c r="EG136" s="1">
        <v>0</v>
      </c>
      <c r="EH136" s="1">
        <v>8316.0000000000018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8316.0000000000018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</row>
    <row r="137" spans="1:183" ht="15.75" x14ac:dyDescent="0.25">
      <c r="A137" s="302"/>
      <c r="B137" s="309"/>
      <c r="C137" s="70" t="str">
        <f>БАКАЛАВРИ!C137</f>
        <v>БФ</v>
      </c>
      <c r="D137" s="60" t="str">
        <f>БАКАЛАВРИ!D137</f>
        <v>Биология</v>
      </c>
      <c r="E137" s="13">
        <v>0</v>
      </c>
      <c r="F137" s="13">
        <v>2062.7353000000003</v>
      </c>
      <c r="G137" s="13">
        <v>0</v>
      </c>
      <c r="H137" s="13">
        <v>0</v>
      </c>
      <c r="I137" s="13">
        <v>60</v>
      </c>
      <c r="J137" s="13">
        <v>60</v>
      </c>
      <c r="K137" s="13">
        <v>0</v>
      </c>
      <c r="L137" s="13">
        <v>0</v>
      </c>
      <c r="M137" s="13">
        <v>0</v>
      </c>
      <c r="N137" s="13">
        <v>12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33">
        <v>0</v>
      </c>
      <c r="V137" s="13">
        <v>0</v>
      </c>
      <c r="W137" s="13">
        <v>0</v>
      </c>
      <c r="X137" s="13">
        <v>0</v>
      </c>
      <c r="Y137" s="131">
        <f t="shared" si="85"/>
        <v>2194.7353000000003</v>
      </c>
      <c r="Z137" s="307"/>
      <c r="AB137" s="140"/>
      <c r="AD137" s="302"/>
      <c r="AE137" s="309"/>
      <c r="AF137" s="70" t="str">
        <f t="shared" si="95"/>
        <v>БФ</v>
      </c>
      <c r="AG137" s="60" t="str">
        <f t="shared" si="95"/>
        <v>Биология</v>
      </c>
      <c r="AH137" s="158">
        <f t="shared" si="89"/>
        <v>0</v>
      </c>
      <c r="AI137" s="158">
        <f t="shared" si="89"/>
        <v>0.93985607284851158</v>
      </c>
      <c r="AJ137" s="158">
        <f t="shared" si="89"/>
        <v>0</v>
      </c>
      <c r="AK137" s="158">
        <f t="shared" si="89"/>
        <v>0</v>
      </c>
      <c r="AL137" s="158">
        <f t="shared" si="88"/>
        <v>2.7338148705221988E-2</v>
      </c>
      <c r="AM137" s="158">
        <f t="shared" si="88"/>
        <v>2.7338148705221988E-2</v>
      </c>
      <c r="AN137" s="158">
        <f t="shared" si="88"/>
        <v>0</v>
      </c>
      <c r="AO137" s="158">
        <f t="shared" si="88"/>
        <v>0</v>
      </c>
      <c r="AP137" s="158">
        <f t="shared" si="88"/>
        <v>0</v>
      </c>
      <c r="AQ137" s="158">
        <f t="shared" si="88"/>
        <v>5.4676297410443976E-3</v>
      </c>
      <c r="AR137" s="158">
        <f t="shared" si="88"/>
        <v>0</v>
      </c>
      <c r="AS137" s="158">
        <f t="shared" si="88"/>
        <v>0</v>
      </c>
      <c r="AT137" s="158">
        <f t="shared" si="88"/>
        <v>0</v>
      </c>
      <c r="AU137" s="158">
        <f t="shared" si="88"/>
        <v>0</v>
      </c>
      <c r="AV137" s="158">
        <f t="shared" si="88"/>
        <v>0</v>
      </c>
      <c r="AW137" s="158">
        <f t="shared" si="88"/>
        <v>0</v>
      </c>
      <c r="AX137" s="159">
        <f t="shared" si="87"/>
        <v>0</v>
      </c>
      <c r="AY137" s="158">
        <f t="shared" si="87"/>
        <v>0</v>
      </c>
      <c r="AZ137" s="158">
        <f t="shared" si="87"/>
        <v>0</v>
      </c>
      <c r="BA137" s="158">
        <f t="shared" si="87"/>
        <v>0</v>
      </c>
      <c r="BB137" s="211">
        <f t="shared" si="79"/>
        <v>1</v>
      </c>
      <c r="BC137" s="311"/>
      <c r="BG137" s="1">
        <v>0</v>
      </c>
      <c r="BH137" s="1">
        <v>132268.76470018958</v>
      </c>
      <c r="BI137" s="1">
        <v>0</v>
      </c>
      <c r="BJ137" s="1">
        <v>0</v>
      </c>
      <c r="BK137" s="1">
        <v>3847.3796817320062</v>
      </c>
      <c r="BL137" s="1">
        <v>3847.3796817320062</v>
      </c>
      <c r="BM137" s="1">
        <v>0</v>
      </c>
      <c r="BN137" s="1">
        <v>0</v>
      </c>
      <c r="BO137" s="1">
        <v>0</v>
      </c>
      <c r="BP137" s="1">
        <v>769.47593634640123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140733</v>
      </c>
      <c r="CG137" s="1">
        <v>0</v>
      </c>
      <c r="CH137" s="1">
        <v>79511.823762984073</v>
      </c>
      <c r="CI137" s="1">
        <v>0</v>
      </c>
      <c r="CJ137" s="1">
        <v>0</v>
      </c>
      <c r="CK137" s="1">
        <v>2312.8073804617802</v>
      </c>
      <c r="CL137" s="1">
        <v>2312.8073804617802</v>
      </c>
      <c r="CM137" s="1">
        <v>0</v>
      </c>
      <c r="CN137" s="1">
        <v>0</v>
      </c>
      <c r="CO137" s="1">
        <v>0</v>
      </c>
      <c r="CP137" s="1">
        <v>462.56147609235603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84599.999999999971</v>
      </c>
      <c r="DG137" s="1">
        <v>0</v>
      </c>
      <c r="DH137" s="1">
        <v>29309.411631780833</v>
      </c>
      <c r="DI137" s="1">
        <v>0</v>
      </c>
      <c r="DJ137" s="1">
        <v>0</v>
      </c>
      <c r="DK137" s="1">
        <v>852.5401673723477</v>
      </c>
      <c r="DL137" s="1">
        <v>852.5401673723477</v>
      </c>
      <c r="DM137" s="1">
        <v>0</v>
      </c>
      <c r="DN137" s="1">
        <v>0</v>
      </c>
      <c r="DO137" s="1">
        <v>0</v>
      </c>
      <c r="DP137" s="1">
        <v>170.50803347446953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31184.999999999996</v>
      </c>
      <c r="EG137" s="1">
        <v>0</v>
      </c>
      <c r="EH137" s="1">
        <v>23447.529305424669</v>
      </c>
      <c r="EI137" s="1">
        <v>0</v>
      </c>
      <c r="EJ137" s="1">
        <v>0</v>
      </c>
      <c r="EK137" s="1">
        <v>682.03213389787823</v>
      </c>
      <c r="EL137" s="1">
        <v>682.03213389787823</v>
      </c>
      <c r="EM137" s="1">
        <v>0</v>
      </c>
      <c r="EN137" s="1">
        <v>0</v>
      </c>
      <c r="EO137" s="1">
        <v>0</v>
      </c>
      <c r="EP137" s="1">
        <v>136.40642677957564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24948.000000000004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</row>
    <row r="138" spans="1:183" ht="15.75" x14ac:dyDescent="0.25">
      <c r="A138" s="302"/>
      <c r="B138" s="309"/>
      <c r="C138" s="70" t="str">
        <f>БАКАЛАВРИ!C138</f>
        <v>БФ</v>
      </c>
      <c r="D138" s="60" t="str">
        <f>БАКАЛАВРИ!D138</f>
        <v>Биомениджмънт и устойчиво развитие</v>
      </c>
      <c r="E138" s="13">
        <v>0</v>
      </c>
      <c r="F138" s="13">
        <v>126.4</v>
      </c>
      <c r="G138" s="13">
        <v>18.399999999999999</v>
      </c>
      <c r="H138" s="13">
        <v>0</v>
      </c>
      <c r="I138" s="13">
        <v>0</v>
      </c>
      <c r="J138" s="13">
        <v>9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72</v>
      </c>
      <c r="S138" s="13">
        <v>0</v>
      </c>
      <c r="T138" s="13">
        <v>0</v>
      </c>
      <c r="U138" s="33">
        <v>0</v>
      </c>
      <c r="V138" s="13">
        <v>0</v>
      </c>
      <c r="W138" s="13">
        <v>0</v>
      </c>
      <c r="X138" s="13">
        <v>0</v>
      </c>
      <c r="Y138" s="131">
        <f t="shared" si="85"/>
        <v>225.8</v>
      </c>
      <c r="Z138" s="307"/>
      <c r="AB138" s="140"/>
      <c r="AD138" s="302"/>
      <c r="AE138" s="309"/>
      <c r="AF138" s="70" t="str">
        <f t="shared" si="95"/>
        <v>БФ</v>
      </c>
      <c r="AG138" s="60" t="str">
        <f t="shared" si="95"/>
        <v>Биомениджмънт и устойчиво развитие</v>
      </c>
      <c r="AH138" s="158">
        <f t="shared" si="89"/>
        <v>0</v>
      </c>
      <c r="AI138" s="158">
        <f t="shared" si="89"/>
        <v>0.55978742249778568</v>
      </c>
      <c r="AJ138" s="158">
        <f t="shared" si="89"/>
        <v>8.1488042515500431E-2</v>
      </c>
      <c r="AK138" s="158">
        <f t="shared" si="89"/>
        <v>0</v>
      </c>
      <c r="AL138" s="158">
        <f t="shared" si="88"/>
        <v>0</v>
      </c>
      <c r="AM138" s="158">
        <f t="shared" si="88"/>
        <v>3.9858281665190433E-2</v>
      </c>
      <c r="AN138" s="158">
        <f t="shared" si="88"/>
        <v>0</v>
      </c>
      <c r="AO138" s="158">
        <f t="shared" si="88"/>
        <v>0</v>
      </c>
      <c r="AP138" s="158">
        <f t="shared" si="88"/>
        <v>0</v>
      </c>
      <c r="AQ138" s="158">
        <f t="shared" si="88"/>
        <v>0</v>
      </c>
      <c r="AR138" s="158">
        <f t="shared" si="88"/>
        <v>0</v>
      </c>
      <c r="AS138" s="158">
        <f t="shared" si="88"/>
        <v>0</v>
      </c>
      <c r="AT138" s="158">
        <f t="shared" si="88"/>
        <v>0</v>
      </c>
      <c r="AU138" s="158">
        <f t="shared" si="88"/>
        <v>0.31886625332152346</v>
      </c>
      <c r="AV138" s="158">
        <f t="shared" si="88"/>
        <v>0</v>
      </c>
      <c r="AW138" s="158">
        <f t="shared" si="88"/>
        <v>0</v>
      </c>
      <c r="AX138" s="159">
        <f t="shared" si="87"/>
        <v>0</v>
      </c>
      <c r="AY138" s="158">
        <f t="shared" si="87"/>
        <v>0</v>
      </c>
      <c r="AZ138" s="158">
        <f t="shared" si="87"/>
        <v>0</v>
      </c>
      <c r="BA138" s="158">
        <f t="shared" si="87"/>
        <v>0</v>
      </c>
      <c r="BB138" s="211">
        <f t="shared" si="79"/>
        <v>1</v>
      </c>
      <c r="BC138" s="311"/>
      <c r="BG138" s="1">
        <v>0</v>
      </c>
      <c r="BH138" s="1">
        <v>3638.6182462356069</v>
      </c>
      <c r="BI138" s="1">
        <v>529.67227635075278</v>
      </c>
      <c r="BJ138" s="1">
        <v>0</v>
      </c>
      <c r="BK138" s="1">
        <v>0</v>
      </c>
      <c r="BL138" s="1">
        <v>259.0788308237378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2072.6306465899024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6500</v>
      </c>
      <c r="CG138" s="1">
        <v>0</v>
      </c>
      <c r="CH138" s="1">
        <v>3638.6182462356069</v>
      </c>
      <c r="CI138" s="1">
        <v>529.67227635075278</v>
      </c>
      <c r="CJ138" s="1">
        <v>0</v>
      </c>
      <c r="CK138" s="1">
        <v>0</v>
      </c>
      <c r="CL138" s="1">
        <v>259.0788308237378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2072.6306465899024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6500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</row>
    <row r="139" spans="1:183" ht="15.75" x14ac:dyDescent="0.25">
      <c r="A139" s="302"/>
      <c r="B139" s="309"/>
      <c r="C139" s="70" t="str">
        <f>БАКАЛАВРИ!C139</f>
        <v>БФ</v>
      </c>
      <c r="D139" s="60" t="str">
        <f>БАКАЛАВРИ!D139</f>
        <v>Екология и опазване на околната среда</v>
      </c>
      <c r="E139" s="13">
        <v>0</v>
      </c>
      <c r="F139" s="13">
        <v>354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33">
        <v>0</v>
      </c>
      <c r="V139" s="13">
        <v>0</v>
      </c>
      <c r="W139" s="13">
        <v>0</v>
      </c>
      <c r="X139" s="13">
        <v>0</v>
      </c>
      <c r="Y139" s="131">
        <f t="shared" si="85"/>
        <v>354</v>
      </c>
      <c r="Z139" s="307"/>
      <c r="AB139" s="140"/>
      <c r="AD139" s="302"/>
      <c r="AE139" s="309"/>
      <c r="AF139" s="70" t="str">
        <f t="shared" si="95"/>
        <v>БФ</v>
      </c>
      <c r="AG139" s="60" t="str">
        <f t="shared" si="95"/>
        <v>Екология и опазване на околната среда</v>
      </c>
      <c r="AH139" s="158">
        <f t="shared" si="89"/>
        <v>0</v>
      </c>
      <c r="AI139" s="158">
        <f t="shared" si="89"/>
        <v>1</v>
      </c>
      <c r="AJ139" s="158">
        <f t="shared" si="89"/>
        <v>0</v>
      </c>
      <c r="AK139" s="158">
        <f t="shared" si="89"/>
        <v>0</v>
      </c>
      <c r="AL139" s="158">
        <f t="shared" si="88"/>
        <v>0</v>
      </c>
      <c r="AM139" s="158">
        <f t="shared" si="88"/>
        <v>0</v>
      </c>
      <c r="AN139" s="158">
        <f t="shared" si="88"/>
        <v>0</v>
      </c>
      <c r="AO139" s="158">
        <f t="shared" si="88"/>
        <v>0</v>
      </c>
      <c r="AP139" s="158">
        <f t="shared" si="88"/>
        <v>0</v>
      </c>
      <c r="AQ139" s="158">
        <f t="shared" si="88"/>
        <v>0</v>
      </c>
      <c r="AR139" s="158">
        <f t="shared" si="88"/>
        <v>0</v>
      </c>
      <c r="AS139" s="158">
        <f t="shared" si="88"/>
        <v>0</v>
      </c>
      <c r="AT139" s="158">
        <f t="shared" si="88"/>
        <v>0</v>
      </c>
      <c r="AU139" s="158">
        <f t="shared" si="88"/>
        <v>0</v>
      </c>
      <c r="AV139" s="158">
        <f t="shared" si="88"/>
        <v>0</v>
      </c>
      <c r="AW139" s="158">
        <f t="shared" si="88"/>
        <v>0</v>
      </c>
      <c r="AX139" s="159">
        <f t="shared" si="87"/>
        <v>0</v>
      </c>
      <c r="AY139" s="158">
        <f t="shared" si="87"/>
        <v>0</v>
      </c>
      <c r="AZ139" s="158">
        <f t="shared" si="87"/>
        <v>0</v>
      </c>
      <c r="BA139" s="158">
        <f t="shared" si="87"/>
        <v>0</v>
      </c>
      <c r="BB139" s="211">
        <f t="shared" si="79"/>
        <v>1</v>
      </c>
      <c r="BC139" s="311"/>
      <c r="BG139" s="1">
        <v>0</v>
      </c>
      <c r="BH139" s="1">
        <v>15892.2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15892.2</v>
      </c>
      <c r="CG139" s="1">
        <v>0</v>
      </c>
      <c r="CH139" s="1">
        <v>12150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12150</v>
      </c>
      <c r="DG139" s="1">
        <v>0</v>
      </c>
      <c r="DH139" s="1">
        <v>2079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2079</v>
      </c>
      <c r="EG139" s="1">
        <v>0</v>
      </c>
      <c r="EH139" s="1">
        <v>1663.2000000000003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1663.2000000000003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</row>
    <row r="140" spans="1:183" ht="16.5" thickBot="1" x14ac:dyDescent="0.3">
      <c r="A140" s="303"/>
      <c r="B140" s="305"/>
      <c r="C140" s="71" t="str">
        <f>БАКАЛАВРИ!C140</f>
        <v>БФ</v>
      </c>
      <c r="D140" s="61" t="str">
        <f>БАКАЛАВРИ!D140</f>
        <v>Молекулярна биология</v>
      </c>
      <c r="E140" s="14">
        <v>0</v>
      </c>
      <c r="F140" s="14">
        <v>4331.4165000000003</v>
      </c>
      <c r="G140" s="14">
        <v>0</v>
      </c>
      <c r="H140" s="14">
        <v>0</v>
      </c>
      <c r="I140" s="14">
        <v>60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29.25</v>
      </c>
      <c r="T140" s="14">
        <v>0</v>
      </c>
      <c r="U140" s="34">
        <v>0</v>
      </c>
      <c r="V140" s="14">
        <v>0</v>
      </c>
      <c r="W140" s="14">
        <v>0</v>
      </c>
      <c r="X140" s="14">
        <v>0</v>
      </c>
      <c r="Y140" s="132">
        <f t="shared" si="85"/>
        <v>4420.6665000000003</v>
      </c>
      <c r="Z140" s="308"/>
      <c r="AB140" s="140"/>
      <c r="AD140" s="303"/>
      <c r="AE140" s="305"/>
      <c r="AF140" s="71" t="str">
        <f t="shared" si="95"/>
        <v>БФ</v>
      </c>
      <c r="AG140" s="61" t="str">
        <f t="shared" si="95"/>
        <v>Молекулярна биология</v>
      </c>
      <c r="AH140" s="160">
        <f t="shared" si="89"/>
        <v>0</v>
      </c>
      <c r="AI140" s="160">
        <f t="shared" si="89"/>
        <v>0.97981073668416285</v>
      </c>
      <c r="AJ140" s="160">
        <f t="shared" si="89"/>
        <v>0</v>
      </c>
      <c r="AK140" s="160">
        <f t="shared" si="89"/>
        <v>0</v>
      </c>
      <c r="AL140" s="160">
        <f t="shared" si="88"/>
        <v>1.3572613993840068E-2</v>
      </c>
      <c r="AM140" s="160">
        <f t="shared" si="88"/>
        <v>0</v>
      </c>
      <c r="AN140" s="160">
        <f t="shared" si="88"/>
        <v>0</v>
      </c>
      <c r="AO140" s="160">
        <f t="shared" si="88"/>
        <v>0</v>
      </c>
      <c r="AP140" s="160">
        <f t="shared" si="88"/>
        <v>0</v>
      </c>
      <c r="AQ140" s="160">
        <f t="shared" si="88"/>
        <v>0</v>
      </c>
      <c r="AR140" s="160">
        <f t="shared" si="88"/>
        <v>0</v>
      </c>
      <c r="AS140" s="160">
        <f t="shared" si="88"/>
        <v>0</v>
      </c>
      <c r="AT140" s="160">
        <f t="shared" si="88"/>
        <v>0</v>
      </c>
      <c r="AU140" s="160">
        <f t="shared" si="88"/>
        <v>0</v>
      </c>
      <c r="AV140" s="160">
        <f t="shared" si="88"/>
        <v>6.6166493219970337E-3</v>
      </c>
      <c r="AW140" s="160">
        <f t="shared" si="88"/>
        <v>0</v>
      </c>
      <c r="AX140" s="161">
        <f t="shared" si="87"/>
        <v>0</v>
      </c>
      <c r="AY140" s="160">
        <f t="shared" si="87"/>
        <v>0</v>
      </c>
      <c r="AZ140" s="160">
        <f t="shared" si="87"/>
        <v>0</v>
      </c>
      <c r="BA140" s="160">
        <f t="shared" si="87"/>
        <v>0</v>
      </c>
      <c r="BB140" s="212">
        <f t="shared" si="79"/>
        <v>0.99999999999999989</v>
      </c>
      <c r="BC140" s="312"/>
      <c r="BG140" s="1">
        <v>0</v>
      </c>
      <c r="BH140" s="1">
        <v>214836.51786420736</v>
      </c>
      <c r="BI140" s="1">
        <v>0</v>
      </c>
      <c r="BJ140" s="1">
        <v>0</v>
      </c>
      <c r="BK140" s="1">
        <v>2975.9758896085013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1450.7882461841446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219263.28200000001</v>
      </c>
      <c r="CG140" s="1">
        <v>0</v>
      </c>
      <c r="CH140" s="1">
        <v>145170.21082663734</v>
      </c>
      <c r="CI140" s="1">
        <v>0</v>
      </c>
      <c r="CJ140" s="1">
        <v>0</v>
      </c>
      <c r="CK140" s="1">
        <v>2010.9386039412836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980.33256942137587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148161.48200000002</v>
      </c>
      <c r="DG140" s="1">
        <v>0</v>
      </c>
      <c r="DH140" s="1">
        <v>38703.503909761115</v>
      </c>
      <c r="DI140" s="1">
        <v>0</v>
      </c>
      <c r="DJ140" s="1">
        <v>0</v>
      </c>
      <c r="DK140" s="1">
        <v>536.13182537067655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261.36426486820483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39501</v>
      </c>
      <c r="EG140" s="1">
        <v>0</v>
      </c>
      <c r="EH140" s="1">
        <v>30962.8031278089</v>
      </c>
      <c r="EI140" s="1">
        <v>0</v>
      </c>
      <c r="EJ140" s="1">
        <v>0</v>
      </c>
      <c r="EK140" s="1">
        <v>428.90546029654132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209.09141189456392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31600.800000000007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</row>
    <row r="141" spans="1:183" ht="16.5" thickBot="1" x14ac:dyDescent="0.3">
      <c r="A141" s="184">
        <f>MAX($A$36:A140)+1</f>
        <v>19</v>
      </c>
      <c r="B141" s="185" t="str">
        <f>БАКАЛАВРИ!B141</f>
        <v>Биотехнологии</v>
      </c>
      <c r="C141" s="72" t="str">
        <f>БАКАЛАВРИ!C141</f>
        <v>БФ</v>
      </c>
      <c r="D141" s="62" t="str">
        <f>БАКАЛАВРИ!D141</f>
        <v>Биотехнологии</v>
      </c>
      <c r="E141" s="49">
        <v>0</v>
      </c>
      <c r="F141" s="49">
        <v>2466.7082</v>
      </c>
      <c r="G141" s="49">
        <v>0</v>
      </c>
      <c r="H141" s="49">
        <v>0</v>
      </c>
      <c r="I141" s="49">
        <v>0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0</v>
      </c>
      <c r="U141" s="50">
        <v>0</v>
      </c>
      <c r="V141" s="49">
        <v>0</v>
      </c>
      <c r="W141" s="49">
        <v>0</v>
      </c>
      <c r="X141" s="49">
        <v>0</v>
      </c>
      <c r="Y141" s="134">
        <f t="shared" si="85"/>
        <v>2466.7082</v>
      </c>
      <c r="Z141" s="282">
        <f>Y141</f>
        <v>2466.7082</v>
      </c>
      <c r="AB141" s="140"/>
      <c r="AD141" s="184">
        <f>A141</f>
        <v>19</v>
      </c>
      <c r="AE141" s="185" t="str">
        <f>B141</f>
        <v>Биотехнологии</v>
      </c>
      <c r="AF141" s="72" t="str">
        <f t="shared" si="95"/>
        <v>БФ</v>
      </c>
      <c r="AG141" s="62" t="str">
        <f t="shared" si="95"/>
        <v>Биотехнологии</v>
      </c>
      <c r="AH141" s="160">
        <f t="shared" si="89"/>
        <v>0</v>
      </c>
      <c r="AI141" s="160">
        <f t="shared" si="89"/>
        <v>1</v>
      </c>
      <c r="AJ141" s="160">
        <f t="shared" si="89"/>
        <v>0</v>
      </c>
      <c r="AK141" s="160">
        <f t="shared" si="89"/>
        <v>0</v>
      </c>
      <c r="AL141" s="160">
        <f t="shared" si="88"/>
        <v>0</v>
      </c>
      <c r="AM141" s="160">
        <f t="shared" si="88"/>
        <v>0</v>
      </c>
      <c r="AN141" s="160">
        <f t="shared" si="88"/>
        <v>0</v>
      </c>
      <c r="AO141" s="160">
        <f t="shared" si="88"/>
        <v>0</v>
      </c>
      <c r="AP141" s="160">
        <f t="shared" si="88"/>
        <v>0</v>
      </c>
      <c r="AQ141" s="160">
        <f t="shared" si="88"/>
        <v>0</v>
      </c>
      <c r="AR141" s="160">
        <f t="shared" si="88"/>
        <v>0</v>
      </c>
      <c r="AS141" s="160">
        <f t="shared" si="88"/>
        <v>0</v>
      </c>
      <c r="AT141" s="160">
        <f t="shared" si="88"/>
        <v>0</v>
      </c>
      <c r="AU141" s="160">
        <f t="shared" si="88"/>
        <v>0</v>
      </c>
      <c r="AV141" s="160">
        <f t="shared" si="88"/>
        <v>0</v>
      </c>
      <c r="AW141" s="160">
        <f t="shared" si="88"/>
        <v>0</v>
      </c>
      <c r="AX141" s="161">
        <f t="shared" si="87"/>
        <v>0</v>
      </c>
      <c r="AY141" s="160">
        <f t="shared" si="87"/>
        <v>0</v>
      </c>
      <c r="AZ141" s="160">
        <f t="shared" si="87"/>
        <v>0</v>
      </c>
      <c r="BA141" s="160">
        <f t="shared" si="87"/>
        <v>0</v>
      </c>
      <c r="BB141" s="214">
        <f t="shared" si="79"/>
        <v>1</v>
      </c>
      <c r="BC141" s="187"/>
      <c r="BG141" s="1">
        <v>0</v>
      </c>
      <c r="BH141" s="1">
        <v>97509.41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97509.41</v>
      </c>
      <c r="CG141" s="1">
        <v>0</v>
      </c>
      <c r="CH141" s="1">
        <v>48050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48050</v>
      </c>
      <c r="DG141" s="1">
        <v>0</v>
      </c>
      <c r="DH141" s="1">
        <v>27027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27027</v>
      </c>
      <c r="EG141" s="1">
        <v>0</v>
      </c>
      <c r="EH141" s="1">
        <v>22432.410000000003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22432.410000000003</v>
      </c>
      <c r="FG141" s="1">
        <v>0</v>
      </c>
      <c r="FH141" s="1">
        <v>0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</row>
    <row r="142" spans="1:183" ht="15.75" x14ac:dyDescent="0.25">
      <c r="A142" s="301">
        <f>MAX($A$36:A141)+1</f>
        <v>20</v>
      </c>
      <c r="B142" s="304" t="str">
        <f>БАКАЛАВРИ!B142</f>
        <v>Науки за земята</v>
      </c>
      <c r="C142" s="69" t="str">
        <f>БАКАЛАВРИ!C142</f>
        <v>ГГФ</v>
      </c>
      <c r="D142" s="59" t="str">
        <f>БАКАЛАВРИ!D142</f>
        <v>География</v>
      </c>
      <c r="E142" s="12">
        <v>0</v>
      </c>
      <c r="F142" s="12">
        <v>0</v>
      </c>
      <c r="G142" s="12">
        <v>2560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32">
        <v>0</v>
      </c>
      <c r="V142" s="12">
        <v>0</v>
      </c>
      <c r="W142" s="12">
        <v>0</v>
      </c>
      <c r="X142" s="12">
        <v>0</v>
      </c>
      <c r="Y142" s="133">
        <f t="shared" si="85"/>
        <v>2560</v>
      </c>
      <c r="Z142" s="306">
        <f>SUM(Y142:Y144)</f>
        <v>3106</v>
      </c>
      <c r="AB142" s="140"/>
      <c r="AD142" s="301">
        <f>A142</f>
        <v>20</v>
      </c>
      <c r="AE142" s="304" t="str">
        <f>B142</f>
        <v>Науки за земята</v>
      </c>
      <c r="AF142" s="69" t="str">
        <f t="shared" si="95"/>
        <v>ГГФ</v>
      </c>
      <c r="AG142" s="59" t="str">
        <f t="shared" si="95"/>
        <v>География</v>
      </c>
      <c r="AH142" s="162">
        <f t="shared" si="89"/>
        <v>0</v>
      </c>
      <c r="AI142" s="162">
        <f t="shared" si="89"/>
        <v>0</v>
      </c>
      <c r="AJ142" s="162">
        <f t="shared" si="89"/>
        <v>1</v>
      </c>
      <c r="AK142" s="162">
        <f t="shared" si="89"/>
        <v>0</v>
      </c>
      <c r="AL142" s="162">
        <f t="shared" si="88"/>
        <v>0</v>
      </c>
      <c r="AM142" s="162">
        <f t="shared" si="88"/>
        <v>0</v>
      </c>
      <c r="AN142" s="162">
        <f t="shared" si="88"/>
        <v>0</v>
      </c>
      <c r="AO142" s="162">
        <f t="shared" si="88"/>
        <v>0</v>
      </c>
      <c r="AP142" s="162">
        <f t="shared" si="88"/>
        <v>0</v>
      </c>
      <c r="AQ142" s="162">
        <f t="shared" si="88"/>
        <v>0</v>
      </c>
      <c r="AR142" s="162">
        <f t="shared" si="88"/>
        <v>0</v>
      </c>
      <c r="AS142" s="162">
        <f t="shared" si="88"/>
        <v>0</v>
      </c>
      <c r="AT142" s="162">
        <f t="shared" si="88"/>
        <v>0</v>
      </c>
      <c r="AU142" s="162">
        <f t="shared" si="88"/>
        <v>0</v>
      </c>
      <c r="AV142" s="162">
        <f t="shared" si="88"/>
        <v>0</v>
      </c>
      <c r="AW142" s="162">
        <f t="shared" si="88"/>
        <v>0</v>
      </c>
      <c r="AX142" s="163">
        <f t="shared" si="87"/>
        <v>0</v>
      </c>
      <c r="AY142" s="162">
        <f t="shared" si="87"/>
        <v>0</v>
      </c>
      <c r="AZ142" s="162">
        <f t="shared" si="87"/>
        <v>0</v>
      </c>
      <c r="BA142" s="162">
        <f t="shared" si="87"/>
        <v>0</v>
      </c>
      <c r="BB142" s="213">
        <f t="shared" si="79"/>
        <v>1</v>
      </c>
      <c r="BC142" s="310"/>
      <c r="BG142" s="1">
        <v>0</v>
      </c>
      <c r="BH142" s="1">
        <v>0</v>
      </c>
      <c r="BI142" s="1">
        <v>53021.4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53021.4</v>
      </c>
      <c r="CG142" s="1">
        <v>0</v>
      </c>
      <c r="CH142" s="1">
        <v>0</v>
      </c>
      <c r="CI142" s="1">
        <v>39300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39300</v>
      </c>
      <c r="DG142" s="1">
        <v>0</v>
      </c>
      <c r="DH142" s="1">
        <v>0</v>
      </c>
      <c r="DI142" s="1">
        <v>7623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7623</v>
      </c>
      <c r="EG142" s="1">
        <v>0</v>
      </c>
      <c r="EH142" s="1">
        <v>0</v>
      </c>
      <c r="EI142" s="1">
        <v>6098.4000000000015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6098.4000000000015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</row>
    <row r="143" spans="1:183" ht="15.75" x14ac:dyDescent="0.25">
      <c r="A143" s="302"/>
      <c r="B143" s="309"/>
      <c r="C143" s="70" t="str">
        <f>БАКАЛАВРИ!C143</f>
        <v>ГГФ</v>
      </c>
      <c r="D143" s="60" t="str">
        <f>БАКАЛАВРИ!D143</f>
        <v>Геология</v>
      </c>
      <c r="E143" s="13">
        <v>0</v>
      </c>
      <c r="F143" s="13">
        <v>0</v>
      </c>
      <c r="G143" s="13">
        <v>546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33">
        <v>0</v>
      </c>
      <c r="V143" s="13">
        <v>0</v>
      </c>
      <c r="W143" s="13">
        <v>0</v>
      </c>
      <c r="X143" s="13">
        <v>0</v>
      </c>
      <c r="Y143" s="131">
        <f t="shared" si="85"/>
        <v>546</v>
      </c>
      <c r="Z143" s="307"/>
      <c r="AB143" s="140"/>
      <c r="AD143" s="302"/>
      <c r="AE143" s="309"/>
      <c r="AF143" s="70" t="str">
        <f t="shared" si="95"/>
        <v>ГГФ</v>
      </c>
      <c r="AG143" s="60" t="str">
        <f t="shared" si="95"/>
        <v>Геология</v>
      </c>
      <c r="AH143" s="158">
        <f t="shared" si="89"/>
        <v>0</v>
      </c>
      <c r="AI143" s="158">
        <f t="shared" si="89"/>
        <v>0</v>
      </c>
      <c r="AJ143" s="158">
        <f t="shared" si="89"/>
        <v>1</v>
      </c>
      <c r="AK143" s="158">
        <f t="shared" si="89"/>
        <v>0</v>
      </c>
      <c r="AL143" s="158">
        <f t="shared" si="88"/>
        <v>0</v>
      </c>
      <c r="AM143" s="158">
        <f t="shared" si="88"/>
        <v>0</v>
      </c>
      <c r="AN143" s="158">
        <f t="shared" si="88"/>
        <v>0</v>
      </c>
      <c r="AO143" s="158">
        <f t="shared" si="88"/>
        <v>0</v>
      </c>
      <c r="AP143" s="158">
        <f t="shared" si="88"/>
        <v>0</v>
      </c>
      <c r="AQ143" s="158">
        <f t="shared" si="88"/>
        <v>0</v>
      </c>
      <c r="AR143" s="158">
        <f t="shared" si="88"/>
        <v>0</v>
      </c>
      <c r="AS143" s="158">
        <f t="shared" si="88"/>
        <v>0</v>
      </c>
      <c r="AT143" s="158">
        <f t="shared" si="88"/>
        <v>0</v>
      </c>
      <c r="AU143" s="158">
        <f t="shared" si="88"/>
        <v>0</v>
      </c>
      <c r="AV143" s="158">
        <f t="shared" si="88"/>
        <v>0</v>
      </c>
      <c r="AW143" s="158">
        <f t="shared" si="88"/>
        <v>0</v>
      </c>
      <c r="AX143" s="159">
        <f t="shared" si="87"/>
        <v>0</v>
      </c>
      <c r="AY143" s="158">
        <f t="shared" si="87"/>
        <v>0</v>
      </c>
      <c r="AZ143" s="158">
        <f t="shared" si="87"/>
        <v>0</v>
      </c>
      <c r="BA143" s="158">
        <f t="shared" si="87"/>
        <v>0</v>
      </c>
      <c r="BB143" s="211">
        <f t="shared" ref="BB143:BB175" si="96">SUM(AH143:AW143,AY143:BA143)</f>
        <v>1</v>
      </c>
      <c r="BC143" s="311"/>
      <c r="BG143" s="1">
        <v>0</v>
      </c>
      <c r="BH143" s="1">
        <v>0</v>
      </c>
      <c r="BI143" s="1">
        <v>4800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4800</v>
      </c>
      <c r="CG143" s="1">
        <v>0</v>
      </c>
      <c r="CH143" s="1">
        <v>0</v>
      </c>
      <c r="CI143" s="1">
        <v>4800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4800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</row>
    <row r="144" spans="1:183" ht="16.5" thickBot="1" x14ac:dyDescent="0.3">
      <c r="A144" s="303"/>
      <c r="B144" s="305"/>
      <c r="C144" s="71" t="str">
        <f>БАКАЛАВРИ!C144</f>
        <v>ГГФ</v>
      </c>
      <c r="D144" s="61" t="str">
        <f>БАКАЛАВРИ!D144</f>
        <v>Геопространствени системи и технологии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34">
        <v>0</v>
      </c>
      <c r="V144" s="14">
        <v>0</v>
      </c>
      <c r="W144" s="14">
        <v>0</v>
      </c>
      <c r="X144" s="14">
        <v>0</v>
      </c>
      <c r="Y144" s="132">
        <f t="shared" si="85"/>
        <v>0</v>
      </c>
      <c r="Z144" s="308"/>
      <c r="AB144" s="140"/>
      <c r="AD144" s="303"/>
      <c r="AE144" s="305"/>
      <c r="AF144" s="71" t="str">
        <f t="shared" si="95"/>
        <v>ГГФ</v>
      </c>
      <c r="AG144" s="61" t="str">
        <f t="shared" si="95"/>
        <v>Геопространствени системи и технологии</v>
      </c>
      <c r="AH144" s="160" t="str">
        <f t="shared" si="89"/>
        <v/>
      </c>
      <c r="AI144" s="160" t="str">
        <f t="shared" si="89"/>
        <v/>
      </c>
      <c r="AJ144" s="160" t="str">
        <f t="shared" si="89"/>
        <v/>
      </c>
      <c r="AK144" s="160" t="str">
        <f t="shared" si="89"/>
        <v/>
      </c>
      <c r="AL144" s="160" t="str">
        <f t="shared" si="88"/>
        <v/>
      </c>
      <c r="AM144" s="160" t="str">
        <f t="shared" si="88"/>
        <v/>
      </c>
      <c r="AN144" s="160" t="str">
        <f t="shared" si="88"/>
        <v/>
      </c>
      <c r="AO144" s="160" t="str">
        <f t="shared" si="88"/>
        <v/>
      </c>
      <c r="AP144" s="160" t="str">
        <f t="shared" si="88"/>
        <v/>
      </c>
      <c r="AQ144" s="160" t="str">
        <f t="shared" si="88"/>
        <v/>
      </c>
      <c r="AR144" s="160" t="str">
        <f t="shared" si="88"/>
        <v/>
      </c>
      <c r="AS144" s="160" t="str">
        <f t="shared" si="88"/>
        <v/>
      </c>
      <c r="AT144" s="160" t="str">
        <f t="shared" si="88"/>
        <v/>
      </c>
      <c r="AU144" s="160" t="str">
        <f t="shared" si="88"/>
        <v/>
      </c>
      <c r="AV144" s="160" t="str">
        <f t="shared" si="88"/>
        <v/>
      </c>
      <c r="AW144" s="160" t="str">
        <f t="shared" si="88"/>
        <v/>
      </c>
      <c r="AX144" s="161" t="str">
        <f t="shared" si="87"/>
        <v/>
      </c>
      <c r="AY144" s="160" t="str">
        <f t="shared" si="87"/>
        <v/>
      </c>
      <c r="AZ144" s="160" t="str">
        <f t="shared" si="87"/>
        <v/>
      </c>
      <c r="BA144" s="160" t="str">
        <f t="shared" si="87"/>
        <v/>
      </c>
      <c r="BB144" s="212">
        <f t="shared" si="96"/>
        <v>0</v>
      </c>
      <c r="BC144" s="312"/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</row>
    <row r="145" spans="1:183" ht="15.75" x14ac:dyDescent="0.25">
      <c r="A145" s="301">
        <f>MAX($A$36:A144)+1</f>
        <v>21</v>
      </c>
      <c r="B145" s="304" t="str">
        <f>БАКАЛАВРИ!B145</f>
        <v>Физически науки</v>
      </c>
      <c r="C145" s="69" t="str">
        <f>БАКАЛАВРИ!C145</f>
        <v>ФзФ</v>
      </c>
      <c r="D145" s="68" t="str">
        <f>БАКАЛАВРИ!D145</f>
        <v>Астрофизика, метеорология и геофизика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1762.3999999999999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32">
        <v>0</v>
      </c>
      <c r="V145" s="12">
        <v>0</v>
      </c>
      <c r="W145" s="12">
        <v>0</v>
      </c>
      <c r="X145" s="12">
        <v>0</v>
      </c>
      <c r="Y145" s="133">
        <f t="shared" si="85"/>
        <v>1762.3999999999999</v>
      </c>
      <c r="Z145" s="306">
        <f>SUM(Y145:Y153)</f>
        <v>6098.15</v>
      </c>
      <c r="AB145" s="140"/>
      <c r="AD145" s="301">
        <f>A145</f>
        <v>21</v>
      </c>
      <c r="AE145" s="304" t="str">
        <f>B145</f>
        <v>Физически науки</v>
      </c>
      <c r="AF145" s="69" t="str">
        <f t="shared" si="95"/>
        <v>ФзФ</v>
      </c>
      <c r="AG145" s="68" t="str">
        <f t="shared" si="95"/>
        <v>Астрофизика, метеорология и геофизика</v>
      </c>
      <c r="AH145" s="162">
        <f t="shared" si="89"/>
        <v>0</v>
      </c>
      <c r="AI145" s="162">
        <f t="shared" si="89"/>
        <v>0</v>
      </c>
      <c r="AJ145" s="162">
        <f t="shared" si="89"/>
        <v>0</v>
      </c>
      <c r="AK145" s="162">
        <f t="shared" si="89"/>
        <v>0</v>
      </c>
      <c r="AL145" s="162">
        <f t="shared" si="88"/>
        <v>0</v>
      </c>
      <c r="AM145" s="162">
        <f t="shared" si="88"/>
        <v>0</v>
      </c>
      <c r="AN145" s="162">
        <f t="shared" si="88"/>
        <v>0</v>
      </c>
      <c r="AO145" s="162">
        <f t="shared" si="88"/>
        <v>1</v>
      </c>
      <c r="AP145" s="162">
        <f t="shared" si="88"/>
        <v>0</v>
      </c>
      <c r="AQ145" s="162">
        <f t="shared" si="88"/>
        <v>0</v>
      </c>
      <c r="AR145" s="162">
        <f t="shared" si="88"/>
        <v>0</v>
      </c>
      <c r="AS145" s="162">
        <f t="shared" si="88"/>
        <v>0</v>
      </c>
      <c r="AT145" s="162">
        <f t="shared" si="88"/>
        <v>0</v>
      </c>
      <c r="AU145" s="162">
        <f t="shared" si="88"/>
        <v>0</v>
      </c>
      <c r="AV145" s="162">
        <f t="shared" si="88"/>
        <v>0</v>
      </c>
      <c r="AW145" s="162">
        <f t="shared" si="88"/>
        <v>0</v>
      </c>
      <c r="AX145" s="163">
        <f t="shared" si="87"/>
        <v>0</v>
      </c>
      <c r="AY145" s="162">
        <f t="shared" si="87"/>
        <v>0</v>
      </c>
      <c r="AZ145" s="162">
        <f t="shared" si="87"/>
        <v>0</v>
      </c>
      <c r="BA145" s="162">
        <f t="shared" si="87"/>
        <v>0</v>
      </c>
      <c r="BB145" s="213">
        <f t="shared" si="96"/>
        <v>1</v>
      </c>
      <c r="BC145" s="310"/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50462.600000000006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50462.600000000006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35450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35450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4851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4851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7761.6000000000013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7761.6000000000013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2400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2400</v>
      </c>
    </row>
    <row r="146" spans="1:183" ht="15.75" x14ac:dyDescent="0.25">
      <c r="A146" s="302"/>
      <c r="B146" s="309"/>
      <c r="C146" s="70" t="str">
        <f>БАКАЛАВРИ!C146</f>
        <v>ФзФ</v>
      </c>
      <c r="D146" s="66" t="str">
        <f>БАКАЛАВРИ!D146</f>
        <v>Инженерна физика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225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33">
        <v>0</v>
      </c>
      <c r="V146" s="13">
        <v>0</v>
      </c>
      <c r="W146" s="13">
        <v>0</v>
      </c>
      <c r="X146" s="13">
        <v>0</v>
      </c>
      <c r="Y146" s="131">
        <f t="shared" si="85"/>
        <v>225</v>
      </c>
      <c r="Z146" s="307"/>
      <c r="AB146" s="140"/>
      <c r="AD146" s="302"/>
      <c r="AE146" s="309"/>
      <c r="AF146" s="70" t="str">
        <f t="shared" si="95"/>
        <v>ФзФ</v>
      </c>
      <c r="AG146" s="66" t="str">
        <f t="shared" si="95"/>
        <v>Инженерна физика</v>
      </c>
      <c r="AH146" s="158">
        <f t="shared" si="89"/>
        <v>0</v>
      </c>
      <c r="AI146" s="158">
        <f t="shared" si="89"/>
        <v>0</v>
      </c>
      <c r="AJ146" s="158">
        <f t="shared" si="89"/>
        <v>0</v>
      </c>
      <c r="AK146" s="158">
        <f t="shared" si="89"/>
        <v>0</v>
      </c>
      <c r="AL146" s="158">
        <f t="shared" si="88"/>
        <v>0</v>
      </c>
      <c r="AM146" s="158">
        <f t="shared" si="88"/>
        <v>0</v>
      </c>
      <c r="AN146" s="158">
        <f t="shared" si="88"/>
        <v>0</v>
      </c>
      <c r="AO146" s="158">
        <f t="shared" si="88"/>
        <v>1</v>
      </c>
      <c r="AP146" s="158">
        <f t="shared" si="88"/>
        <v>0</v>
      </c>
      <c r="AQ146" s="158">
        <f t="shared" si="88"/>
        <v>0</v>
      </c>
      <c r="AR146" s="158">
        <f t="shared" si="88"/>
        <v>0</v>
      </c>
      <c r="AS146" s="158">
        <f t="shared" si="88"/>
        <v>0</v>
      </c>
      <c r="AT146" s="158">
        <f t="shared" si="88"/>
        <v>0</v>
      </c>
      <c r="AU146" s="158">
        <f t="shared" si="88"/>
        <v>0</v>
      </c>
      <c r="AV146" s="158">
        <f t="shared" si="88"/>
        <v>0</v>
      </c>
      <c r="AW146" s="158">
        <f t="shared" si="88"/>
        <v>0</v>
      </c>
      <c r="AX146" s="159">
        <f t="shared" si="87"/>
        <v>0</v>
      </c>
      <c r="AY146" s="158">
        <f t="shared" si="87"/>
        <v>0</v>
      </c>
      <c r="AZ146" s="158">
        <f t="shared" si="87"/>
        <v>0</v>
      </c>
      <c r="BA146" s="158">
        <f t="shared" si="87"/>
        <v>0</v>
      </c>
      <c r="BB146" s="211">
        <f t="shared" si="96"/>
        <v>1</v>
      </c>
      <c r="BC146" s="311"/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14760.800000000001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14760.800000000001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2350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2350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4158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4158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6652.8000000000011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6652.8000000000011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1600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1600</v>
      </c>
    </row>
    <row r="147" spans="1:183" ht="15.75" x14ac:dyDescent="0.25">
      <c r="A147" s="302"/>
      <c r="B147" s="309"/>
      <c r="C147" s="70" t="str">
        <f>БАКАЛАВРИ!C147</f>
        <v>ФзФ</v>
      </c>
      <c r="D147" s="66" t="str">
        <f>БАКАЛАВРИ!D147</f>
        <v>Квантова и космическа теоретична физика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33">
        <v>0</v>
      </c>
      <c r="V147" s="13">
        <v>0</v>
      </c>
      <c r="W147" s="13">
        <v>0</v>
      </c>
      <c r="X147" s="13">
        <v>0</v>
      </c>
      <c r="Y147" s="131">
        <f t="shared" si="85"/>
        <v>0</v>
      </c>
      <c r="Z147" s="307"/>
      <c r="AB147" s="140"/>
      <c r="AD147" s="302"/>
      <c r="AE147" s="309"/>
      <c r="AF147" s="70" t="str">
        <f t="shared" si="95"/>
        <v>ФзФ</v>
      </c>
      <c r="AG147" s="66" t="str">
        <f t="shared" si="95"/>
        <v>Квантова и космическа теоретична физика</v>
      </c>
      <c r="AH147" s="158" t="str">
        <f t="shared" si="89"/>
        <v/>
      </c>
      <c r="AI147" s="158" t="str">
        <f t="shared" si="89"/>
        <v/>
      </c>
      <c r="AJ147" s="158" t="str">
        <f t="shared" si="89"/>
        <v/>
      </c>
      <c r="AK147" s="158" t="str">
        <f t="shared" si="89"/>
        <v/>
      </c>
      <c r="AL147" s="158" t="str">
        <f t="shared" si="88"/>
        <v/>
      </c>
      <c r="AM147" s="158" t="str">
        <f t="shared" si="88"/>
        <v/>
      </c>
      <c r="AN147" s="158" t="str">
        <f t="shared" si="88"/>
        <v/>
      </c>
      <c r="AO147" s="158" t="str">
        <f t="shared" si="88"/>
        <v/>
      </c>
      <c r="AP147" s="158" t="str">
        <f t="shared" si="88"/>
        <v/>
      </c>
      <c r="AQ147" s="158" t="str">
        <f t="shared" si="88"/>
        <v/>
      </c>
      <c r="AR147" s="158" t="str">
        <f t="shared" si="88"/>
        <v/>
      </c>
      <c r="AS147" s="158" t="str">
        <f t="shared" si="88"/>
        <v/>
      </c>
      <c r="AT147" s="158" t="str">
        <f t="shared" si="88"/>
        <v/>
      </c>
      <c r="AU147" s="158" t="str">
        <f t="shared" si="88"/>
        <v/>
      </c>
      <c r="AV147" s="158" t="str">
        <f t="shared" si="88"/>
        <v/>
      </c>
      <c r="AW147" s="158" t="str">
        <f t="shared" si="88"/>
        <v/>
      </c>
      <c r="AX147" s="159" t="str">
        <f t="shared" si="87"/>
        <v/>
      </c>
      <c r="AY147" s="158" t="str">
        <f t="shared" si="87"/>
        <v/>
      </c>
      <c r="AZ147" s="158" t="str">
        <f t="shared" si="87"/>
        <v/>
      </c>
      <c r="BA147" s="158" t="str">
        <f t="shared" si="87"/>
        <v/>
      </c>
      <c r="BB147" s="211">
        <f t="shared" si="96"/>
        <v>0</v>
      </c>
      <c r="BC147" s="311"/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</row>
    <row r="148" spans="1:183" ht="15.75" x14ac:dyDescent="0.25">
      <c r="A148" s="302"/>
      <c r="B148" s="309"/>
      <c r="C148" s="70" t="str">
        <f>БАКАЛАВРИ!C148</f>
        <v>ФзФ</v>
      </c>
      <c r="D148" s="66" t="str">
        <f>БАКАЛАВРИ!D148</f>
        <v>Медицинска физика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507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33">
        <v>0</v>
      </c>
      <c r="V148" s="13">
        <v>0</v>
      </c>
      <c r="W148" s="13">
        <v>0</v>
      </c>
      <c r="X148" s="13">
        <v>0</v>
      </c>
      <c r="Y148" s="131">
        <f t="shared" si="85"/>
        <v>507</v>
      </c>
      <c r="Z148" s="307"/>
      <c r="AB148" s="140"/>
      <c r="AD148" s="302"/>
      <c r="AE148" s="309"/>
      <c r="AF148" s="70" t="str">
        <f t="shared" si="95"/>
        <v>ФзФ</v>
      </c>
      <c r="AG148" s="66" t="str">
        <f t="shared" si="95"/>
        <v>Медицинска физика</v>
      </c>
      <c r="AH148" s="158">
        <f t="shared" si="89"/>
        <v>0</v>
      </c>
      <c r="AI148" s="158">
        <f t="shared" si="89"/>
        <v>0</v>
      </c>
      <c r="AJ148" s="158">
        <f t="shared" si="89"/>
        <v>0</v>
      </c>
      <c r="AK148" s="158">
        <f t="shared" si="89"/>
        <v>0</v>
      </c>
      <c r="AL148" s="158">
        <f t="shared" si="88"/>
        <v>0</v>
      </c>
      <c r="AM148" s="158">
        <f t="shared" si="88"/>
        <v>0</v>
      </c>
      <c r="AN148" s="158">
        <f t="shared" si="88"/>
        <v>0</v>
      </c>
      <c r="AO148" s="158">
        <f t="shared" si="88"/>
        <v>1</v>
      </c>
      <c r="AP148" s="158">
        <f t="shared" si="88"/>
        <v>0</v>
      </c>
      <c r="AQ148" s="158">
        <f t="shared" si="88"/>
        <v>0</v>
      </c>
      <c r="AR148" s="158">
        <f t="shared" si="88"/>
        <v>0</v>
      </c>
      <c r="AS148" s="158">
        <f t="shared" si="88"/>
        <v>0</v>
      </c>
      <c r="AT148" s="158">
        <f t="shared" si="88"/>
        <v>0</v>
      </c>
      <c r="AU148" s="158">
        <f t="shared" si="88"/>
        <v>0</v>
      </c>
      <c r="AV148" s="158">
        <f t="shared" si="88"/>
        <v>0</v>
      </c>
      <c r="AW148" s="158">
        <f t="shared" si="88"/>
        <v>0</v>
      </c>
      <c r="AX148" s="159">
        <f t="shared" si="87"/>
        <v>0</v>
      </c>
      <c r="AY148" s="158">
        <f t="shared" si="87"/>
        <v>0</v>
      </c>
      <c r="AZ148" s="158">
        <f t="shared" si="87"/>
        <v>0</v>
      </c>
      <c r="BA148" s="158">
        <f t="shared" si="87"/>
        <v>0</v>
      </c>
      <c r="BB148" s="211">
        <f t="shared" si="96"/>
        <v>1</v>
      </c>
      <c r="BC148" s="311"/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44187.8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44187.8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750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750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14553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14553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23284.800000000003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23284.800000000003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5600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5600</v>
      </c>
    </row>
    <row r="149" spans="1:183" ht="15.75" x14ac:dyDescent="0.25">
      <c r="A149" s="302"/>
      <c r="B149" s="309"/>
      <c r="C149" s="70" t="str">
        <f>БАКАЛАВРИ!C149</f>
        <v>ФзФ</v>
      </c>
      <c r="D149" s="66" t="str">
        <f>БАКАЛАВРИ!D149</f>
        <v>Оптометрия</v>
      </c>
      <c r="E149" s="13">
        <v>0</v>
      </c>
      <c r="F149" s="13">
        <v>68</v>
      </c>
      <c r="G149" s="13">
        <v>0</v>
      </c>
      <c r="H149" s="13">
        <v>0</v>
      </c>
      <c r="I149" s="13">
        <v>38</v>
      </c>
      <c r="J149" s="13">
        <v>0</v>
      </c>
      <c r="K149" s="13">
        <v>0</v>
      </c>
      <c r="L149" s="13">
        <v>1420.5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60</v>
      </c>
      <c r="T149" s="13">
        <v>0</v>
      </c>
      <c r="U149" s="33">
        <v>0</v>
      </c>
      <c r="V149" s="13">
        <v>0</v>
      </c>
      <c r="W149" s="13">
        <v>65</v>
      </c>
      <c r="X149" s="13">
        <v>0</v>
      </c>
      <c r="Y149" s="131">
        <f t="shared" si="85"/>
        <v>1651.5</v>
      </c>
      <c r="Z149" s="307"/>
      <c r="AB149" s="140"/>
      <c r="AD149" s="302"/>
      <c r="AE149" s="309"/>
      <c r="AF149" s="70" t="str">
        <f t="shared" si="95"/>
        <v>ФзФ</v>
      </c>
      <c r="AG149" s="66" t="str">
        <f t="shared" si="95"/>
        <v>Оптометрия</v>
      </c>
      <c r="AH149" s="158">
        <f t="shared" si="89"/>
        <v>0</v>
      </c>
      <c r="AI149" s="158">
        <f t="shared" si="89"/>
        <v>4.1174689676052076E-2</v>
      </c>
      <c r="AJ149" s="158">
        <f t="shared" si="89"/>
        <v>0</v>
      </c>
      <c r="AK149" s="158">
        <f t="shared" si="89"/>
        <v>0</v>
      </c>
      <c r="AL149" s="158">
        <f t="shared" si="88"/>
        <v>2.3009385407205572E-2</v>
      </c>
      <c r="AM149" s="158">
        <f t="shared" si="88"/>
        <v>0</v>
      </c>
      <c r="AN149" s="158">
        <f t="shared" si="88"/>
        <v>0</v>
      </c>
      <c r="AO149" s="158">
        <f t="shared" ref="AO149:BA168" si="97">IFERROR(L149/$Y149,"")</f>
        <v>0.86012715712988197</v>
      </c>
      <c r="AP149" s="158">
        <f t="shared" si="97"/>
        <v>0</v>
      </c>
      <c r="AQ149" s="158">
        <f t="shared" si="97"/>
        <v>0</v>
      </c>
      <c r="AR149" s="158">
        <f t="shared" si="97"/>
        <v>0</v>
      </c>
      <c r="AS149" s="158">
        <f t="shared" si="97"/>
        <v>0</v>
      </c>
      <c r="AT149" s="158">
        <f t="shared" si="97"/>
        <v>0</v>
      </c>
      <c r="AU149" s="158">
        <f t="shared" si="97"/>
        <v>0</v>
      </c>
      <c r="AV149" s="158">
        <f t="shared" si="97"/>
        <v>3.6330608537693009E-2</v>
      </c>
      <c r="AW149" s="158">
        <f t="shared" si="97"/>
        <v>0</v>
      </c>
      <c r="AX149" s="159">
        <f t="shared" si="97"/>
        <v>0</v>
      </c>
      <c r="AY149" s="158">
        <f t="shared" si="97"/>
        <v>0</v>
      </c>
      <c r="AZ149" s="158">
        <f t="shared" si="97"/>
        <v>3.9358159249167426E-2</v>
      </c>
      <c r="BA149" s="158">
        <f t="shared" si="97"/>
        <v>0</v>
      </c>
      <c r="BB149" s="211">
        <f t="shared" si="96"/>
        <v>1</v>
      </c>
      <c r="BC149" s="311"/>
      <c r="BG149" s="1">
        <v>0</v>
      </c>
      <c r="BH149" s="1">
        <v>1902.7153496821074</v>
      </c>
      <c r="BI149" s="1">
        <v>0</v>
      </c>
      <c r="BJ149" s="1">
        <v>0</v>
      </c>
      <c r="BK149" s="1">
        <v>1063.2821071752953</v>
      </c>
      <c r="BL149" s="1">
        <v>0</v>
      </c>
      <c r="BM149" s="1">
        <v>0</v>
      </c>
      <c r="BN149" s="1">
        <v>39747.164032697554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1678.8664850136242</v>
      </c>
      <c r="BV149" s="1">
        <v>0</v>
      </c>
      <c r="BW149" s="1">
        <v>0</v>
      </c>
      <c r="BX149" s="1">
        <v>0</v>
      </c>
      <c r="BY149" s="1">
        <v>1818.7720254314263</v>
      </c>
      <c r="BZ149" s="1">
        <v>0</v>
      </c>
      <c r="CA149" s="1">
        <v>46210.80000000001</v>
      </c>
      <c r="CG149" s="1">
        <v>0</v>
      </c>
      <c r="CH149" s="1">
        <v>1391.7045110505601</v>
      </c>
      <c r="CI149" s="1">
        <v>0</v>
      </c>
      <c r="CJ149" s="1">
        <v>0</v>
      </c>
      <c r="CK149" s="1">
        <v>777.7172267635483</v>
      </c>
      <c r="CL149" s="1">
        <v>0</v>
      </c>
      <c r="CM149" s="1">
        <v>0</v>
      </c>
      <c r="CN149" s="1">
        <v>29072.297910990012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1227.9745685740236</v>
      </c>
      <c r="CV149" s="1">
        <v>0</v>
      </c>
      <c r="CW149" s="1">
        <v>0</v>
      </c>
      <c r="CX149" s="1">
        <v>0</v>
      </c>
      <c r="CY149" s="1">
        <v>1330.305782621859</v>
      </c>
      <c r="CZ149" s="1">
        <v>0</v>
      </c>
      <c r="DA149" s="1">
        <v>33800</v>
      </c>
      <c r="DG149" s="1">
        <v>0</v>
      </c>
      <c r="DH149" s="1">
        <v>171.20435967302453</v>
      </c>
      <c r="DI149" s="1">
        <v>0</v>
      </c>
      <c r="DJ149" s="1">
        <v>0</v>
      </c>
      <c r="DK149" s="1">
        <v>95.673024523160763</v>
      </c>
      <c r="DL149" s="1">
        <v>0</v>
      </c>
      <c r="DM149" s="1">
        <v>0</v>
      </c>
      <c r="DN149" s="1">
        <v>3576.4087193460491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151.06267029972753</v>
      </c>
      <c r="DV149" s="1">
        <v>0</v>
      </c>
      <c r="DW149" s="1">
        <v>0</v>
      </c>
      <c r="DX149" s="1">
        <v>0</v>
      </c>
      <c r="DY149" s="1">
        <v>163.65122615803816</v>
      </c>
      <c r="DZ149" s="1">
        <v>0</v>
      </c>
      <c r="EA149" s="1">
        <v>4158</v>
      </c>
      <c r="EG149" s="1">
        <v>0</v>
      </c>
      <c r="EH149" s="1">
        <v>273.92697547683929</v>
      </c>
      <c r="EI149" s="1">
        <v>0</v>
      </c>
      <c r="EJ149" s="1">
        <v>0</v>
      </c>
      <c r="EK149" s="1">
        <v>153.07683923705724</v>
      </c>
      <c r="EL149" s="1">
        <v>0</v>
      </c>
      <c r="EM149" s="1">
        <v>0</v>
      </c>
      <c r="EN149" s="1">
        <v>5722.25395095368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241.70027247956409</v>
      </c>
      <c r="EV149" s="1">
        <v>0</v>
      </c>
      <c r="EW149" s="1">
        <v>0</v>
      </c>
      <c r="EX149" s="1">
        <v>0</v>
      </c>
      <c r="EY149" s="1">
        <v>261.84196185286112</v>
      </c>
      <c r="EZ149" s="1">
        <v>0</v>
      </c>
      <c r="FA149" s="1">
        <v>6652.800000000002</v>
      </c>
      <c r="FG149" s="1">
        <v>0</v>
      </c>
      <c r="FH149" s="1">
        <v>65.879503481683315</v>
      </c>
      <c r="FI149" s="1">
        <v>0</v>
      </c>
      <c r="FJ149" s="1">
        <v>0</v>
      </c>
      <c r="FK149" s="1">
        <v>36.815016651528914</v>
      </c>
      <c r="FL149" s="1">
        <v>0</v>
      </c>
      <c r="FM149" s="1">
        <v>0</v>
      </c>
      <c r="FN149" s="1">
        <v>1376.2034514078111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58.128973660308816</v>
      </c>
      <c r="FV149" s="1">
        <v>0</v>
      </c>
      <c r="FW149" s="1">
        <v>0</v>
      </c>
      <c r="FX149" s="1">
        <v>0</v>
      </c>
      <c r="FY149" s="1">
        <v>62.973054798667881</v>
      </c>
      <c r="FZ149" s="1">
        <v>0</v>
      </c>
      <c r="GA149" s="1">
        <v>1600</v>
      </c>
    </row>
    <row r="150" spans="1:183" ht="15.75" x14ac:dyDescent="0.25">
      <c r="A150" s="302"/>
      <c r="B150" s="309"/>
      <c r="C150" s="70" t="str">
        <f>БАКАЛАВРИ!C150</f>
        <v>ФзФ</v>
      </c>
      <c r="D150" s="66" t="str">
        <f>БАКАЛАВРИ!D150</f>
        <v>Фотоника и лазерна физика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33">
        <v>0</v>
      </c>
      <c r="V150" s="13">
        <v>0</v>
      </c>
      <c r="W150" s="13">
        <v>0</v>
      </c>
      <c r="X150" s="13">
        <v>0</v>
      </c>
      <c r="Y150" s="131">
        <f t="shared" si="85"/>
        <v>0</v>
      </c>
      <c r="Z150" s="307"/>
      <c r="AB150" s="140"/>
      <c r="AD150" s="302"/>
      <c r="AE150" s="309"/>
      <c r="AF150" s="70" t="str">
        <f t="shared" si="95"/>
        <v>ФзФ</v>
      </c>
      <c r="AG150" s="66" t="str">
        <f t="shared" si="95"/>
        <v>Фотоника и лазерна физика</v>
      </c>
      <c r="AH150" s="158" t="str">
        <f t="shared" si="89"/>
        <v/>
      </c>
      <c r="AI150" s="158" t="str">
        <f t="shared" si="89"/>
        <v/>
      </c>
      <c r="AJ150" s="158" t="str">
        <f t="shared" si="89"/>
        <v/>
      </c>
      <c r="AK150" s="158" t="str">
        <f t="shared" si="89"/>
        <v/>
      </c>
      <c r="AL150" s="158" t="str">
        <f t="shared" si="89"/>
        <v/>
      </c>
      <c r="AM150" s="158" t="str">
        <f t="shared" si="89"/>
        <v/>
      </c>
      <c r="AN150" s="158" t="str">
        <f t="shared" si="89"/>
        <v/>
      </c>
      <c r="AO150" s="158" t="str">
        <f t="shared" si="97"/>
        <v/>
      </c>
      <c r="AP150" s="158" t="str">
        <f t="shared" si="97"/>
        <v/>
      </c>
      <c r="AQ150" s="158" t="str">
        <f t="shared" si="97"/>
        <v/>
      </c>
      <c r="AR150" s="158" t="str">
        <f t="shared" si="97"/>
        <v/>
      </c>
      <c r="AS150" s="158" t="str">
        <f t="shared" si="97"/>
        <v/>
      </c>
      <c r="AT150" s="158" t="str">
        <f t="shared" si="97"/>
        <v/>
      </c>
      <c r="AU150" s="158" t="str">
        <f t="shared" si="97"/>
        <v/>
      </c>
      <c r="AV150" s="158" t="str">
        <f t="shared" si="97"/>
        <v/>
      </c>
      <c r="AW150" s="158" t="str">
        <f t="shared" si="97"/>
        <v/>
      </c>
      <c r="AX150" s="159" t="str">
        <f t="shared" si="97"/>
        <v/>
      </c>
      <c r="AY150" s="158" t="str">
        <f t="shared" si="97"/>
        <v/>
      </c>
      <c r="AZ150" s="158" t="str">
        <f t="shared" si="97"/>
        <v/>
      </c>
      <c r="BA150" s="158" t="str">
        <f t="shared" si="97"/>
        <v/>
      </c>
      <c r="BB150" s="211">
        <f t="shared" si="96"/>
        <v>0</v>
      </c>
      <c r="BC150" s="311"/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</row>
    <row r="151" spans="1:183" ht="15.75" x14ac:dyDescent="0.25">
      <c r="A151" s="302"/>
      <c r="B151" s="309"/>
      <c r="C151" s="70" t="str">
        <f>БАКАЛАВРИ!C151</f>
        <v>ФзФ</v>
      </c>
      <c r="D151" s="66" t="str">
        <f>БАКАЛАВРИ!D151</f>
        <v>Ядрена техника и ядрена енергетика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539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49</v>
      </c>
      <c r="T151" s="13">
        <v>0</v>
      </c>
      <c r="U151" s="33">
        <v>0</v>
      </c>
      <c r="V151" s="13">
        <v>0</v>
      </c>
      <c r="W151" s="13">
        <v>0</v>
      </c>
      <c r="X151" s="13">
        <v>0</v>
      </c>
      <c r="Y151" s="131">
        <f t="shared" si="85"/>
        <v>588</v>
      </c>
      <c r="Z151" s="307"/>
      <c r="AB151" s="140"/>
      <c r="AD151" s="302"/>
      <c r="AE151" s="309"/>
      <c r="AF151" s="70" t="str">
        <f t="shared" si="95"/>
        <v>ФзФ</v>
      </c>
      <c r="AG151" s="66" t="str">
        <f t="shared" si="95"/>
        <v>Ядрена техника и ядрена енергетика</v>
      </c>
      <c r="AH151" s="158">
        <f t="shared" si="89"/>
        <v>0</v>
      </c>
      <c r="AI151" s="158">
        <f t="shared" si="89"/>
        <v>0</v>
      </c>
      <c r="AJ151" s="158">
        <f t="shared" si="89"/>
        <v>0</v>
      </c>
      <c r="AK151" s="158">
        <f t="shared" si="89"/>
        <v>0</v>
      </c>
      <c r="AL151" s="158">
        <f t="shared" si="89"/>
        <v>0</v>
      </c>
      <c r="AM151" s="158">
        <f t="shared" si="89"/>
        <v>0</v>
      </c>
      <c r="AN151" s="158">
        <f t="shared" si="89"/>
        <v>0</v>
      </c>
      <c r="AO151" s="158">
        <f t="shared" si="97"/>
        <v>0.91666666666666663</v>
      </c>
      <c r="AP151" s="158">
        <f t="shared" si="97"/>
        <v>0</v>
      </c>
      <c r="AQ151" s="158">
        <f t="shared" si="97"/>
        <v>0</v>
      </c>
      <c r="AR151" s="158">
        <f t="shared" si="97"/>
        <v>0</v>
      </c>
      <c r="AS151" s="158">
        <f t="shared" si="97"/>
        <v>0</v>
      </c>
      <c r="AT151" s="158">
        <f t="shared" si="97"/>
        <v>0</v>
      </c>
      <c r="AU151" s="158">
        <f t="shared" si="97"/>
        <v>0</v>
      </c>
      <c r="AV151" s="158">
        <f t="shared" si="97"/>
        <v>8.3333333333333329E-2</v>
      </c>
      <c r="AW151" s="158">
        <f t="shared" si="97"/>
        <v>0</v>
      </c>
      <c r="AX151" s="159">
        <f t="shared" si="97"/>
        <v>0</v>
      </c>
      <c r="AY151" s="158">
        <f t="shared" si="97"/>
        <v>0</v>
      </c>
      <c r="AZ151" s="158">
        <f t="shared" si="97"/>
        <v>0</v>
      </c>
      <c r="BA151" s="158">
        <f t="shared" si="97"/>
        <v>0</v>
      </c>
      <c r="BB151" s="211">
        <f t="shared" si="96"/>
        <v>1</v>
      </c>
      <c r="BC151" s="311"/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19259.900000000001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1750.9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21010.800000000003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7883.333333333333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716.66666666666663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8600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3811.5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346.5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4158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6098.4000000000005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554.40000000000009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6652.8000000000011</v>
      </c>
      <c r="FG151" s="1">
        <v>0</v>
      </c>
      <c r="FH151" s="1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1466.6666666666665</v>
      </c>
      <c r="FO151" s="1">
        <v>0</v>
      </c>
      <c r="FP151" s="1">
        <v>0</v>
      </c>
      <c r="FQ151" s="1">
        <v>0</v>
      </c>
      <c r="FR151" s="1">
        <v>0</v>
      </c>
      <c r="FS151" s="1">
        <v>0</v>
      </c>
      <c r="FT151" s="1">
        <v>0</v>
      </c>
      <c r="FU151" s="1">
        <v>133.33333333333331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1599.9999999999998</v>
      </c>
    </row>
    <row r="152" spans="1:183" ht="15.75" x14ac:dyDescent="0.25">
      <c r="A152" s="302"/>
      <c r="B152" s="309"/>
      <c r="C152" s="70" t="str">
        <f>БАКАЛАВРИ!C152</f>
        <v>ФзФ</v>
      </c>
      <c r="D152" s="66" t="str">
        <f>БАКАЛАВРИ!D152</f>
        <v>Физика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1284.75</v>
      </c>
      <c r="M152" s="13">
        <v>0</v>
      </c>
      <c r="N152" s="13">
        <v>36</v>
      </c>
      <c r="O152" s="13">
        <v>0</v>
      </c>
      <c r="P152" s="13">
        <v>0</v>
      </c>
      <c r="Q152" s="13">
        <v>0</v>
      </c>
      <c r="R152" s="13">
        <v>0</v>
      </c>
      <c r="S152" s="13">
        <v>22.5</v>
      </c>
      <c r="T152" s="13">
        <v>0</v>
      </c>
      <c r="U152" s="33">
        <v>0</v>
      </c>
      <c r="V152" s="13">
        <v>0</v>
      </c>
      <c r="W152" s="13">
        <v>21</v>
      </c>
      <c r="X152" s="13">
        <v>0</v>
      </c>
      <c r="Y152" s="131">
        <f t="shared" si="85"/>
        <v>1364.25</v>
      </c>
      <c r="Z152" s="307"/>
      <c r="AB152" s="140"/>
      <c r="AD152" s="302"/>
      <c r="AE152" s="309"/>
      <c r="AF152" s="70" t="str">
        <f t="shared" si="95"/>
        <v>ФзФ</v>
      </c>
      <c r="AG152" s="66" t="str">
        <f t="shared" si="95"/>
        <v>Физика</v>
      </c>
      <c r="AH152" s="158">
        <f t="shared" si="89"/>
        <v>0</v>
      </c>
      <c r="AI152" s="158">
        <f t="shared" si="89"/>
        <v>0</v>
      </c>
      <c r="AJ152" s="158">
        <f t="shared" si="89"/>
        <v>0</v>
      </c>
      <c r="AK152" s="158">
        <f t="shared" si="89"/>
        <v>0</v>
      </c>
      <c r="AL152" s="158">
        <f t="shared" si="89"/>
        <v>0</v>
      </c>
      <c r="AM152" s="158">
        <f t="shared" si="89"/>
        <v>0</v>
      </c>
      <c r="AN152" s="158">
        <f t="shared" si="89"/>
        <v>0</v>
      </c>
      <c r="AO152" s="158">
        <f t="shared" si="97"/>
        <v>0.94172622319956023</v>
      </c>
      <c r="AP152" s="158">
        <f t="shared" si="97"/>
        <v>0</v>
      </c>
      <c r="AQ152" s="158">
        <f t="shared" si="97"/>
        <v>2.6388125343595383E-2</v>
      </c>
      <c r="AR152" s="158">
        <f t="shared" si="97"/>
        <v>0</v>
      </c>
      <c r="AS152" s="158">
        <f t="shared" si="97"/>
        <v>0</v>
      </c>
      <c r="AT152" s="158">
        <f t="shared" si="97"/>
        <v>0</v>
      </c>
      <c r="AU152" s="158">
        <f t="shared" si="97"/>
        <v>0</v>
      </c>
      <c r="AV152" s="158">
        <f t="shared" si="97"/>
        <v>1.6492578339747113E-2</v>
      </c>
      <c r="AW152" s="158">
        <f t="shared" si="97"/>
        <v>0</v>
      </c>
      <c r="AX152" s="159">
        <f t="shared" si="97"/>
        <v>0</v>
      </c>
      <c r="AY152" s="158">
        <f t="shared" si="97"/>
        <v>0</v>
      </c>
      <c r="AZ152" s="158">
        <f t="shared" si="97"/>
        <v>1.5393073117097306E-2</v>
      </c>
      <c r="BA152" s="158">
        <f t="shared" si="97"/>
        <v>0</v>
      </c>
      <c r="BB152" s="211">
        <f t="shared" si="96"/>
        <v>1</v>
      </c>
      <c r="BC152" s="311"/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42661.653348818043</v>
      </c>
      <c r="BO152" s="1">
        <v>0</v>
      </c>
      <c r="BP152" s="1">
        <v>1195.4228609125896</v>
      </c>
      <c r="BQ152" s="1">
        <v>0</v>
      </c>
      <c r="BR152" s="1">
        <v>0</v>
      </c>
      <c r="BS152" s="1">
        <v>0</v>
      </c>
      <c r="BT152" s="1">
        <v>0</v>
      </c>
      <c r="BU152" s="1">
        <v>747.13928807036848</v>
      </c>
      <c r="BV152" s="1">
        <v>0</v>
      </c>
      <c r="BW152" s="1">
        <v>0</v>
      </c>
      <c r="BX152" s="1">
        <v>0</v>
      </c>
      <c r="BY152" s="1">
        <v>697.33000219901055</v>
      </c>
      <c r="BZ152" s="1">
        <v>0</v>
      </c>
      <c r="CA152" s="1">
        <v>45301.545500000015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19286.501727047831</v>
      </c>
      <c r="CO152" s="1">
        <v>0</v>
      </c>
      <c r="CP152" s="1">
        <v>540.42736888400225</v>
      </c>
      <c r="CQ152" s="1">
        <v>0</v>
      </c>
      <c r="CR152" s="1">
        <v>0</v>
      </c>
      <c r="CS152" s="1">
        <v>0</v>
      </c>
      <c r="CT152" s="1">
        <v>0</v>
      </c>
      <c r="CU152" s="1">
        <v>337.76710555250139</v>
      </c>
      <c r="CV152" s="1">
        <v>0</v>
      </c>
      <c r="CW152" s="1">
        <v>0</v>
      </c>
      <c r="CX152" s="1">
        <v>0</v>
      </c>
      <c r="CY152" s="1">
        <v>315.24929851566799</v>
      </c>
      <c r="CZ152" s="1">
        <v>0</v>
      </c>
      <c r="DA152" s="1">
        <v>20479.945500000005</v>
      </c>
      <c r="DG152" s="1">
        <v>0</v>
      </c>
      <c r="DH152" s="1">
        <v>0</v>
      </c>
      <c r="DI152" s="1">
        <v>0</v>
      </c>
      <c r="DJ152" s="1">
        <v>0</v>
      </c>
      <c r="DK152" s="1">
        <v>0</v>
      </c>
      <c r="DL152" s="1">
        <v>0</v>
      </c>
      <c r="DM152" s="1">
        <v>0</v>
      </c>
      <c r="DN152" s="1">
        <v>7831.3952721275427</v>
      </c>
      <c r="DO152" s="1">
        <v>0</v>
      </c>
      <c r="DP152" s="1">
        <v>219.44365035733921</v>
      </c>
      <c r="DQ152" s="1">
        <v>0</v>
      </c>
      <c r="DR152" s="1">
        <v>0</v>
      </c>
      <c r="DS152" s="1">
        <v>0</v>
      </c>
      <c r="DT152" s="1">
        <v>0</v>
      </c>
      <c r="DU152" s="1">
        <v>137.15228147333698</v>
      </c>
      <c r="DV152" s="1">
        <v>0</v>
      </c>
      <c r="DW152" s="1">
        <v>0</v>
      </c>
      <c r="DX152" s="1">
        <v>0</v>
      </c>
      <c r="DY152" s="1">
        <v>128.00879604178121</v>
      </c>
      <c r="DZ152" s="1">
        <v>0</v>
      </c>
      <c r="EA152" s="1">
        <v>8316</v>
      </c>
      <c r="EG152" s="1">
        <v>0</v>
      </c>
      <c r="EH152" s="1">
        <v>0</v>
      </c>
      <c r="EI152" s="1">
        <v>0</v>
      </c>
      <c r="EJ152" s="1">
        <v>0</v>
      </c>
      <c r="EK152" s="1">
        <v>0</v>
      </c>
      <c r="EL152" s="1">
        <v>0</v>
      </c>
      <c r="EM152" s="1">
        <v>0</v>
      </c>
      <c r="EN152" s="1">
        <v>12530.23243540407</v>
      </c>
      <c r="EO152" s="1">
        <v>0</v>
      </c>
      <c r="EP152" s="1">
        <v>351.10984057174278</v>
      </c>
      <c r="EQ152" s="1">
        <v>0</v>
      </c>
      <c r="ER152" s="1">
        <v>0</v>
      </c>
      <c r="ES152" s="1">
        <v>0</v>
      </c>
      <c r="ET152" s="1">
        <v>0</v>
      </c>
      <c r="EU152" s="1">
        <v>219.44365035733924</v>
      </c>
      <c r="EV152" s="1">
        <v>0</v>
      </c>
      <c r="EW152" s="1">
        <v>0</v>
      </c>
      <c r="EX152" s="1">
        <v>0</v>
      </c>
      <c r="EY152" s="1">
        <v>204.81407366684994</v>
      </c>
      <c r="EZ152" s="1">
        <v>0</v>
      </c>
      <c r="FA152" s="1">
        <v>13305.600000000002</v>
      </c>
      <c r="FG152" s="1">
        <v>0</v>
      </c>
      <c r="FH152" s="1">
        <v>0</v>
      </c>
      <c r="FI152" s="1">
        <v>0</v>
      </c>
      <c r="FJ152" s="1">
        <v>0</v>
      </c>
      <c r="FK152" s="1">
        <v>0</v>
      </c>
      <c r="FL152" s="1">
        <v>0</v>
      </c>
      <c r="FM152" s="1">
        <v>0</v>
      </c>
      <c r="FN152" s="1">
        <v>3013.5239142385926</v>
      </c>
      <c r="FO152" s="1">
        <v>0</v>
      </c>
      <c r="FP152" s="1">
        <v>84.442001099505219</v>
      </c>
      <c r="FQ152" s="1">
        <v>0</v>
      </c>
      <c r="FR152" s="1">
        <v>0</v>
      </c>
      <c r="FS152" s="1">
        <v>0</v>
      </c>
      <c r="FT152" s="1">
        <v>0</v>
      </c>
      <c r="FU152" s="1">
        <v>52.77625068719076</v>
      </c>
      <c r="FV152" s="1">
        <v>0</v>
      </c>
      <c r="FW152" s="1">
        <v>0</v>
      </c>
      <c r="FX152" s="1">
        <v>0</v>
      </c>
      <c r="FY152" s="1">
        <v>49.257833974711382</v>
      </c>
      <c r="FZ152" s="1">
        <v>0</v>
      </c>
      <c r="GA152" s="1">
        <v>3200.0000000000005</v>
      </c>
    </row>
    <row r="153" spans="1:183" ht="32.25" thickBot="1" x14ac:dyDescent="0.3">
      <c r="A153" s="303"/>
      <c r="B153" s="305"/>
      <c r="C153" s="71" t="str">
        <f>БАКАЛАВРИ!C153</f>
        <v>ФзФ</v>
      </c>
      <c r="D153" s="65" t="str">
        <f>БАКАЛАВРИ!D153</f>
        <v>Физика на ядрото и елементарните частици (на английски език)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34">
        <v>0</v>
      </c>
      <c r="V153" s="14">
        <v>0</v>
      </c>
      <c r="W153" s="14">
        <v>0</v>
      </c>
      <c r="X153" s="14">
        <v>0</v>
      </c>
      <c r="Y153" s="132">
        <f t="shared" si="85"/>
        <v>0</v>
      </c>
      <c r="Z153" s="308"/>
      <c r="AB153" s="140"/>
      <c r="AD153" s="303"/>
      <c r="AE153" s="305"/>
      <c r="AF153" s="71" t="str">
        <f t="shared" si="95"/>
        <v>ФзФ</v>
      </c>
      <c r="AG153" s="65" t="str">
        <f t="shared" si="95"/>
        <v>Физика на ядрото и елементарните частици (на английски език)</v>
      </c>
      <c r="AH153" s="160" t="str">
        <f t="shared" si="89"/>
        <v/>
      </c>
      <c r="AI153" s="160" t="str">
        <f t="shared" si="89"/>
        <v/>
      </c>
      <c r="AJ153" s="160" t="str">
        <f t="shared" si="89"/>
        <v/>
      </c>
      <c r="AK153" s="160" t="str">
        <f t="shared" si="89"/>
        <v/>
      </c>
      <c r="AL153" s="160" t="str">
        <f t="shared" si="89"/>
        <v/>
      </c>
      <c r="AM153" s="160" t="str">
        <f t="shared" si="89"/>
        <v/>
      </c>
      <c r="AN153" s="160" t="str">
        <f t="shared" si="89"/>
        <v/>
      </c>
      <c r="AO153" s="160" t="str">
        <f t="shared" si="97"/>
        <v/>
      </c>
      <c r="AP153" s="160" t="str">
        <f t="shared" si="97"/>
        <v/>
      </c>
      <c r="AQ153" s="160" t="str">
        <f t="shared" si="97"/>
        <v/>
      </c>
      <c r="AR153" s="160" t="str">
        <f t="shared" si="97"/>
        <v/>
      </c>
      <c r="AS153" s="160" t="str">
        <f t="shared" si="97"/>
        <v/>
      </c>
      <c r="AT153" s="160" t="str">
        <f t="shared" si="97"/>
        <v/>
      </c>
      <c r="AU153" s="160" t="str">
        <f t="shared" si="97"/>
        <v/>
      </c>
      <c r="AV153" s="160" t="str">
        <f t="shared" si="97"/>
        <v/>
      </c>
      <c r="AW153" s="160" t="str">
        <f t="shared" si="97"/>
        <v/>
      </c>
      <c r="AX153" s="161" t="str">
        <f t="shared" si="97"/>
        <v/>
      </c>
      <c r="AY153" s="160" t="str">
        <f t="shared" si="97"/>
        <v/>
      </c>
      <c r="AZ153" s="160" t="str">
        <f t="shared" si="97"/>
        <v/>
      </c>
      <c r="BA153" s="160" t="str">
        <f t="shared" si="97"/>
        <v/>
      </c>
      <c r="BB153" s="212">
        <f t="shared" si="96"/>
        <v>0</v>
      </c>
      <c r="BC153" s="312"/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0</v>
      </c>
      <c r="DG153" s="1">
        <v>0</v>
      </c>
      <c r="DH153" s="1">
        <v>0</v>
      </c>
      <c r="DI153" s="1">
        <v>0</v>
      </c>
      <c r="DJ153" s="1">
        <v>0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0</v>
      </c>
      <c r="EY153" s="1">
        <v>0</v>
      </c>
      <c r="EZ153" s="1">
        <v>0</v>
      </c>
      <c r="FA153" s="1">
        <v>0</v>
      </c>
      <c r="FG153" s="1">
        <v>0</v>
      </c>
      <c r="FH153" s="1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R153" s="1">
        <v>0</v>
      </c>
      <c r="FS153" s="1">
        <v>0</v>
      </c>
      <c r="FT153" s="1">
        <v>0</v>
      </c>
      <c r="FU153" s="1">
        <v>0</v>
      </c>
      <c r="FV153" s="1">
        <v>0</v>
      </c>
      <c r="FW153" s="1">
        <v>0</v>
      </c>
      <c r="FX153" s="1">
        <v>0</v>
      </c>
      <c r="FY153" s="1">
        <v>0</v>
      </c>
      <c r="FZ153" s="1">
        <v>0</v>
      </c>
      <c r="GA153" s="1">
        <v>0</v>
      </c>
    </row>
    <row r="154" spans="1:183" ht="39.75" customHeight="1" thickBot="1" x14ac:dyDescent="0.3">
      <c r="A154" s="184">
        <f>MAX($A$36:A153)+1</f>
        <v>22</v>
      </c>
      <c r="B154" s="185" t="str">
        <f>БАКАЛАВРИ!B154</f>
        <v>Електротехника, електроника и автоматика</v>
      </c>
      <c r="C154" s="72" t="str">
        <f>БАКАЛАВРИ!C154</f>
        <v>ФзФ</v>
      </c>
      <c r="D154" s="67" t="str">
        <f>БАКАЛАВРИ!D154</f>
        <v>Теория на електронните вериги и електронна схемотехника - докторска програма</v>
      </c>
      <c r="E154" s="49">
        <v>0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</v>
      </c>
      <c r="S154" s="49">
        <v>0</v>
      </c>
      <c r="T154" s="49">
        <v>0</v>
      </c>
      <c r="U154" s="50">
        <v>0</v>
      </c>
      <c r="V154" s="49">
        <v>0</v>
      </c>
      <c r="W154" s="49">
        <v>0</v>
      </c>
      <c r="X154" s="49">
        <v>0</v>
      </c>
      <c r="Y154" s="134">
        <f t="shared" si="85"/>
        <v>0</v>
      </c>
      <c r="Z154" s="282">
        <f>Y154</f>
        <v>0</v>
      </c>
      <c r="AB154" s="140"/>
      <c r="AD154" s="184">
        <f>A154</f>
        <v>22</v>
      </c>
      <c r="AE154" s="185" t="str">
        <f>B154</f>
        <v>Електротехника, електроника и автоматика</v>
      </c>
      <c r="AF154" s="72" t="str">
        <f t="shared" si="95"/>
        <v>ФзФ</v>
      </c>
      <c r="AG154" s="67" t="str">
        <f t="shared" si="95"/>
        <v>Теория на електронните вериги и електронна схемотехника - докторска програма</v>
      </c>
      <c r="AH154" s="160" t="str">
        <f t="shared" si="89"/>
        <v/>
      </c>
      <c r="AI154" s="160" t="str">
        <f t="shared" si="89"/>
        <v/>
      </c>
      <c r="AJ154" s="160" t="str">
        <f t="shared" si="89"/>
        <v/>
      </c>
      <c r="AK154" s="160" t="str">
        <f t="shared" si="89"/>
        <v/>
      </c>
      <c r="AL154" s="160" t="str">
        <f t="shared" si="89"/>
        <v/>
      </c>
      <c r="AM154" s="160" t="str">
        <f t="shared" si="89"/>
        <v/>
      </c>
      <c r="AN154" s="160" t="str">
        <f t="shared" si="89"/>
        <v/>
      </c>
      <c r="AO154" s="160" t="str">
        <f t="shared" si="97"/>
        <v/>
      </c>
      <c r="AP154" s="160" t="str">
        <f t="shared" si="97"/>
        <v/>
      </c>
      <c r="AQ154" s="160" t="str">
        <f t="shared" si="97"/>
        <v/>
      </c>
      <c r="AR154" s="160" t="str">
        <f t="shared" si="97"/>
        <v/>
      </c>
      <c r="AS154" s="160" t="str">
        <f t="shared" si="97"/>
        <v/>
      </c>
      <c r="AT154" s="160" t="str">
        <f t="shared" si="97"/>
        <v/>
      </c>
      <c r="AU154" s="160" t="str">
        <f t="shared" si="97"/>
        <v/>
      </c>
      <c r="AV154" s="160" t="str">
        <f t="shared" si="97"/>
        <v/>
      </c>
      <c r="AW154" s="160" t="str">
        <f t="shared" si="97"/>
        <v/>
      </c>
      <c r="AX154" s="161" t="str">
        <f t="shared" si="97"/>
        <v/>
      </c>
      <c r="AY154" s="160" t="str">
        <f t="shared" si="97"/>
        <v/>
      </c>
      <c r="AZ154" s="160" t="str">
        <f t="shared" si="97"/>
        <v/>
      </c>
      <c r="BA154" s="160" t="str">
        <f t="shared" si="97"/>
        <v/>
      </c>
      <c r="BB154" s="214">
        <f t="shared" si="96"/>
        <v>0</v>
      </c>
      <c r="BC154" s="187"/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">
        <v>0</v>
      </c>
      <c r="CW154" s="1">
        <v>0</v>
      </c>
      <c r="CX154" s="1">
        <v>0</v>
      </c>
      <c r="CY154" s="1">
        <v>0</v>
      </c>
      <c r="CZ154" s="1">
        <v>0</v>
      </c>
      <c r="DA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Y154" s="1">
        <v>0</v>
      </c>
      <c r="DZ154" s="1">
        <v>0</v>
      </c>
      <c r="EA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0</v>
      </c>
      <c r="EZ154" s="1">
        <v>0</v>
      </c>
      <c r="FA154" s="1">
        <v>0</v>
      </c>
      <c r="FG154" s="1">
        <v>0</v>
      </c>
      <c r="FH154" s="1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0</v>
      </c>
      <c r="FS154" s="1">
        <v>0</v>
      </c>
      <c r="FT154" s="1">
        <v>0</v>
      </c>
      <c r="FU154" s="1">
        <v>0</v>
      </c>
      <c r="FV154" s="1">
        <v>0</v>
      </c>
      <c r="FW154" s="1">
        <v>0</v>
      </c>
      <c r="FX154" s="1">
        <v>0</v>
      </c>
      <c r="FY154" s="1">
        <v>0</v>
      </c>
      <c r="FZ154" s="1">
        <v>0</v>
      </c>
      <c r="GA154" s="1">
        <v>0</v>
      </c>
    </row>
    <row r="155" spans="1:183" ht="16.5" thickBot="1" x14ac:dyDescent="0.3">
      <c r="A155" s="302">
        <f>MAX($A$36:A154)+1</f>
        <v>23</v>
      </c>
      <c r="B155" s="304" t="str">
        <f>БАКАЛАВРИ!B155</f>
        <v>Комуникационна и компютърна техника</v>
      </c>
      <c r="C155" s="69" t="str">
        <f>БАКАЛАВРИ!C155</f>
        <v>ФзФ</v>
      </c>
      <c r="D155" s="68" t="str">
        <f>БАКАЛАВРИ!D155</f>
        <v>Компютърно инженерство</v>
      </c>
      <c r="E155" s="154">
        <v>0</v>
      </c>
      <c r="F155" s="154">
        <v>0</v>
      </c>
      <c r="G155" s="154">
        <v>48</v>
      </c>
      <c r="H155" s="154">
        <v>0</v>
      </c>
      <c r="I155" s="154">
        <v>0</v>
      </c>
      <c r="J155" s="154">
        <v>0</v>
      </c>
      <c r="K155" s="154">
        <v>0</v>
      </c>
      <c r="L155" s="154">
        <v>976.5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32">
        <v>0</v>
      </c>
      <c r="V155" s="12">
        <v>0</v>
      </c>
      <c r="W155" s="12">
        <v>0</v>
      </c>
      <c r="X155" s="12">
        <v>0</v>
      </c>
      <c r="Y155" s="133">
        <f t="shared" si="85"/>
        <v>1024.5</v>
      </c>
      <c r="Z155" s="306">
        <f>SUM(Y155:Y156)</f>
        <v>1093.5</v>
      </c>
      <c r="AB155" s="140"/>
      <c r="AD155" s="301">
        <f>A155</f>
        <v>23</v>
      </c>
      <c r="AE155" s="304" t="str">
        <f>B155</f>
        <v>Комуникационна и компютърна техника</v>
      </c>
      <c r="AF155" s="69" t="str">
        <f t="shared" si="95"/>
        <v>ФзФ</v>
      </c>
      <c r="AG155" s="68" t="str">
        <f t="shared" si="95"/>
        <v>Компютърно инженерство</v>
      </c>
      <c r="AH155" s="162">
        <f t="shared" si="89"/>
        <v>0</v>
      </c>
      <c r="AI155" s="162">
        <f t="shared" si="89"/>
        <v>0</v>
      </c>
      <c r="AJ155" s="162">
        <f t="shared" si="89"/>
        <v>4.6852122986822842E-2</v>
      </c>
      <c r="AK155" s="162">
        <f t="shared" si="89"/>
        <v>0</v>
      </c>
      <c r="AL155" s="162">
        <f t="shared" si="89"/>
        <v>0</v>
      </c>
      <c r="AM155" s="162">
        <f t="shared" si="89"/>
        <v>0</v>
      </c>
      <c r="AN155" s="162">
        <f t="shared" si="89"/>
        <v>0</v>
      </c>
      <c r="AO155" s="162">
        <f t="shared" si="97"/>
        <v>0.95314787701317716</v>
      </c>
      <c r="AP155" s="162">
        <f t="shared" si="97"/>
        <v>0</v>
      </c>
      <c r="AQ155" s="162">
        <f t="shared" si="97"/>
        <v>0</v>
      </c>
      <c r="AR155" s="162">
        <f t="shared" si="97"/>
        <v>0</v>
      </c>
      <c r="AS155" s="162">
        <f t="shared" si="97"/>
        <v>0</v>
      </c>
      <c r="AT155" s="162">
        <f t="shared" si="97"/>
        <v>0</v>
      </c>
      <c r="AU155" s="162">
        <f t="shared" si="97"/>
        <v>0</v>
      </c>
      <c r="AV155" s="162">
        <f t="shared" si="97"/>
        <v>0</v>
      </c>
      <c r="AW155" s="162">
        <f t="shared" si="97"/>
        <v>0</v>
      </c>
      <c r="AX155" s="163">
        <f t="shared" si="97"/>
        <v>0</v>
      </c>
      <c r="AY155" s="162">
        <f t="shared" si="97"/>
        <v>0</v>
      </c>
      <c r="AZ155" s="162">
        <f t="shared" si="97"/>
        <v>0</v>
      </c>
      <c r="BA155" s="162">
        <f t="shared" si="97"/>
        <v>0</v>
      </c>
      <c r="BB155" s="213">
        <f t="shared" si="96"/>
        <v>1</v>
      </c>
      <c r="BC155" s="310"/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G155" s="1">
        <v>0</v>
      </c>
      <c r="DH155" s="1">
        <v>0</v>
      </c>
      <c r="DI155" s="1">
        <v>0</v>
      </c>
      <c r="DJ155" s="1">
        <v>0</v>
      </c>
      <c r="DK155" s="1">
        <v>0</v>
      </c>
      <c r="DL155" s="1">
        <v>0</v>
      </c>
      <c r="DM155" s="1">
        <v>0</v>
      </c>
      <c r="DN155" s="1">
        <v>0</v>
      </c>
      <c r="DO155" s="1">
        <v>0</v>
      </c>
      <c r="DP155" s="1">
        <v>0</v>
      </c>
      <c r="DQ155" s="1">
        <v>0</v>
      </c>
      <c r="DR155" s="1">
        <v>0</v>
      </c>
      <c r="DS155" s="1">
        <v>0</v>
      </c>
      <c r="DT155" s="1">
        <v>0</v>
      </c>
      <c r="DU155" s="1">
        <v>0</v>
      </c>
      <c r="DV155" s="1">
        <v>0</v>
      </c>
      <c r="DW155" s="1">
        <v>0</v>
      </c>
      <c r="DX155" s="1">
        <v>0</v>
      </c>
      <c r="DY155" s="1">
        <v>0</v>
      </c>
      <c r="DZ155" s="1">
        <v>0</v>
      </c>
      <c r="EA155" s="1">
        <v>0</v>
      </c>
      <c r="EG155" s="1">
        <v>0</v>
      </c>
      <c r="EH155" s="1">
        <v>0</v>
      </c>
      <c r="EI155" s="1">
        <v>0</v>
      </c>
      <c r="EJ155" s="1">
        <v>0</v>
      </c>
      <c r="EK155" s="1">
        <v>0</v>
      </c>
      <c r="EL155" s="1">
        <v>0</v>
      </c>
      <c r="EM155" s="1">
        <v>0</v>
      </c>
      <c r="EN155" s="1">
        <v>0</v>
      </c>
      <c r="EO155" s="1">
        <v>0</v>
      </c>
      <c r="EP155" s="1">
        <v>0</v>
      </c>
      <c r="EQ155" s="1">
        <v>0</v>
      </c>
      <c r="ER155" s="1">
        <v>0</v>
      </c>
      <c r="ES155" s="1">
        <v>0</v>
      </c>
      <c r="ET155" s="1">
        <v>0</v>
      </c>
      <c r="EU155" s="1">
        <v>0</v>
      </c>
      <c r="EV155" s="1">
        <v>0</v>
      </c>
      <c r="EW155" s="1">
        <v>0</v>
      </c>
      <c r="EX155" s="1">
        <v>0</v>
      </c>
      <c r="EY155" s="1">
        <v>0</v>
      </c>
      <c r="EZ155" s="1">
        <v>0</v>
      </c>
      <c r="FA155" s="1">
        <v>0</v>
      </c>
      <c r="FG155" s="1">
        <v>0</v>
      </c>
      <c r="FH155" s="1">
        <v>0</v>
      </c>
      <c r="FI155" s="1">
        <v>0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R155" s="1">
        <v>0</v>
      </c>
      <c r="FS155" s="1">
        <v>0</v>
      </c>
      <c r="FT155" s="1">
        <v>0</v>
      </c>
      <c r="FU155" s="1">
        <v>0</v>
      </c>
      <c r="FV155" s="1">
        <v>0</v>
      </c>
      <c r="FW155" s="1">
        <v>0</v>
      </c>
      <c r="FX155" s="1">
        <v>0</v>
      </c>
      <c r="FY155" s="1">
        <v>0</v>
      </c>
      <c r="FZ155" s="1">
        <v>0</v>
      </c>
      <c r="GA155" s="1">
        <v>0</v>
      </c>
    </row>
    <row r="156" spans="1:183" ht="16.5" thickBot="1" x14ac:dyDescent="0.3">
      <c r="A156" s="302"/>
      <c r="B156" s="309"/>
      <c r="C156" s="149" t="str">
        <f>БАКАЛАВРИ!C156</f>
        <v>ФзФ</v>
      </c>
      <c r="D156" s="150" t="str">
        <f>БАКАЛАВРИ!D156</f>
        <v>Комуникации и физична електроника</v>
      </c>
      <c r="E156" s="147">
        <v>0</v>
      </c>
      <c r="F156" s="147">
        <v>0</v>
      </c>
      <c r="G156" s="147">
        <v>0</v>
      </c>
      <c r="H156" s="147">
        <v>0</v>
      </c>
      <c r="I156" s="147">
        <v>0</v>
      </c>
      <c r="J156" s="147">
        <v>0</v>
      </c>
      <c r="K156" s="147">
        <v>0</v>
      </c>
      <c r="L156" s="147">
        <v>69</v>
      </c>
      <c r="M156" s="147">
        <v>0</v>
      </c>
      <c r="N156" s="147">
        <v>0</v>
      </c>
      <c r="O156" s="147">
        <v>0</v>
      </c>
      <c r="P156" s="147">
        <v>0</v>
      </c>
      <c r="Q156" s="147">
        <v>0</v>
      </c>
      <c r="R156" s="147">
        <v>0</v>
      </c>
      <c r="S156" s="147">
        <v>0</v>
      </c>
      <c r="T156" s="147">
        <v>0</v>
      </c>
      <c r="U156" s="148">
        <v>0</v>
      </c>
      <c r="V156" s="147">
        <v>0</v>
      </c>
      <c r="W156" s="147">
        <v>0</v>
      </c>
      <c r="X156" s="147">
        <v>0</v>
      </c>
      <c r="Y156" s="151">
        <f t="shared" si="85"/>
        <v>69</v>
      </c>
      <c r="Z156" s="307"/>
      <c r="AB156" s="140"/>
      <c r="AD156" s="302"/>
      <c r="AE156" s="309"/>
      <c r="AF156" s="149" t="str">
        <f t="shared" si="95"/>
        <v>ФзФ</v>
      </c>
      <c r="AG156" s="150" t="str">
        <f t="shared" si="95"/>
        <v>Комуникации и физична електроника</v>
      </c>
      <c r="AH156" s="166">
        <f t="shared" si="89"/>
        <v>0</v>
      </c>
      <c r="AI156" s="166">
        <f t="shared" si="89"/>
        <v>0</v>
      </c>
      <c r="AJ156" s="166">
        <f t="shared" si="89"/>
        <v>0</v>
      </c>
      <c r="AK156" s="166">
        <f t="shared" si="89"/>
        <v>0</v>
      </c>
      <c r="AL156" s="166">
        <f t="shared" si="89"/>
        <v>0</v>
      </c>
      <c r="AM156" s="166">
        <f t="shared" si="89"/>
        <v>0</v>
      </c>
      <c r="AN156" s="166">
        <f t="shared" si="89"/>
        <v>0</v>
      </c>
      <c r="AO156" s="166">
        <f t="shared" si="97"/>
        <v>1</v>
      </c>
      <c r="AP156" s="166">
        <f t="shared" si="97"/>
        <v>0</v>
      </c>
      <c r="AQ156" s="166">
        <f t="shared" si="97"/>
        <v>0</v>
      </c>
      <c r="AR156" s="166">
        <f t="shared" si="97"/>
        <v>0</v>
      </c>
      <c r="AS156" s="166">
        <f t="shared" si="97"/>
        <v>0</v>
      </c>
      <c r="AT156" s="166">
        <f t="shared" si="97"/>
        <v>0</v>
      </c>
      <c r="AU156" s="166">
        <f t="shared" si="97"/>
        <v>0</v>
      </c>
      <c r="AV156" s="166">
        <f t="shared" si="97"/>
        <v>0</v>
      </c>
      <c r="AW156" s="166">
        <f t="shared" si="97"/>
        <v>0</v>
      </c>
      <c r="AX156" s="167">
        <f t="shared" si="97"/>
        <v>0</v>
      </c>
      <c r="AY156" s="166">
        <f t="shared" si="97"/>
        <v>0</v>
      </c>
      <c r="AZ156" s="166">
        <f t="shared" si="97"/>
        <v>0</v>
      </c>
      <c r="BA156" s="166">
        <f t="shared" si="97"/>
        <v>0</v>
      </c>
      <c r="BB156" s="218">
        <f t="shared" si="96"/>
        <v>1</v>
      </c>
      <c r="BC156" s="311"/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23199.06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23199.06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18750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  <c r="DA156" s="1">
        <v>18750</v>
      </c>
      <c r="DG156" s="1">
        <v>0</v>
      </c>
      <c r="DH156" s="1">
        <v>0</v>
      </c>
      <c r="DI156" s="1">
        <v>0</v>
      </c>
      <c r="DJ156" s="1">
        <v>0</v>
      </c>
      <c r="DK156" s="1">
        <v>0</v>
      </c>
      <c r="DL156" s="1">
        <v>0</v>
      </c>
      <c r="DM156" s="1">
        <v>0</v>
      </c>
      <c r="DN156" s="1">
        <v>4158</v>
      </c>
      <c r="DO156" s="1">
        <v>0</v>
      </c>
      <c r="DP156" s="1">
        <v>0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4158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291.0600000000004</v>
      </c>
      <c r="EO156" s="1">
        <v>0</v>
      </c>
      <c r="EP156" s="1">
        <v>0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0</v>
      </c>
      <c r="EY156" s="1">
        <v>0</v>
      </c>
      <c r="EZ156" s="1">
        <v>0</v>
      </c>
      <c r="FA156" s="1">
        <v>291.0600000000004</v>
      </c>
      <c r="FG156" s="1">
        <v>0</v>
      </c>
      <c r="FH156" s="1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R156" s="1">
        <v>0</v>
      </c>
      <c r="FS156" s="1">
        <v>0</v>
      </c>
      <c r="FT156" s="1">
        <v>0</v>
      </c>
      <c r="FU156" s="1">
        <v>0</v>
      </c>
      <c r="FV156" s="1">
        <v>0</v>
      </c>
      <c r="FW156" s="1">
        <v>0</v>
      </c>
      <c r="FX156" s="1">
        <v>0</v>
      </c>
      <c r="FY156" s="1">
        <v>0</v>
      </c>
      <c r="FZ156" s="1">
        <v>0</v>
      </c>
      <c r="GA156" s="1">
        <v>0</v>
      </c>
    </row>
    <row r="157" spans="1:183" ht="15.75" x14ac:dyDescent="0.25">
      <c r="A157" s="301">
        <f>MAX($A$36:A156)+1</f>
        <v>24</v>
      </c>
      <c r="B157" s="304" t="str">
        <f>БАКАЛАВРИ!B157</f>
        <v>Информатика и компютърни науки</v>
      </c>
      <c r="C157" s="69" t="str">
        <f>БАКАЛАВРИ!C157</f>
        <v>ФМИ</v>
      </c>
      <c r="D157" s="59" t="str">
        <f>БАКАЛАВРИ!D157</f>
        <v>Информатика</v>
      </c>
      <c r="E157" s="12">
        <v>0</v>
      </c>
      <c r="F157" s="12">
        <v>26.42</v>
      </c>
      <c r="G157" s="12">
        <v>0</v>
      </c>
      <c r="H157" s="12">
        <v>0</v>
      </c>
      <c r="I157" s="12">
        <v>36</v>
      </c>
      <c r="J157" s="12">
        <v>0</v>
      </c>
      <c r="K157" s="12">
        <v>0</v>
      </c>
      <c r="L157" s="12">
        <v>201.75</v>
      </c>
      <c r="M157" s="12">
        <v>0</v>
      </c>
      <c r="N157" s="12">
        <v>8431.943299999999</v>
      </c>
      <c r="O157" s="12">
        <v>0</v>
      </c>
      <c r="P157" s="12">
        <v>0</v>
      </c>
      <c r="Q157" s="12">
        <v>0</v>
      </c>
      <c r="R157" s="12">
        <v>0</v>
      </c>
      <c r="S157" s="12">
        <v>30</v>
      </c>
      <c r="T157" s="12">
        <v>0</v>
      </c>
      <c r="U157" s="32"/>
      <c r="V157" s="12">
        <v>0</v>
      </c>
      <c r="W157" s="12">
        <v>0</v>
      </c>
      <c r="X157" s="12">
        <v>0</v>
      </c>
      <c r="Y157" s="133">
        <f t="shared" si="85"/>
        <v>8726.1132999999991</v>
      </c>
      <c r="Z157" s="306">
        <f>SUM(Y157:Y160)</f>
        <v>8726.1132999999991</v>
      </c>
      <c r="AB157" s="140"/>
      <c r="AD157" s="301">
        <f>A157</f>
        <v>24</v>
      </c>
      <c r="AE157" s="304" t="str">
        <f>B157</f>
        <v>Информатика и компютърни науки</v>
      </c>
      <c r="AF157" s="69" t="str">
        <f t="shared" si="95"/>
        <v>ФМИ</v>
      </c>
      <c r="AG157" s="59" t="str">
        <f t="shared" si="95"/>
        <v>Информатика</v>
      </c>
      <c r="AH157" s="162">
        <f t="shared" si="89"/>
        <v>0</v>
      </c>
      <c r="AI157" s="162">
        <f t="shared" si="89"/>
        <v>3.0276938989549913E-3</v>
      </c>
      <c r="AJ157" s="162">
        <f t="shared" si="89"/>
        <v>0</v>
      </c>
      <c r="AK157" s="162">
        <f t="shared" si="89"/>
        <v>0</v>
      </c>
      <c r="AL157" s="162">
        <f t="shared" si="89"/>
        <v>4.125548083360321E-3</v>
      </c>
      <c r="AM157" s="162">
        <f t="shared" si="89"/>
        <v>0</v>
      </c>
      <c r="AN157" s="162">
        <f t="shared" si="89"/>
        <v>0</v>
      </c>
      <c r="AO157" s="162">
        <f t="shared" si="97"/>
        <v>2.3120259050498464E-2</v>
      </c>
      <c r="AP157" s="162">
        <f t="shared" si="97"/>
        <v>0</v>
      </c>
      <c r="AQ157" s="162">
        <f t="shared" si="97"/>
        <v>0.96628854223105265</v>
      </c>
      <c r="AR157" s="162">
        <f t="shared" si="97"/>
        <v>0</v>
      </c>
      <c r="AS157" s="162">
        <f t="shared" si="97"/>
        <v>0</v>
      </c>
      <c r="AT157" s="162">
        <f t="shared" si="97"/>
        <v>0</v>
      </c>
      <c r="AU157" s="162">
        <f t="shared" si="97"/>
        <v>0</v>
      </c>
      <c r="AV157" s="162">
        <f t="shared" si="97"/>
        <v>3.4379567361336005E-3</v>
      </c>
      <c r="AW157" s="162">
        <f t="shared" si="97"/>
        <v>0</v>
      </c>
      <c r="AX157" s="163">
        <v>0</v>
      </c>
      <c r="AY157" s="162">
        <f t="shared" si="97"/>
        <v>0</v>
      </c>
      <c r="AZ157" s="162">
        <f t="shared" si="97"/>
        <v>0</v>
      </c>
      <c r="BA157" s="162">
        <f t="shared" si="97"/>
        <v>0</v>
      </c>
      <c r="BB157" s="213">
        <f t="shared" si="96"/>
        <v>1</v>
      </c>
      <c r="BC157" s="310"/>
      <c r="BG157" s="1">
        <v>0</v>
      </c>
      <c r="BH157" s="1">
        <v>3503.8913241958467</v>
      </c>
      <c r="BI157" s="1">
        <v>0</v>
      </c>
      <c r="BJ157" s="1">
        <v>0</v>
      </c>
      <c r="BK157" s="1">
        <v>4774.4166415991849</v>
      </c>
      <c r="BL157" s="1">
        <v>0</v>
      </c>
      <c r="BM157" s="1">
        <v>0</v>
      </c>
      <c r="BN157" s="1">
        <v>26756.626595628764</v>
      </c>
      <c r="BO157" s="1">
        <v>0</v>
      </c>
      <c r="BP157" s="1">
        <v>1118266.9559039096</v>
      </c>
      <c r="BQ157" s="1">
        <v>0</v>
      </c>
      <c r="BR157" s="1">
        <v>0</v>
      </c>
      <c r="BS157" s="1">
        <v>0</v>
      </c>
      <c r="BT157" s="1">
        <v>0</v>
      </c>
      <c r="BU157" s="1">
        <v>3978.6805346659871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1157280.5709999993</v>
      </c>
      <c r="CG157" s="1">
        <v>0</v>
      </c>
      <c r="CH157" s="1">
        <v>979.92596479122062</v>
      </c>
      <c r="CI157" s="1">
        <v>0</v>
      </c>
      <c r="CJ157" s="1">
        <v>0</v>
      </c>
      <c r="CK157" s="1">
        <v>1335.2511253778932</v>
      </c>
      <c r="CL157" s="1">
        <v>0</v>
      </c>
      <c r="CM157" s="1">
        <v>0</v>
      </c>
      <c r="CN157" s="1">
        <v>7482.9698484719429</v>
      </c>
      <c r="CO157" s="1">
        <v>0</v>
      </c>
      <c r="CP157" s="1">
        <v>312743.38279021072</v>
      </c>
      <c r="CQ157" s="1">
        <v>0</v>
      </c>
      <c r="CR157" s="1">
        <v>0</v>
      </c>
      <c r="CS157" s="1">
        <v>0</v>
      </c>
      <c r="CT157" s="1">
        <v>0</v>
      </c>
      <c r="CU157" s="1">
        <v>1112.7092711482442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323654.239</v>
      </c>
      <c r="DG157" s="1">
        <v>0</v>
      </c>
      <c r="DH157" s="1">
        <v>1157.7822749562515</v>
      </c>
      <c r="DI157" s="1">
        <v>0</v>
      </c>
      <c r="DJ157" s="1">
        <v>0</v>
      </c>
      <c r="DK157" s="1">
        <v>1577.5988606519702</v>
      </c>
      <c r="DL157" s="1">
        <v>0</v>
      </c>
      <c r="DM157" s="1">
        <v>0</v>
      </c>
      <c r="DN157" s="1">
        <v>8841.1269482370826</v>
      </c>
      <c r="DO157" s="1">
        <v>0</v>
      </c>
      <c r="DP157" s="1">
        <v>369506.22619894473</v>
      </c>
      <c r="DQ157" s="1">
        <v>0</v>
      </c>
      <c r="DR157" s="1">
        <v>0</v>
      </c>
      <c r="DS157" s="1">
        <v>0</v>
      </c>
      <c r="DT157" s="1">
        <v>0</v>
      </c>
      <c r="DU157" s="1">
        <v>1314.6657172099749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382397.4</v>
      </c>
      <c r="EG157" s="1">
        <v>0</v>
      </c>
      <c r="EH157" s="1">
        <v>1366.1830844483757</v>
      </c>
      <c r="EI157" s="1">
        <v>0</v>
      </c>
      <c r="EJ157" s="1">
        <v>0</v>
      </c>
      <c r="EK157" s="1">
        <v>1861.5666555693233</v>
      </c>
      <c r="EL157" s="1">
        <v>0</v>
      </c>
      <c r="EM157" s="1">
        <v>0</v>
      </c>
      <c r="EN157" s="1">
        <v>10432.529798919748</v>
      </c>
      <c r="EO157" s="1">
        <v>0</v>
      </c>
      <c r="EP157" s="1">
        <v>436017.34691475448</v>
      </c>
      <c r="EQ157" s="1">
        <v>0</v>
      </c>
      <c r="ER157" s="1">
        <v>0</v>
      </c>
      <c r="ES157" s="1">
        <v>0</v>
      </c>
      <c r="ET157" s="1">
        <v>0</v>
      </c>
      <c r="EU157" s="1">
        <v>1551.3055463077692</v>
      </c>
      <c r="EV157" s="1">
        <v>0</v>
      </c>
      <c r="EW157" s="1">
        <v>0</v>
      </c>
      <c r="EX157" s="1">
        <v>0</v>
      </c>
      <c r="EY157" s="1">
        <v>0</v>
      </c>
      <c r="EZ157" s="1">
        <v>0</v>
      </c>
      <c r="FA157" s="1">
        <v>451228.93199999968</v>
      </c>
      <c r="FG157" s="1">
        <v>0</v>
      </c>
      <c r="FH157" s="1">
        <v>0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R157" s="1">
        <v>0</v>
      </c>
      <c r="FS157" s="1">
        <v>0</v>
      </c>
      <c r="FT157" s="1">
        <v>0</v>
      </c>
      <c r="FU157" s="1">
        <v>0</v>
      </c>
      <c r="FV157" s="1">
        <v>0</v>
      </c>
      <c r="FW157" s="1">
        <v>0</v>
      </c>
      <c r="FX157" s="1">
        <v>0</v>
      </c>
      <c r="FY157" s="1">
        <v>0</v>
      </c>
      <c r="FZ157" s="1">
        <v>0</v>
      </c>
      <c r="GA157" s="1">
        <v>0</v>
      </c>
    </row>
    <row r="158" spans="1:183" ht="15.75" x14ac:dyDescent="0.25">
      <c r="A158" s="302"/>
      <c r="B158" s="309"/>
      <c r="C158" s="70" t="str">
        <f>БАКАЛАВРИ!C158</f>
        <v>ФМИ</v>
      </c>
      <c r="D158" s="60" t="str">
        <f>БАКАЛАВРИ!D158</f>
        <v>Информационни системи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33">
        <v>0</v>
      </c>
      <c r="V158" s="13">
        <v>0</v>
      </c>
      <c r="W158" s="13">
        <v>0</v>
      </c>
      <c r="X158" s="13">
        <v>0</v>
      </c>
      <c r="Y158" s="131">
        <f t="shared" si="85"/>
        <v>0</v>
      </c>
      <c r="Z158" s="307"/>
      <c r="AB158" s="140"/>
      <c r="AD158" s="302"/>
      <c r="AE158" s="309"/>
      <c r="AF158" s="70" t="str">
        <f t="shared" si="95"/>
        <v>ФМИ</v>
      </c>
      <c r="AG158" s="60" t="str">
        <f t="shared" si="95"/>
        <v>Информационни системи</v>
      </c>
      <c r="AH158" s="158" t="str">
        <f t="shared" si="89"/>
        <v/>
      </c>
      <c r="AI158" s="158" t="str">
        <f t="shared" si="89"/>
        <v/>
      </c>
      <c r="AJ158" s="158" t="str">
        <f t="shared" si="89"/>
        <v/>
      </c>
      <c r="AK158" s="158" t="str">
        <f t="shared" si="89"/>
        <v/>
      </c>
      <c r="AL158" s="158" t="str">
        <f t="shared" si="89"/>
        <v/>
      </c>
      <c r="AM158" s="158" t="str">
        <f t="shared" si="89"/>
        <v/>
      </c>
      <c r="AN158" s="158" t="str">
        <f t="shared" si="89"/>
        <v/>
      </c>
      <c r="AO158" s="158" t="str">
        <f t="shared" si="97"/>
        <v/>
      </c>
      <c r="AP158" s="158" t="str">
        <f t="shared" si="97"/>
        <v/>
      </c>
      <c r="AQ158" s="158" t="str">
        <f t="shared" si="97"/>
        <v/>
      </c>
      <c r="AR158" s="158" t="str">
        <f t="shared" si="97"/>
        <v/>
      </c>
      <c r="AS158" s="158" t="str">
        <f t="shared" si="97"/>
        <v/>
      </c>
      <c r="AT158" s="158" t="str">
        <f t="shared" si="97"/>
        <v/>
      </c>
      <c r="AU158" s="158" t="str">
        <f t="shared" si="97"/>
        <v/>
      </c>
      <c r="AV158" s="158" t="str">
        <f t="shared" si="97"/>
        <v/>
      </c>
      <c r="AW158" s="158" t="str">
        <f t="shared" si="97"/>
        <v/>
      </c>
      <c r="AX158" s="159" t="str">
        <f t="shared" si="97"/>
        <v/>
      </c>
      <c r="AY158" s="158" t="str">
        <f t="shared" si="97"/>
        <v/>
      </c>
      <c r="AZ158" s="158" t="str">
        <f t="shared" si="97"/>
        <v/>
      </c>
      <c r="BA158" s="158" t="str">
        <f t="shared" si="97"/>
        <v/>
      </c>
      <c r="BB158" s="211">
        <f t="shared" si="96"/>
        <v>0</v>
      </c>
      <c r="BC158" s="311"/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G158" s="1">
        <v>0</v>
      </c>
      <c r="DH158" s="1">
        <v>0</v>
      </c>
      <c r="DI158" s="1">
        <v>0</v>
      </c>
      <c r="DJ158" s="1">
        <v>0</v>
      </c>
      <c r="DK158" s="1">
        <v>0</v>
      </c>
      <c r="DL158" s="1">
        <v>0</v>
      </c>
      <c r="DM158" s="1">
        <v>0</v>
      </c>
      <c r="DN158" s="1">
        <v>0</v>
      </c>
      <c r="DO158" s="1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">
        <v>0</v>
      </c>
      <c r="EA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">
        <v>0</v>
      </c>
      <c r="EP158" s="1">
        <v>0</v>
      </c>
      <c r="EQ158" s="1">
        <v>0</v>
      </c>
      <c r="ER158" s="1">
        <v>0</v>
      </c>
      <c r="ES158" s="1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0</v>
      </c>
      <c r="FA158" s="1">
        <v>0</v>
      </c>
      <c r="FG158" s="1">
        <v>0</v>
      </c>
      <c r="FH158" s="1">
        <v>0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">
        <v>0</v>
      </c>
      <c r="FT158" s="1">
        <v>0</v>
      </c>
      <c r="FU158" s="1">
        <v>0</v>
      </c>
      <c r="FV158" s="1">
        <v>0</v>
      </c>
      <c r="FW158" s="1">
        <v>0</v>
      </c>
      <c r="FX158" s="1">
        <v>0</v>
      </c>
      <c r="FY158" s="1">
        <v>0</v>
      </c>
      <c r="FZ158" s="1">
        <v>0</v>
      </c>
      <c r="GA158" s="1">
        <v>0</v>
      </c>
    </row>
    <row r="159" spans="1:183" ht="15.75" x14ac:dyDescent="0.25">
      <c r="A159" s="302"/>
      <c r="B159" s="309"/>
      <c r="C159" s="70" t="str">
        <f>БАКАЛАВРИ!C159</f>
        <v>ФМИ</v>
      </c>
      <c r="D159" s="60" t="str">
        <f>БАКАЛАВРИ!D159</f>
        <v>Компютърни науки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33">
        <v>0</v>
      </c>
      <c r="V159" s="13">
        <v>0</v>
      </c>
      <c r="W159" s="13">
        <v>0</v>
      </c>
      <c r="X159" s="13">
        <v>0</v>
      </c>
      <c r="Y159" s="131">
        <f t="shared" si="85"/>
        <v>0</v>
      </c>
      <c r="Z159" s="307"/>
      <c r="AB159" s="140"/>
      <c r="AD159" s="302"/>
      <c r="AE159" s="309"/>
      <c r="AF159" s="70" t="str">
        <f t="shared" si="95"/>
        <v>ФМИ</v>
      </c>
      <c r="AG159" s="60" t="str">
        <f t="shared" si="95"/>
        <v>Компютърни науки</v>
      </c>
      <c r="AH159" s="158" t="str">
        <f t="shared" si="89"/>
        <v/>
      </c>
      <c r="AI159" s="158" t="str">
        <f t="shared" si="89"/>
        <v/>
      </c>
      <c r="AJ159" s="158" t="str">
        <f t="shared" si="89"/>
        <v/>
      </c>
      <c r="AK159" s="158" t="str">
        <f t="shared" si="89"/>
        <v/>
      </c>
      <c r="AL159" s="158" t="str">
        <f t="shared" si="89"/>
        <v/>
      </c>
      <c r="AM159" s="158" t="str">
        <f t="shared" si="89"/>
        <v/>
      </c>
      <c r="AN159" s="158" t="str">
        <f t="shared" si="89"/>
        <v/>
      </c>
      <c r="AO159" s="158" t="str">
        <f t="shared" si="97"/>
        <v/>
      </c>
      <c r="AP159" s="158" t="str">
        <f t="shared" si="97"/>
        <v/>
      </c>
      <c r="AQ159" s="158" t="str">
        <f t="shared" si="97"/>
        <v/>
      </c>
      <c r="AR159" s="158" t="str">
        <f t="shared" si="97"/>
        <v/>
      </c>
      <c r="AS159" s="158" t="str">
        <f t="shared" si="97"/>
        <v/>
      </c>
      <c r="AT159" s="158" t="str">
        <f t="shared" si="97"/>
        <v/>
      </c>
      <c r="AU159" s="158" t="str">
        <f t="shared" si="97"/>
        <v/>
      </c>
      <c r="AV159" s="158" t="str">
        <f t="shared" si="97"/>
        <v/>
      </c>
      <c r="AW159" s="158" t="str">
        <f t="shared" si="97"/>
        <v/>
      </c>
      <c r="AX159" s="159" t="str">
        <f t="shared" si="97"/>
        <v/>
      </c>
      <c r="AY159" s="158" t="str">
        <f t="shared" si="97"/>
        <v/>
      </c>
      <c r="AZ159" s="158" t="str">
        <f t="shared" si="97"/>
        <v/>
      </c>
      <c r="BA159" s="158" t="str">
        <f t="shared" si="97"/>
        <v/>
      </c>
      <c r="BB159" s="211">
        <f t="shared" si="96"/>
        <v>0</v>
      </c>
      <c r="BC159" s="311"/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>
        <v>0</v>
      </c>
      <c r="FZ159" s="1">
        <v>0</v>
      </c>
      <c r="GA159" s="1">
        <v>0</v>
      </c>
    </row>
    <row r="160" spans="1:183" ht="16.5" thickBot="1" x14ac:dyDescent="0.3">
      <c r="A160" s="303"/>
      <c r="B160" s="305"/>
      <c r="C160" s="71" t="str">
        <f>БАКАЛАВРИ!C160</f>
        <v>ФМИ</v>
      </c>
      <c r="D160" s="61" t="str">
        <f>БАКАЛАВРИ!D160</f>
        <v>Софтуерно инженерство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34">
        <v>0</v>
      </c>
      <c r="V160" s="14">
        <v>0</v>
      </c>
      <c r="W160" s="14">
        <v>0</v>
      </c>
      <c r="X160" s="14">
        <v>0</v>
      </c>
      <c r="Y160" s="132">
        <f t="shared" si="85"/>
        <v>0</v>
      </c>
      <c r="Z160" s="308"/>
      <c r="AB160" s="140"/>
      <c r="AD160" s="303"/>
      <c r="AE160" s="305"/>
      <c r="AF160" s="71" t="str">
        <f t="shared" si="95"/>
        <v>ФМИ</v>
      </c>
      <c r="AG160" s="61" t="str">
        <f t="shared" si="95"/>
        <v>Софтуерно инженерство</v>
      </c>
      <c r="AH160" s="160" t="str">
        <f t="shared" si="89"/>
        <v/>
      </c>
      <c r="AI160" s="160" t="str">
        <f t="shared" si="89"/>
        <v/>
      </c>
      <c r="AJ160" s="160" t="str">
        <f t="shared" si="89"/>
        <v/>
      </c>
      <c r="AK160" s="160" t="str">
        <f t="shared" si="89"/>
        <v/>
      </c>
      <c r="AL160" s="160" t="str">
        <f t="shared" si="89"/>
        <v/>
      </c>
      <c r="AM160" s="160" t="str">
        <f t="shared" si="89"/>
        <v/>
      </c>
      <c r="AN160" s="160" t="str">
        <f t="shared" si="89"/>
        <v/>
      </c>
      <c r="AO160" s="160" t="str">
        <f t="shared" si="97"/>
        <v/>
      </c>
      <c r="AP160" s="160" t="str">
        <f t="shared" si="97"/>
        <v/>
      </c>
      <c r="AQ160" s="160" t="str">
        <f t="shared" si="97"/>
        <v/>
      </c>
      <c r="AR160" s="160" t="str">
        <f t="shared" si="97"/>
        <v/>
      </c>
      <c r="AS160" s="160" t="str">
        <f t="shared" si="97"/>
        <v/>
      </c>
      <c r="AT160" s="160" t="str">
        <f t="shared" si="97"/>
        <v/>
      </c>
      <c r="AU160" s="160" t="str">
        <f t="shared" si="97"/>
        <v/>
      </c>
      <c r="AV160" s="160" t="str">
        <f t="shared" si="97"/>
        <v/>
      </c>
      <c r="AW160" s="160" t="str">
        <f t="shared" si="97"/>
        <v/>
      </c>
      <c r="AX160" s="161" t="str">
        <f t="shared" si="97"/>
        <v/>
      </c>
      <c r="AY160" s="160" t="str">
        <f t="shared" si="97"/>
        <v/>
      </c>
      <c r="AZ160" s="160" t="str">
        <f t="shared" si="97"/>
        <v/>
      </c>
      <c r="BA160" s="160" t="str">
        <f t="shared" si="97"/>
        <v/>
      </c>
      <c r="BB160" s="212">
        <f t="shared" si="96"/>
        <v>0</v>
      </c>
      <c r="BC160" s="312"/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G160" s="1">
        <v>0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0</v>
      </c>
      <c r="EZ160" s="1">
        <v>0</v>
      </c>
      <c r="FA160" s="1">
        <v>0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>
        <v>0</v>
      </c>
      <c r="FZ160" s="1">
        <v>0</v>
      </c>
      <c r="GA160" s="1">
        <v>0</v>
      </c>
    </row>
    <row r="161" spans="1:183" ht="15.75" x14ac:dyDescent="0.25">
      <c r="A161" s="316">
        <f>MAX($A$36:A160)+1</f>
        <v>25</v>
      </c>
      <c r="B161" s="319" t="str">
        <f>БАКАЛАВРИ!B161</f>
        <v>Математика</v>
      </c>
      <c r="C161" s="78" t="str">
        <f>БАКАЛАВРИ!C161</f>
        <v>ФМИ</v>
      </c>
      <c r="D161" s="68" t="str">
        <f>БАКАЛАВРИ!D161</f>
        <v>Математика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560.12729999999999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32">
        <v>0</v>
      </c>
      <c r="V161" s="12">
        <v>0</v>
      </c>
      <c r="W161" s="12">
        <v>0</v>
      </c>
      <c r="X161" s="12">
        <v>0</v>
      </c>
      <c r="Y161" s="133">
        <f t="shared" si="85"/>
        <v>560.12729999999999</v>
      </c>
      <c r="Z161" s="355">
        <f>SUM(Y161:Y163)</f>
        <v>2623.1529</v>
      </c>
      <c r="AB161" s="140"/>
      <c r="AD161" s="316">
        <f>A161</f>
        <v>25</v>
      </c>
      <c r="AE161" s="319" t="str">
        <f>B161</f>
        <v>Математика</v>
      </c>
      <c r="AF161" s="78" t="str">
        <f t="shared" si="95"/>
        <v>ФМИ</v>
      </c>
      <c r="AG161" s="68" t="str">
        <f t="shared" si="95"/>
        <v>Математика</v>
      </c>
      <c r="AH161" s="162">
        <f t="shared" ref="AH161:AV175" si="98">IFERROR(E161/$Y161,"")</f>
        <v>0</v>
      </c>
      <c r="AI161" s="162">
        <f t="shared" si="98"/>
        <v>0</v>
      </c>
      <c r="AJ161" s="162">
        <f t="shared" si="98"/>
        <v>0</v>
      </c>
      <c r="AK161" s="162">
        <f t="shared" si="98"/>
        <v>0</v>
      </c>
      <c r="AL161" s="162">
        <f t="shared" si="98"/>
        <v>0</v>
      </c>
      <c r="AM161" s="162">
        <f t="shared" si="98"/>
        <v>0</v>
      </c>
      <c r="AN161" s="162">
        <f t="shared" si="98"/>
        <v>0</v>
      </c>
      <c r="AO161" s="162">
        <f t="shared" si="97"/>
        <v>0</v>
      </c>
      <c r="AP161" s="162">
        <f t="shared" si="97"/>
        <v>0</v>
      </c>
      <c r="AQ161" s="162">
        <f t="shared" si="97"/>
        <v>1</v>
      </c>
      <c r="AR161" s="162">
        <f t="shared" si="97"/>
        <v>0</v>
      </c>
      <c r="AS161" s="162">
        <f t="shared" si="97"/>
        <v>0</v>
      </c>
      <c r="AT161" s="162">
        <f t="shared" si="97"/>
        <v>0</v>
      </c>
      <c r="AU161" s="162">
        <f t="shared" si="97"/>
        <v>0</v>
      </c>
      <c r="AV161" s="162">
        <f t="shared" si="97"/>
        <v>0</v>
      </c>
      <c r="AW161" s="162">
        <f t="shared" si="97"/>
        <v>0</v>
      </c>
      <c r="AX161" s="163">
        <f t="shared" si="97"/>
        <v>0</v>
      </c>
      <c r="AY161" s="162">
        <f t="shared" si="97"/>
        <v>0</v>
      </c>
      <c r="AZ161" s="162">
        <f t="shared" si="97"/>
        <v>0</v>
      </c>
      <c r="BA161" s="162">
        <f t="shared" si="97"/>
        <v>0</v>
      </c>
      <c r="BB161" s="213">
        <f t="shared" si="96"/>
        <v>1</v>
      </c>
      <c r="BC161" s="313"/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18763.77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18763.77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4080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4080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6237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">
        <v>0</v>
      </c>
      <c r="EA161" s="1">
        <v>6237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7546.77</v>
      </c>
      <c r="EQ161" s="1">
        <v>0</v>
      </c>
      <c r="ER161" s="1">
        <v>0</v>
      </c>
      <c r="ES161" s="1">
        <v>0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7546.77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900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0</v>
      </c>
      <c r="FY161" s="1">
        <v>0</v>
      </c>
      <c r="FZ161" s="1">
        <v>0</v>
      </c>
      <c r="GA161" s="1">
        <v>900</v>
      </c>
    </row>
    <row r="162" spans="1:183" ht="15.75" x14ac:dyDescent="0.25">
      <c r="A162" s="317"/>
      <c r="B162" s="320"/>
      <c r="C162" s="75" t="str">
        <f>БАКАЛАВРИ!C162</f>
        <v>ФМИ</v>
      </c>
      <c r="D162" s="66" t="str">
        <f>БАКАЛАВРИ!D162</f>
        <v>Статистика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33">
        <v>0</v>
      </c>
      <c r="V162" s="13">
        <v>0</v>
      </c>
      <c r="W162" s="13">
        <v>0</v>
      </c>
      <c r="X162" s="13">
        <v>0</v>
      </c>
      <c r="Y162" s="131">
        <f t="shared" si="85"/>
        <v>0</v>
      </c>
      <c r="Z162" s="356"/>
      <c r="AB162" s="140"/>
      <c r="AD162" s="317"/>
      <c r="AE162" s="320"/>
      <c r="AF162" s="75" t="str">
        <f t="shared" si="95"/>
        <v>ФМИ</v>
      </c>
      <c r="AG162" s="66" t="str">
        <f t="shared" si="95"/>
        <v>Статистика</v>
      </c>
      <c r="AH162" s="158" t="str">
        <f t="shared" si="98"/>
        <v/>
      </c>
      <c r="AI162" s="158" t="str">
        <f t="shared" si="98"/>
        <v/>
      </c>
      <c r="AJ162" s="158" t="str">
        <f t="shared" si="98"/>
        <v/>
      </c>
      <c r="AK162" s="158" t="str">
        <f t="shared" si="98"/>
        <v/>
      </c>
      <c r="AL162" s="158" t="str">
        <f t="shared" si="98"/>
        <v/>
      </c>
      <c r="AM162" s="158" t="str">
        <f t="shared" si="98"/>
        <v/>
      </c>
      <c r="AN162" s="158" t="str">
        <f t="shared" si="98"/>
        <v/>
      </c>
      <c r="AO162" s="158" t="str">
        <f t="shared" si="97"/>
        <v/>
      </c>
      <c r="AP162" s="158" t="str">
        <f t="shared" si="97"/>
        <v/>
      </c>
      <c r="AQ162" s="158" t="str">
        <f t="shared" si="97"/>
        <v/>
      </c>
      <c r="AR162" s="158" t="str">
        <f t="shared" si="97"/>
        <v/>
      </c>
      <c r="AS162" s="158" t="str">
        <f t="shared" si="97"/>
        <v/>
      </c>
      <c r="AT162" s="158" t="str">
        <f t="shared" si="97"/>
        <v/>
      </c>
      <c r="AU162" s="158" t="str">
        <f t="shared" si="97"/>
        <v/>
      </c>
      <c r="AV162" s="158" t="str">
        <f t="shared" si="97"/>
        <v/>
      </c>
      <c r="AW162" s="158" t="str">
        <f t="shared" si="97"/>
        <v/>
      </c>
      <c r="AX162" s="159" t="str">
        <f t="shared" si="97"/>
        <v/>
      </c>
      <c r="AY162" s="158" t="str">
        <f t="shared" si="97"/>
        <v/>
      </c>
      <c r="AZ162" s="158" t="str">
        <f t="shared" si="97"/>
        <v/>
      </c>
      <c r="BA162" s="158" t="str">
        <f t="shared" si="97"/>
        <v/>
      </c>
      <c r="BB162" s="211">
        <f t="shared" si="96"/>
        <v>0</v>
      </c>
      <c r="BC162" s="314"/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0</v>
      </c>
      <c r="DN162" s="1">
        <v>0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v>0</v>
      </c>
      <c r="EP162" s="1">
        <v>0</v>
      </c>
      <c r="EQ162" s="1">
        <v>0</v>
      </c>
      <c r="ER162" s="1">
        <v>0</v>
      </c>
      <c r="ES162" s="1">
        <v>0</v>
      </c>
      <c r="ET162" s="1">
        <v>0</v>
      </c>
      <c r="EU162" s="1">
        <v>0</v>
      </c>
      <c r="EV162" s="1">
        <v>0</v>
      </c>
      <c r="EW162" s="1">
        <v>0</v>
      </c>
      <c r="EX162" s="1">
        <v>0</v>
      </c>
      <c r="EY162" s="1">
        <v>0</v>
      </c>
      <c r="EZ162" s="1">
        <v>0</v>
      </c>
      <c r="FA162" s="1">
        <v>0</v>
      </c>
      <c r="FG162" s="1">
        <v>0</v>
      </c>
      <c r="FH162" s="1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0</v>
      </c>
      <c r="FQ162" s="1">
        <v>0</v>
      </c>
      <c r="FR162" s="1">
        <v>0</v>
      </c>
      <c r="FS162" s="1">
        <v>0</v>
      </c>
      <c r="FT162" s="1">
        <v>0</v>
      </c>
      <c r="FU162" s="1">
        <v>0</v>
      </c>
      <c r="FV162" s="1">
        <v>0</v>
      </c>
      <c r="FW162" s="1">
        <v>0</v>
      </c>
      <c r="FX162" s="1">
        <v>0</v>
      </c>
      <c r="FY162" s="1">
        <v>0</v>
      </c>
      <c r="FZ162" s="1">
        <v>0</v>
      </c>
      <c r="GA162" s="1">
        <v>0</v>
      </c>
    </row>
    <row r="163" spans="1:183" ht="16.5" thickBot="1" x14ac:dyDescent="0.3">
      <c r="A163" s="318"/>
      <c r="B163" s="321"/>
      <c r="C163" s="76" t="str">
        <f>БАКАЛАВРИ!C163</f>
        <v>ФМИ</v>
      </c>
      <c r="D163" s="65" t="str">
        <f>БАКАЛАВРИ!D163</f>
        <v>Приложна математика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3.75</v>
      </c>
      <c r="M163" s="14">
        <v>0</v>
      </c>
      <c r="N163" s="14">
        <v>2059.2755999999999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34">
        <v>0</v>
      </c>
      <c r="V163" s="14">
        <v>0</v>
      </c>
      <c r="W163" s="14">
        <v>0</v>
      </c>
      <c r="X163" s="14">
        <v>0</v>
      </c>
      <c r="Y163" s="132">
        <f t="shared" si="85"/>
        <v>2063.0255999999999</v>
      </c>
      <c r="Z163" s="357"/>
      <c r="AB163" s="140"/>
      <c r="AD163" s="318"/>
      <c r="AE163" s="321"/>
      <c r="AF163" s="76" t="str">
        <f t="shared" si="95"/>
        <v>ФМИ</v>
      </c>
      <c r="AG163" s="65" t="str">
        <f t="shared" si="95"/>
        <v>Приложна математика</v>
      </c>
      <c r="AH163" s="160">
        <f t="shared" si="98"/>
        <v>0</v>
      </c>
      <c r="AI163" s="160">
        <f t="shared" si="98"/>
        <v>0</v>
      </c>
      <c r="AJ163" s="160">
        <f t="shared" si="98"/>
        <v>0</v>
      </c>
      <c r="AK163" s="160">
        <f t="shared" si="98"/>
        <v>0</v>
      </c>
      <c r="AL163" s="160">
        <f t="shared" si="98"/>
        <v>0</v>
      </c>
      <c r="AM163" s="160">
        <f t="shared" si="98"/>
        <v>0</v>
      </c>
      <c r="AN163" s="160">
        <f t="shared" si="98"/>
        <v>0</v>
      </c>
      <c r="AO163" s="160">
        <f t="shared" si="97"/>
        <v>1.8177185973843467E-3</v>
      </c>
      <c r="AP163" s="160">
        <f t="shared" si="97"/>
        <v>0</v>
      </c>
      <c r="AQ163" s="160">
        <f t="shared" si="97"/>
        <v>0.99818228140261567</v>
      </c>
      <c r="AR163" s="160">
        <f t="shared" si="97"/>
        <v>0</v>
      </c>
      <c r="AS163" s="160">
        <f t="shared" si="97"/>
        <v>0</v>
      </c>
      <c r="AT163" s="160">
        <f t="shared" si="97"/>
        <v>0</v>
      </c>
      <c r="AU163" s="160">
        <f t="shared" si="97"/>
        <v>0</v>
      </c>
      <c r="AV163" s="160">
        <f t="shared" si="97"/>
        <v>0</v>
      </c>
      <c r="AW163" s="160">
        <f t="shared" si="97"/>
        <v>0</v>
      </c>
      <c r="AX163" s="161">
        <f t="shared" si="97"/>
        <v>0</v>
      </c>
      <c r="AY163" s="160">
        <f t="shared" si="97"/>
        <v>0</v>
      </c>
      <c r="AZ163" s="160">
        <f t="shared" si="97"/>
        <v>0</v>
      </c>
      <c r="BA163" s="160">
        <f t="shared" si="97"/>
        <v>0</v>
      </c>
      <c r="BB163" s="212">
        <f t="shared" si="96"/>
        <v>1</v>
      </c>
      <c r="BC163" s="315"/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198.44496355256086</v>
      </c>
      <c r="BO163" s="1">
        <v>0</v>
      </c>
      <c r="BP163" s="1">
        <v>108974.09903644744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109172.54400000001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54.095305458158158</v>
      </c>
      <c r="CO163" s="1">
        <v>0</v>
      </c>
      <c r="CP163" s="1">
        <v>29705.904694541841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29760</v>
      </c>
      <c r="DG163" s="1">
        <v>0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0</v>
      </c>
      <c r="DN163" s="1">
        <v>56.433618661833385</v>
      </c>
      <c r="DO163" s="1">
        <v>0</v>
      </c>
      <c r="DP163" s="1">
        <v>30989.96638133817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">
        <v>0</v>
      </c>
      <c r="EA163" s="1">
        <v>31046.400000000005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68.284678580818394</v>
      </c>
      <c r="EO163" s="1">
        <v>0</v>
      </c>
      <c r="EP163" s="1">
        <v>37497.859321419179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0</v>
      </c>
      <c r="EZ163" s="1">
        <v>0</v>
      </c>
      <c r="FA163" s="1">
        <v>37566.144</v>
      </c>
      <c r="FG163" s="1">
        <v>0</v>
      </c>
      <c r="FH163" s="1">
        <v>0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19.631360851750944</v>
      </c>
      <c r="FO163" s="1">
        <v>0</v>
      </c>
      <c r="FP163" s="1">
        <v>10780.36863914825</v>
      </c>
      <c r="FQ163" s="1">
        <v>0</v>
      </c>
      <c r="FR163" s="1">
        <v>0</v>
      </c>
      <c r="FS163" s="1">
        <v>0</v>
      </c>
      <c r="FT163" s="1">
        <v>0</v>
      </c>
      <c r="FU163" s="1">
        <v>0</v>
      </c>
      <c r="FV163" s="1">
        <v>0</v>
      </c>
      <c r="FW163" s="1">
        <v>0</v>
      </c>
      <c r="FX163" s="1">
        <v>0</v>
      </c>
      <c r="FY163" s="1">
        <v>0</v>
      </c>
      <c r="FZ163" s="1">
        <v>0</v>
      </c>
      <c r="GA163" s="1">
        <v>10800</v>
      </c>
    </row>
    <row r="164" spans="1:183" ht="15.75" x14ac:dyDescent="0.25">
      <c r="A164" s="301">
        <f>MAX($A$36:A163)+1</f>
        <v>26</v>
      </c>
      <c r="B164" s="304" t="str">
        <f>БАКАЛАВРИ!B164</f>
        <v>Химически науки</v>
      </c>
      <c r="C164" s="69" t="str">
        <f>БАКАЛАВРИ!C164</f>
        <v>ФХФ</v>
      </c>
      <c r="D164" s="59" t="str">
        <f>БАКАЛАВРИ!D164</f>
        <v>Екохимия</v>
      </c>
      <c r="E164" s="12">
        <v>0</v>
      </c>
      <c r="F164" s="12">
        <v>60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815.76319999999998</v>
      </c>
      <c r="T164" s="12">
        <v>0</v>
      </c>
      <c r="U164" s="32">
        <v>0</v>
      </c>
      <c r="V164" s="12">
        <v>0</v>
      </c>
      <c r="W164" s="12">
        <v>0</v>
      </c>
      <c r="X164" s="12">
        <v>0</v>
      </c>
      <c r="Y164" s="133">
        <f t="shared" si="85"/>
        <v>875.76319999999998</v>
      </c>
      <c r="Z164" s="306">
        <f>SUM(Y164:Y168)</f>
        <v>2369.1999999999998</v>
      </c>
      <c r="AB164" s="140"/>
      <c r="AD164" s="301">
        <f>A164</f>
        <v>26</v>
      </c>
      <c r="AE164" s="304" t="str">
        <f>B164</f>
        <v>Химически науки</v>
      </c>
      <c r="AF164" s="69" t="str">
        <f t="shared" si="95"/>
        <v>ФХФ</v>
      </c>
      <c r="AG164" s="59" t="str">
        <f t="shared" si="95"/>
        <v>Екохимия</v>
      </c>
      <c r="AH164" s="162">
        <f t="shared" si="98"/>
        <v>0</v>
      </c>
      <c r="AI164" s="162">
        <f t="shared" si="98"/>
        <v>6.8511670734737434E-2</v>
      </c>
      <c r="AJ164" s="162">
        <f t="shared" si="98"/>
        <v>0</v>
      </c>
      <c r="AK164" s="162">
        <f t="shared" si="98"/>
        <v>0</v>
      </c>
      <c r="AL164" s="162">
        <f t="shared" si="98"/>
        <v>0</v>
      </c>
      <c r="AM164" s="162">
        <f t="shared" si="98"/>
        <v>0</v>
      </c>
      <c r="AN164" s="162">
        <f t="shared" si="98"/>
        <v>0</v>
      </c>
      <c r="AO164" s="162">
        <f t="shared" si="97"/>
        <v>0</v>
      </c>
      <c r="AP164" s="162">
        <f t="shared" si="97"/>
        <v>0</v>
      </c>
      <c r="AQ164" s="162">
        <f t="shared" si="97"/>
        <v>0</v>
      </c>
      <c r="AR164" s="162">
        <f t="shared" si="97"/>
        <v>0</v>
      </c>
      <c r="AS164" s="162">
        <f t="shared" si="97"/>
        <v>0</v>
      </c>
      <c r="AT164" s="162">
        <f t="shared" si="97"/>
        <v>0</v>
      </c>
      <c r="AU164" s="162">
        <f t="shared" si="97"/>
        <v>0</v>
      </c>
      <c r="AV164" s="162">
        <f t="shared" si="97"/>
        <v>0.93148832926526259</v>
      </c>
      <c r="AW164" s="162">
        <f t="shared" si="97"/>
        <v>0</v>
      </c>
      <c r="AX164" s="163">
        <f t="shared" si="97"/>
        <v>0</v>
      </c>
      <c r="AY164" s="162">
        <f t="shared" si="97"/>
        <v>0</v>
      </c>
      <c r="AZ164" s="162">
        <f t="shared" si="97"/>
        <v>0</v>
      </c>
      <c r="BA164" s="162">
        <f t="shared" si="97"/>
        <v>0</v>
      </c>
      <c r="BB164" s="213">
        <f t="shared" si="96"/>
        <v>1</v>
      </c>
      <c r="BC164" s="310"/>
      <c r="BG164" s="1">
        <v>0</v>
      </c>
      <c r="BH164" s="1">
        <v>4636.1642051184626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63033.535794881551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67669.700000000012</v>
      </c>
      <c r="CG164" s="1">
        <v>0</v>
      </c>
      <c r="CH164" s="1">
        <v>661.13762259021621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8988.8623774097832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9650</v>
      </c>
      <c r="DG164" s="1">
        <v>0</v>
      </c>
      <c r="DH164" s="1">
        <v>1424.3576345751912</v>
      </c>
      <c r="DI164" s="1">
        <v>0</v>
      </c>
      <c r="DJ164" s="1">
        <v>0</v>
      </c>
      <c r="DK164" s="1">
        <v>0</v>
      </c>
      <c r="DL164" s="1">
        <v>0</v>
      </c>
      <c r="DM164" s="1">
        <v>0</v>
      </c>
      <c r="DN164" s="1">
        <v>0</v>
      </c>
      <c r="DO164" s="1">
        <v>0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19365.64236542481</v>
      </c>
      <c r="DV164" s="1">
        <v>0</v>
      </c>
      <c r="DW164" s="1">
        <v>0</v>
      </c>
      <c r="DX164" s="1">
        <v>0</v>
      </c>
      <c r="DY164" s="1">
        <v>0</v>
      </c>
      <c r="DZ164" s="1">
        <v>0</v>
      </c>
      <c r="EA164" s="1">
        <v>20790</v>
      </c>
      <c r="EG164" s="1">
        <v>0</v>
      </c>
      <c r="EH164" s="1">
        <v>2036.8314174425238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">
        <v>0</v>
      </c>
      <c r="EP164" s="1">
        <v>0</v>
      </c>
      <c r="EQ164" s="1">
        <v>0</v>
      </c>
      <c r="ER164" s="1">
        <v>0</v>
      </c>
      <c r="ES164" s="1">
        <v>0</v>
      </c>
      <c r="ET164" s="1">
        <v>0</v>
      </c>
      <c r="EU164" s="1">
        <v>27692.868582557483</v>
      </c>
      <c r="EV164" s="1">
        <v>0</v>
      </c>
      <c r="EW164" s="1">
        <v>0</v>
      </c>
      <c r="EX164" s="1">
        <v>0</v>
      </c>
      <c r="EY164" s="1">
        <v>0</v>
      </c>
      <c r="EZ164" s="1">
        <v>0</v>
      </c>
      <c r="FA164" s="1">
        <v>29729.700000000008</v>
      </c>
      <c r="FG164" s="1">
        <v>0</v>
      </c>
      <c r="FH164" s="1">
        <v>513.83753051053077</v>
      </c>
      <c r="FI164" s="1">
        <v>0</v>
      </c>
      <c r="FJ164" s="1">
        <v>0</v>
      </c>
      <c r="FK164" s="1">
        <v>0</v>
      </c>
      <c r="FL164" s="1">
        <v>0</v>
      </c>
      <c r="FM164" s="1">
        <v>0</v>
      </c>
      <c r="FN164" s="1">
        <v>0</v>
      </c>
      <c r="FO164" s="1">
        <v>0</v>
      </c>
      <c r="FP164" s="1">
        <v>0</v>
      </c>
      <c r="FQ164" s="1">
        <v>0</v>
      </c>
      <c r="FR164" s="1">
        <v>0</v>
      </c>
      <c r="FS164" s="1">
        <v>0</v>
      </c>
      <c r="FT164" s="1">
        <v>0</v>
      </c>
      <c r="FU164" s="1">
        <v>6986.162469489469</v>
      </c>
      <c r="FV164" s="1">
        <v>0</v>
      </c>
      <c r="FW164" s="1">
        <v>0</v>
      </c>
      <c r="FX164" s="1">
        <v>0</v>
      </c>
      <c r="FY164" s="1">
        <v>0</v>
      </c>
      <c r="FZ164" s="1">
        <v>0</v>
      </c>
      <c r="GA164" s="1">
        <v>7500</v>
      </c>
    </row>
    <row r="165" spans="1:183" ht="15.75" x14ac:dyDescent="0.25">
      <c r="A165" s="302"/>
      <c r="B165" s="309"/>
      <c r="C165" s="70" t="str">
        <f>БАКАЛАВРИ!C165</f>
        <v>ФХФ</v>
      </c>
      <c r="D165" s="60" t="str">
        <f>БАКАЛАВРИ!D165</f>
        <v>Инженерна химия и съвременни материали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1070.5356999999999</v>
      </c>
      <c r="T165" s="13">
        <v>0</v>
      </c>
      <c r="U165" s="33">
        <v>0</v>
      </c>
      <c r="V165" s="13">
        <v>0</v>
      </c>
      <c r="W165" s="13">
        <v>0</v>
      </c>
      <c r="X165" s="13">
        <v>0</v>
      </c>
      <c r="Y165" s="131">
        <f t="shared" si="85"/>
        <v>1070.5356999999999</v>
      </c>
      <c r="Z165" s="307"/>
      <c r="AB165" s="140"/>
      <c r="AD165" s="302"/>
      <c r="AE165" s="309"/>
      <c r="AF165" s="70" t="str">
        <f t="shared" si="95"/>
        <v>ФХФ</v>
      </c>
      <c r="AG165" s="60" t="str">
        <f t="shared" si="95"/>
        <v>Инженерна химия и съвременни материали</v>
      </c>
      <c r="AH165" s="158">
        <f t="shared" si="98"/>
        <v>0</v>
      </c>
      <c r="AI165" s="158">
        <f t="shared" si="98"/>
        <v>0</v>
      </c>
      <c r="AJ165" s="158">
        <f t="shared" si="98"/>
        <v>0</v>
      </c>
      <c r="AK165" s="158">
        <f t="shared" si="98"/>
        <v>0</v>
      </c>
      <c r="AL165" s="158">
        <f t="shared" si="98"/>
        <v>0</v>
      </c>
      <c r="AM165" s="158">
        <f t="shared" si="98"/>
        <v>0</v>
      </c>
      <c r="AN165" s="158">
        <f t="shared" si="98"/>
        <v>0</v>
      </c>
      <c r="AO165" s="158">
        <f t="shared" si="97"/>
        <v>0</v>
      </c>
      <c r="AP165" s="158">
        <f t="shared" si="97"/>
        <v>0</v>
      </c>
      <c r="AQ165" s="158">
        <f t="shared" si="97"/>
        <v>0</v>
      </c>
      <c r="AR165" s="158">
        <f t="shared" si="97"/>
        <v>0</v>
      </c>
      <c r="AS165" s="158">
        <f t="shared" si="97"/>
        <v>0</v>
      </c>
      <c r="AT165" s="158">
        <f t="shared" si="97"/>
        <v>0</v>
      </c>
      <c r="AU165" s="158">
        <f t="shared" si="97"/>
        <v>0</v>
      </c>
      <c r="AV165" s="158">
        <f t="shared" si="97"/>
        <v>1</v>
      </c>
      <c r="AW165" s="158">
        <f t="shared" si="97"/>
        <v>0</v>
      </c>
      <c r="AX165" s="159">
        <f t="shared" si="97"/>
        <v>0</v>
      </c>
      <c r="AY165" s="158">
        <f t="shared" si="97"/>
        <v>0</v>
      </c>
      <c r="AZ165" s="158">
        <f t="shared" si="97"/>
        <v>0</v>
      </c>
      <c r="BA165" s="158">
        <f t="shared" si="97"/>
        <v>0</v>
      </c>
      <c r="BB165" s="211">
        <f t="shared" si="96"/>
        <v>1</v>
      </c>
      <c r="BC165" s="311"/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54859.85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54859.85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25850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25850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0</v>
      </c>
      <c r="DN165" s="1">
        <v>0</v>
      </c>
      <c r="DO165" s="1">
        <v>0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10395</v>
      </c>
      <c r="DV165" s="1">
        <v>0</v>
      </c>
      <c r="DW165" s="1">
        <v>0</v>
      </c>
      <c r="DX165" s="1">
        <v>0</v>
      </c>
      <c r="DY165" s="1">
        <v>0</v>
      </c>
      <c r="DZ165" s="1">
        <v>0</v>
      </c>
      <c r="EA165" s="1">
        <v>10395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">
        <v>0</v>
      </c>
      <c r="EP165" s="1">
        <v>0</v>
      </c>
      <c r="EQ165" s="1">
        <v>0</v>
      </c>
      <c r="ER165" s="1">
        <v>0</v>
      </c>
      <c r="ES165" s="1">
        <v>0</v>
      </c>
      <c r="ET165" s="1">
        <v>0</v>
      </c>
      <c r="EU165" s="1">
        <v>14864.85</v>
      </c>
      <c r="EV165" s="1">
        <v>0</v>
      </c>
      <c r="EW165" s="1">
        <v>0</v>
      </c>
      <c r="EX165" s="1">
        <v>0</v>
      </c>
      <c r="EY165" s="1">
        <v>0</v>
      </c>
      <c r="EZ165" s="1">
        <v>0</v>
      </c>
      <c r="FA165" s="1">
        <v>14864.85</v>
      </c>
      <c r="FG165" s="1">
        <v>0</v>
      </c>
      <c r="FH165" s="1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0</v>
      </c>
      <c r="FO165" s="1">
        <v>0</v>
      </c>
      <c r="FP165" s="1">
        <v>0</v>
      </c>
      <c r="FQ165" s="1">
        <v>0</v>
      </c>
      <c r="FR165" s="1">
        <v>0</v>
      </c>
      <c r="FS165" s="1">
        <v>0</v>
      </c>
      <c r="FT165" s="1">
        <v>0</v>
      </c>
      <c r="FU165" s="1">
        <v>3750</v>
      </c>
      <c r="FV165" s="1">
        <v>0</v>
      </c>
      <c r="FW165" s="1">
        <v>0</v>
      </c>
      <c r="FX165" s="1">
        <v>0</v>
      </c>
      <c r="FY165" s="1">
        <v>0</v>
      </c>
      <c r="FZ165" s="1">
        <v>0</v>
      </c>
      <c r="GA165" s="1">
        <v>3750</v>
      </c>
    </row>
    <row r="166" spans="1:183" ht="15.75" x14ac:dyDescent="0.25">
      <c r="A166" s="302"/>
      <c r="B166" s="309"/>
      <c r="C166" s="70" t="str">
        <f>БАКАЛАВРИ!C166</f>
        <v>ФХФ</v>
      </c>
      <c r="D166" s="60" t="str">
        <f>БАКАЛАВРИ!D166</f>
        <v>Компютърна химия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15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45</v>
      </c>
      <c r="T166" s="13">
        <v>0</v>
      </c>
      <c r="U166" s="33">
        <v>0</v>
      </c>
      <c r="V166" s="13">
        <v>0</v>
      </c>
      <c r="W166" s="13">
        <v>0</v>
      </c>
      <c r="X166" s="13">
        <v>0</v>
      </c>
      <c r="Y166" s="131">
        <f t="shared" si="85"/>
        <v>60</v>
      </c>
      <c r="Z166" s="307"/>
      <c r="AB166" s="140"/>
      <c r="AD166" s="302"/>
      <c r="AE166" s="309"/>
      <c r="AF166" s="70" t="str">
        <f t="shared" ref="AF166:AG175" si="99">C166</f>
        <v>ФХФ</v>
      </c>
      <c r="AG166" s="60" t="str">
        <f t="shared" si="99"/>
        <v>Компютърна химия</v>
      </c>
      <c r="AH166" s="158">
        <f t="shared" si="98"/>
        <v>0</v>
      </c>
      <c r="AI166" s="158">
        <f t="shared" si="98"/>
        <v>0</v>
      </c>
      <c r="AJ166" s="158">
        <f t="shared" si="98"/>
        <v>0</v>
      </c>
      <c r="AK166" s="158">
        <f t="shared" si="98"/>
        <v>0</v>
      </c>
      <c r="AL166" s="158">
        <f t="shared" si="98"/>
        <v>0</v>
      </c>
      <c r="AM166" s="158">
        <f t="shared" si="98"/>
        <v>0</v>
      </c>
      <c r="AN166" s="158">
        <f t="shared" si="98"/>
        <v>0</v>
      </c>
      <c r="AO166" s="158">
        <f t="shared" si="97"/>
        <v>0.25</v>
      </c>
      <c r="AP166" s="158">
        <f t="shared" si="97"/>
        <v>0</v>
      </c>
      <c r="AQ166" s="158">
        <f t="shared" si="97"/>
        <v>0</v>
      </c>
      <c r="AR166" s="158">
        <f t="shared" si="97"/>
        <v>0</v>
      </c>
      <c r="AS166" s="158">
        <f t="shared" si="97"/>
        <v>0</v>
      </c>
      <c r="AT166" s="158">
        <f t="shared" si="97"/>
        <v>0</v>
      </c>
      <c r="AU166" s="158">
        <f t="shared" si="97"/>
        <v>0</v>
      </c>
      <c r="AV166" s="158">
        <f t="shared" si="97"/>
        <v>0.75</v>
      </c>
      <c r="AW166" s="158">
        <f t="shared" si="97"/>
        <v>0</v>
      </c>
      <c r="AX166" s="159">
        <f t="shared" si="97"/>
        <v>0</v>
      </c>
      <c r="AY166" s="158">
        <f t="shared" si="97"/>
        <v>0</v>
      </c>
      <c r="AZ166" s="158">
        <f t="shared" si="97"/>
        <v>0</v>
      </c>
      <c r="BA166" s="158">
        <f t="shared" si="97"/>
        <v>0</v>
      </c>
      <c r="BB166" s="211">
        <f t="shared" si="96"/>
        <v>1</v>
      </c>
      <c r="BC166" s="311"/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1450.4925000000001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4351.4775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5801.97</v>
      </c>
      <c r="CG166" s="1">
        <v>0</v>
      </c>
      <c r="CH166" s="1">
        <v>0</v>
      </c>
      <c r="CI166" s="1">
        <v>0</v>
      </c>
      <c r="CJ166" s="1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G166" s="1">
        <v>0</v>
      </c>
      <c r="DH166" s="1">
        <v>0</v>
      </c>
      <c r="DI166" s="1">
        <v>0</v>
      </c>
      <c r="DJ166" s="1">
        <v>0</v>
      </c>
      <c r="DK166" s="1">
        <v>0</v>
      </c>
      <c r="DL166" s="1">
        <v>0</v>
      </c>
      <c r="DM166" s="1">
        <v>0</v>
      </c>
      <c r="DN166" s="1">
        <v>519.75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1559.25</v>
      </c>
      <c r="DV166" s="1">
        <v>0</v>
      </c>
      <c r="DW166" s="1">
        <v>0</v>
      </c>
      <c r="DX166" s="1">
        <v>0</v>
      </c>
      <c r="DY166" s="1">
        <v>0</v>
      </c>
      <c r="DZ166" s="1">
        <v>0</v>
      </c>
      <c r="EA166" s="1">
        <v>2079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743.24250000000006</v>
      </c>
      <c r="EO166" s="1">
        <v>0</v>
      </c>
      <c r="EP166" s="1">
        <v>0</v>
      </c>
      <c r="EQ166" s="1">
        <v>0</v>
      </c>
      <c r="ER166" s="1">
        <v>0</v>
      </c>
      <c r="ES166" s="1">
        <v>0</v>
      </c>
      <c r="ET166" s="1">
        <v>0</v>
      </c>
      <c r="EU166" s="1">
        <v>2229.7275</v>
      </c>
      <c r="EV166" s="1">
        <v>0</v>
      </c>
      <c r="EW166" s="1">
        <v>0</v>
      </c>
      <c r="EX166" s="1">
        <v>0</v>
      </c>
      <c r="EY166" s="1">
        <v>0</v>
      </c>
      <c r="EZ166" s="1">
        <v>0</v>
      </c>
      <c r="FA166" s="1">
        <v>2972.9700000000003</v>
      </c>
      <c r="FG166" s="1">
        <v>0</v>
      </c>
      <c r="FH166" s="1">
        <v>0</v>
      </c>
      <c r="FI166" s="1">
        <v>0</v>
      </c>
      <c r="FJ166" s="1">
        <v>0</v>
      </c>
      <c r="FK166" s="1">
        <v>0</v>
      </c>
      <c r="FL166" s="1">
        <v>0</v>
      </c>
      <c r="FM166" s="1">
        <v>0</v>
      </c>
      <c r="FN166" s="1">
        <v>187.5</v>
      </c>
      <c r="FO166" s="1">
        <v>0</v>
      </c>
      <c r="FP166" s="1">
        <v>0</v>
      </c>
      <c r="FQ166" s="1">
        <v>0</v>
      </c>
      <c r="FR166" s="1">
        <v>0</v>
      </c>
      <c r="FS166" s="1">
        <v>0</v>
      </c>
      <c r="FT166" s="1">
        <v>0</v>
      </c>
      <c r="FU166" s="1">
        <v>562.5</v>
      </c>
      <c r="FV166" s="1">
        <v>0</v>
      </c>
      <c r="FW166" s="1">
        <v>0</v>
      </c>
      <c r="FX166" s="1">
        <v>0</v>
      </c>
      <c r="FY166" s="1">
        <v>0</v>
      </c>
      <c r="FZ166" s="1">
        <v>0</v>
      </c>
      <c r="GA166" s="1">
        <v>750</v>
      </c>
    </row>
    <row r="167" spans="1:183" ht="15.75" x14ac:dyDescent="0.25">
      <c r="A167" s="302"/>
      <c r="B167" s="309"/>
      <c r="C167" s="70" t="str">
        <f>БАКАЛАВРИ!C167</f>
        <v>ФХФ</v>
      </c>
      <c r="D167" s="60" t="str">
        <f>БАКАЛАВРИ!D167</f>
        <v>Химия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269.90109999999999</v>
      </c>
      <c r="T167" s="13">
        <v>0</v>
      </c>
      <c r="U167" s="33">
        <v>0</v>
      </c>
      <c r="V167" s="13">
        <v>0</v>
      </c>
      <c r="W167" s="13">
        <v>0</v>
      </c>
      <c r="X167" s="13">
        <v>0</v>
      </c>
      <c r="Y167" s="131">
        <f t="shared" si="85"/>
        <v>269.90109999999999</v>
      </c>
      <c r="Z167" s="307"/>
      <c r="AB167" s="140"/>
      <c r="AD167" s="302"/>
      <c r="AE167" s="309"/>
      <c r="AF167" s="70" t="str">
        <f t="shared" si="99"/>
        <v>ФХФ</v>
      </c>
      <c r="AG167" s="60" t="str">
        <f t="shared" si="99"/>
        <v>Химия</v>
      </c>
      <c r="AH167" s="158">
        <f t="shared" si="98"/>
        <v>0</v>
      </c>
      <c r="AI167" s="158">
        <f t="shared" si="98"/>
        <v>0</v>
      </c>
      <c r="AJ167" s="158">
        <f t="shared" si="98"/>
        <v>0</v>
      </c>
      <c r="AK167" s="158">
        <f t="shared" si="98"/>
        <v>0</v>
      </c>
      <c r="AL167" s="158">
        <f t="shared" si="98"/>
        <v>0</v>
      </c>
      <c r="AM167" s="158">
        <f t="shared" si="98"/>
        <v>0</v>
      </c>
      <c r="AN167" s="158">
        <f t="shared" si="98"/>
        <v>0</v>
      </c>
      <c r="AO167" s="158">
        <f t="shared" si="97"/>
        <v>0</v>
      </c>
      <c r="AP167" s="158">
        <f t="shared" si="97"/>
        <v>0</v>
      </c>
      <c r="AQ167" s="158">
        <f t="shared" si="97"/>
        <v>0</v>
      </c>
      <c r="AR167" s="158">
        <f t="shared" si="97"/>
        <v>0</v>
      </c>
      <c r="AS167" s="158">
        <f t="shared" si="97"/>
        <v>0</v>
      </c>
      <c r="AT167" s="158">
        <f t="shared" si="97"/>
        <v>0</v>
      </c>
      <c r="AU167" s="158">
        <f t="shared" si="97"/>
        <v>0</v>
      </c>
      <c r="AV167" s="158">
        <f t="shared" si="97"/>
        <v>1</v>
      </c>
      <c r="AW167" s="158">
        <f t="shared" si="97"/>
        <v>0</v>
      </c>
      <c r="AX167" s="159">
        <f t="shared" si="97"/>
        <v>0</v>
      </c>
      <c r="AY167" s="158">
        <f t="shared" si="97"/>
        <v>0</v>
      </c>
      <c r="AZ167" s="158">
        <f t="shared" si="97"/>
        <v>0</v>
      </c>
      <c r="BA167" s="158">
        <f t="shared" si="97"/>
        <v>0</v>
      </c>
      <c r="BB167" s="211">
        <f t="shared" si="96"/>
        <v>1</v>
      </c>
      <c r="BC167" s="311"/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13756.208999999999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13756.208999999999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7954.2389999999996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7954.2389999999996</v>
      </c>
      <c r="DG167" s="1">
        <v>0</v>
      </c>
      <c r="DH167" s="1">
        <v>0</v>
      </c>
      <c r="DI167" s="1">
        <v>0</v>
      </c>
      <c r="DJ167" s="1">
        <v>0</v>
      </c>
      <c r="DK167" s="1">
        <v>0</v>
      </c>
      <c r="DL167" s="1">
        <v>0</v>
      </c>
      <c r="DM167" s="1">
        <v>0</v>
      </c>
      <c r="DN167" s="1">
        <v>0</v>
      </c>
      <c r="DO167" s="1">
        <v>0</v>
      </c>
      <c r="DP167" s="1">
        <v>0</v>
      </c>
      <c r="DQ167" s="1">
        <v>0</v>
      </c>
      <c r="DR167" s="1">
        <v>0</v>
      </c>
      <c r="DS167" s="1">
        <v>0</v>
      </c>
      <c r="DT167" s="1">
        <v>0</v>
      </c>
      <c r="DU167" s="1">
        <v>2079</v>
      </c>
      <c r="DV167" s="1">
        <v>0</v>
      </c>
      <c r="DW167" s="1">
        <v>0</v>
      </c>
      <c r="DX167" s="1">
        <v>0</v>
      </c>
      <c r="DY167" s="1">
        <v>0</v>
      </c>
      <c r="DZ167" s="1">
        <v>0</v>
      </c>
      <c r="EA167" s="1">
        <v>2079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">
        <v>0</v>
      </c>
      <c r="EP167" s="1">
        <v>0</v>
      </c>
      <c r="EQ167" s="1">
        <v>0</v>
      </c>
      <c r="ER167" s="1">
        <v>0</v>
      </c>
      <c r="ES167" s="1">
        <v>0</v>
      </c>
      <c r="ET167" s="1">
        <v>0</v>
      </c>
      <c r="EU167" s="1">
        <v>2972.9700000000003</v>
      </c>
      <c r="EV167" s="1">
        <v>0</v>
      </c>
      <c r="EW167" s="1">
        <v>0</v>
      </c>
      <c r="EX167" s="1">
        <v>0</v>
      </c>
      <c r="EY167" s="1">
        <v>0</v>
      </c>
      <c r="EZ167" s="1">
        <v>0</v>
      </c>
      <c r="FA167" s="1">
        <v>2972.9700000000003</v>
      </c>
      <c r="FG167" s="1">
        <v>0</v>
      </c>
      <c r="FH167" s="1">
        <v>0</v>
      </c>
      <c r="FI167" s="1">
        <v>0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0</v>
      </c>
      <c r="FP167" s="1">
        <v>0</v>
      </c>
      <c r="FQ167" s="1">
        <v>0</v>
      </c>
      <c r="FR167" s="1">
        <v>0</v>
      </c>
      <c r="FS167" s="1">
        <v>0</v>
      </c>
      <c r="FT167" s="1">
        <v>0</v>
      </c>
      <c r="FU167" s="1">
        <v>750</v>
      </c>
      <c r="FV167" s="1">
        <v>0</v>
      </c>
      <c r="FW167" s="1">
        <v>0</v>
      </c>
      <c r="FX167" s="1">
        <v>0</v>
      </c>
      <c r="FY167" s="1">
        <v>0</v>
      </c>
      <c r="FZ167" s="1">
        <v>0</v>
      </c>
      <c r="GA167" s="1">
        <v>750</v>
      </c>
    </row>
    <row r="168" spans="1:183" ht="16.5" thickBot="1" x14ac:dyDescent="0.3">
      <c r="A168" s="303"/>
      <c r="B168" s="305"/>
      <c r="C168" s="71" t="str">
        <f>БАКАЛАВРИ!C168</f>
        <v>ФХФ</v>
      </c>
      <c r="D168" s="61" t="str">
        <f>БАКАЛАВРИ!D168</f>
        <v>Ядрена химия</v>
      </c>
      <c r="E168" s="14">
        <v>0</v>
      </c>
      <c r="F168" s="14">
        <v>12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81</v>
      </c>
      <c r="T168" s="14">
        <v>0</v>
      </c>
      <c r="U168" s="34">
        <v>0</v>
      </c>
      <c r="V168" s="14">
        <v>0</v>
      </c>
      <c r="W168" s="14">
        <v>0</v>
      </c>
      <c r="X168" s="14">
        <v>0</v>
      </c>
      <c r="Y168" s="132">
        <f t="shared" si="85"/>
        <v>93</v>
      </c>
      <c r="Z168" s="308"/>
      <c r="AB168" s="140"/>
      <c r="AD168" s="303"/>
      <c r="AE168" s="305"/>
      <c r="AF168" s="71" t="str">
        <f t="shared" si="99"/>
        <v>ФХФ</v>
      </c>
      <c r="AG168" s="61" t="str">
        <f t="shared" si="99"/>
        <v>Ядрена химия</v>
      </c>
      <c r="AH168" s="160">
        <f t="shared" si="98"/>
        <v>0</v>
      </c>
      <c r="AI168" s="160">
        <f t="shared" si="98"/>
        <v>0.12903225806451613</v>
      </c>
      <c r="AJ168" s="160">
        <f t="shared" si="98"/>
        <v>0</v>
      </c>
      <c r="AK168" s="160">
        <f t="shared" si="98"/>
        <v>0</v>
      </c>
      <c r="AL168" s="160">
        <f t="shared" si="98"/>
        <v>0</v>
      </c>
      <c r="AM168" s="160">
        <f t="shared" si="98"/>
        <v>0</v>
      </c>
      <c r="AN168" s="160">
        <f t="shared" si="98"/>
        <v>0</v>
      </c>
      <c r="AO168" s="160">
        <f t="shared" si="97"/>
        <v>0</v>
      </c>
      <c r="AP168" s="160">
        <f t="shared" si="97"/>
        <v>0</v>
      </c>
      <c r="AQ168" s="160">
        <f t="shared" si="97"/>
        <v>0</v>
      </c>
      <c r="AR168" s="160">
        <f t="shared" si="97"/>
        <v>0</v>
      </c>
      <c r="AS168" s="160">
        <f t="shared" si="97"/>
        <v>0</v>
      </c>
      <c r="AT168" s="160">
        <f t="shared" si="97"/>
        <v>0</v>
      </c>
      <c r="AU168" s="160">
        <f t="shared" si="97"/>
        <v>0</v>
      </c>
      <c r="AV168" s="160">
        <f t="shared" si="97"/>
        <v>0.87096774193548387</v>
      </c>
      <c r="AW168" s="160">
        <f t="shared" ref="AW168:BA175" si="100">IFERROR(T168/$Y168,"")</f>
        <v>0</v>
      </c>
      <c r="AX168" s="161">
        <f t="shared" si="100"/>
        <v>0</v>
      </c>
      <c r="AY168" s="160">
        <f t="shared" si="100"/>
        <v>0</v>
      </c>
      <c r="AZ168" s="160">
        <f t="shared" si="100"/>
        <v>0</v>
      </c>
      <c r="BA168" s="160">
        <f t="shared" si="100"/>
        <v>0</v>
      </c>
      <c r="BB168" s="212">
        <f t="shared" si="96"/>
        <v>1</v>
      </c>
      <c r="BC168" s="312"/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G168" s="1">
        <v>0</v>
      </c>
      <c r="DH168" s="1">
        <v>0</v>
      </c>
      <c r="DI168" s="1">
        <v>0</v>
      </c>
      <c r="DJ168" s="1">
        <v>0</v>
      </c>
      <c r="DK168" s="1">
        <v>0</v>
      </c>
      <c r="DL168" s="1">
        <v>0</v>
      </c>
      <c r="DM168" s="1">
        <v>0</v>
      </c>
      <c r="DN168" s="1">
        <v>0</v>
      </c>
      <c r="DO168" s="1">
        <v>0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">
        <v>0</v>
      </c>
      <c r="EA168" s="1">
        <v>0</v>
      </c>
      <c r="EG168" s="1">
        <v>0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">
        <v>0</v>
      </c>
      <c r="EP168" s="1">
        <v>0</v>
      </c>
      <c r="EQ168" s="1">
        <v>0</v>
      </c>
      <c r="ER168" s="1">
        <v>0</v>
      </c>
      <c r="ES168" s="1">
        <v>0</v>
      </c>
      <c r="ET168" s="1">
        <v>0</v>
      </c>
      <c r="EU168" s="1">
        <v>0</v>
      </c>
      <c r="EV168" s="1">
        <v>0</v>
      </c>
      <c r="EW168" s="1">
        <v>0</v>
      </c>
      <c r="EX168" s="1">
        <v>0</v>
      </c>
      <c r="EY168" s="1">
        <v>0</v>
      </c>
      <c r="EZ168" s="1">
        <v>0</v>
      </c>
      <c r="FA168" s="1">
        <v>0</v>
      </c>
      <c r="FG168" s="1">
        <v>0</v>
      </c>
      <c r="FH168" s="1">
        <v>0</v>
      </c>
      <c r="FI168" s="1">
        <v>0</v>
      </c>
      <c r="FJ168" s="1">
        <v>0</v>
      </c>
      <c r="FK168" s="1">
        <v>0</v>
      </c>
      <c r="FL168" s="1">
        <v>0</v>
      </c>
      <c r="FM168" s="1">
        <v>0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">
        <v>0</v>
      </c>
      <c r="FT168" s="1">
        <v>0</v>
      </c>
      <c r="FU168" s="1">
        <v>0</v>
      </c>
      <c r="FV168" s="1">
        <v>0</v>
      </c>
      <c r="FW168" s="1">
        <v>0</v>
      </c>
      <c r="FX168" s="1">
        <v>0</v>
      </c>
      <c r="FY168" s="1">
        <v>0</v>
      </c>
      <c r="FZ168" s="1">
        <v>0</v>
      </c>
      <c r="GA168" s="1">
        <v>0</v>
      </c>
    </row>
    <row r="169" spans="1:183" ht="16.5" thickBot="1" x14ac:dyDescent="0.3">
      <c r="A169" s="184">
        <f>MAX($A$36:A168)+1</f>
        <v>27</v>
      </c>
      <c r="B169" s="185" t="str">
        <f>БАКАЛАВРИ!B169</f>
        <v>Здравни грижи</v>
      </c>
      <c r="C169" s="72" t="str">
        <f>БАКАЛАВРИ!C169</f>
        <v>МФ</v>
      </c>
      <c r="D169" s="62" t="str">
        <f>БАКАЛАВРИ!D169</f>
        <v>Медицинска сестра</v>
      </c>
      <c r="E169" s="49">
        <v>0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0</v>
      </c>
      <c r="S169" s="49">
        <v>0</v>
      </c>
      <c r="T169" s="49">
        <v>0</v>
      </c>
      <c r="U169" s="50">
        <v>0</v>
      </c>
      <c r="V169" s="49">
        <v>0</v>
      </c>
      <c r="W169" s="49">
        <v>0</v>
      </c>
      <c r="X169" s="49">
        <v>0</v>
      </c>
      <c r="Y169" s="134">
        <f t="shared" si="85"/>
        <v>0</v>
      </c>
      <c r="Z169" s="282">
        <f t="shared" ref="Z169:Z171" si="101">SUM(Y169:Y169)</f>
        <v>0</v>
      </c>
      <c r="AB169" s="140"/>
      <c r="AD169" s="184">
        <f t="shared" ref="AD169:AE174" si="102">A169</f>
        <v>27</v>
      </c>
      <c r="AE169" s="185" t="str">
        <f t="shared" si="102"/>
        <v>Здравни грижи</v>
      </c>
      <c r="AF169" s="72" t="str">
        <f t="shared" si="99"/>
        <v>МФ</v>
      </c>
      <c r="AG169" s="62" t="str">
        <f t="shared" si="99"/>
        <v>Медицинска сестра</v>
      </c>
      <c r="AH169" s="160" t="str">
        <f t="shared" si="98"/>
        <v/>
      </c>
      <c r="AI169" s="160" t="str">
        <f t="shared" si="98"/>
        <v/>
      </c>
      <c r="AJ169" s="160" t="str">
        <f t="shared" si="98"/>
        <v/>
      </c>
      <c r="AK169" s="160" t="str">
        <f t="shared" si="98"/>
        <v/>
      </c>
      <c r="AL169" s="160" t="str">
        <f t="shared" si="98"/>
        <v/>
      </c>
      <c r="AM169" s="160" t="str">
        <f t="shared" si="98"/>
        <v/>
      </c>
      <c r="AN169" s="160" t="str">
        <f t="shared" si="98"/>
        <v/>
      </c>
      <c r="AO169" s="160" t="str">
        <f t="shared" si="98"/>
        <v/>
      </c>
      <c r="AP169" s="160" t="str">
        <f t="shared" si="98"/>
        <v/>
      </c>
      <c r="AQ169" s="160" t="str">
        <f t="shared" si="98"/>
        <v/>
      </c>
      <c r="AR169" s="160" t="str">
        <f t="shared" si="98"/>
        <v/>
      </c>
      <c r="AS169" s="160" t="str">
        <f t="shared" si="98"/>
        <v/>
      </c>
      <c r="AT169" s="160" t="str">
        <f t="shared" si="98"/>
        <v/>
      </c>
      <c r="AU169" s="160" t="str">
        <f t="shared" si="98"/>
        <v/>
      </c>
      <c r="AV169" s="160" t="str">
        <f t="shared" si="98"/>
        <v/>
      </c>
      <c r="AW169" s="160" t="str">
        <f t="shared" si="100"/>
        <v/>
      </c>
      <c r="AX169" s="161" t="str">
        <f t="shared" si="100"/>
        <v/>
      </c>
      <c r="AY169" s="160" t="str">
        <f t="shared" si="100"/>
        <v/>
      </c>
      <c r="AZ169" s="160" t="str">
        <f t="shared" si="100"/>
        <v/>
      </c>
      <c r="BA169" s="160" t="str">
        <f t="shared" si="100"/>
        <v/>
      </c>
      <c r="BB169" s="214">
        <f t="shared" si="96"/>
        <v>0</v>
      </c>
      <c r="BC169" s="187"/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0</v>
      </c>
      <c r="CZ169" s="1">
        <v>0</v>
      </c>
      <c r="DA169" s="1">
        <v>0</v>
      </c>
      <c r="DG169" s="1">
        <v>0</v>
      </c>
      <c r="DH169" s="1">
        <v>0</v>
      </c>
      <c r="DI169" s="1">
        <v>0</v>
      </c>
      <c r="DJ169" s="1">
        <v>0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">
        <v>0</v>
      </c>
      <c r="EA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0</v>
      </c>
      <c r="EZ169" s="1">
        <v>0</v>
      </c>
      <c r="FA169" s="1">
        <v>0</v>
      </c>
      <c r="FG169" s="1">
        <v>0</v>
      </c>
      <c r="FH169" s="1">
        <v>0</v>
      </c>
      <c r="FI169" s="1">
        <v>0</v>
      </c>
      <c r="FJ169" s="1">
        <v>0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0</v>
      </c>
      <c r="FR169" s="1">
        <v>0</v>
      </c>
      <c r="FS169" s="1">
        <v>0</v>
      </c>
      <c r="FT169" s="1">
        <v>0</v>
      </c>
      <c r="FU169" s="1">
        <v>0</v>
      </c>
      <c r="FV169" s="1">
        <v>0</v>
      </c>
      <c r="FW169" s="1">
        <v>0</v>
      </c>
      <c r="FX169" s="1">
        <v>0</v>
      </c>
      <c r="FY169" s="1">
        <v>0</v>
      </c>
      <c r="FZ169" s="1">
        <v>0</v>
      </c>
      <c r="GA169" s="1">
        <v>0</v>
      </c>
    </row>
    <row r="170" spans="1:183" ht="16.5" thickBot="1" x14ac:dyDescent="0.3">
      <c r="A170" s="44">
        <f>MAX($A$36:A169)+1</f>
        <v>28</v>
      </c>
      <c r="B170" s="56" t="str">
        <f>БАКАЛАВРИ!B170</f>
        <v>Изобразително изкуство</v>
      </c>
      <c r="C170" s="74" t="str">
        <f>БАКАЛАВРИ!C170</f>
        <v>ФНОИ</v>
      </c>
      <c r="D170" s="64" t="str">
        <f>БАКАЛАВРИ!D170</f>
        <v>Графичен дизайн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76.5</v>
      </c>
      <c r="L170" s="51">
        <v>0</v>
      </c>
      <c r="M170" s="51">
        <v>0</v>
      </c>
      <c r="N170" s="51">
        <v>0</v>
      </c>
      <c r="O170" s="51">
        <v>417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2">
        <v>0</v>
      </c>
      <c r="V170" s="51">
        <v>0</v>
      </c>
      <c r="W170" s="51">
        <v>0</v>
      </c>
      <c r="X170" s="51">
        <v>0</v>
      </c>
      <c r="Y170" s="136">
        <f t="shared" si="85"/>
        <v>493.5</v>
      </c>
      <c r="Z170" s="283">
        <f t="shared" si="101"/>
        <v>493.5</v>
      </c>
      <c r="AB170" s="140"/>
      <c r="AD170" s="44">
        <f t="shared" si="102"/>
        <v>28</v>
      </c>
      <c r="AE170" s="56" t="str">
        <f t="shared" si="102"/>
        <v>Изобразително изкуство</v>
      </c>
      <c r="AF170" s="74" t="str">
        <f t="shared" si="99"/>
        <v>ФНОИ</v>
      </c>
      <c r="AG170" s="64" t="str">
        <f t="shared" si="99"/>
        <v>Графичен дизайн</v>
      </c>
      <c r="AH170" s="164">
        <f t="shared" si="98"/>
        <v>0</v>
      </c>
      <c r="AI170" s="164">
        <f t="shared" si="98"/>
        <v>0</v>
      </c>
      <c r="AJ170" s="164">
        <f t="shared" si="98"/>
        <v>0</v>
      </c>
      <c r="AK170" s="164">
        <f t="shared" si="98"/>
        <v>0</v>
      </c>
      <c r="AL170" s="164">
        <f t="shared" si="98"/>
        <v>0</v>
      </c>
      <c r="AM170" s="164">
        <f t="shared" si="98"/>
        <v>0</v>
      </c>
      <c r="AN170" s="164">
        <f t="shared" si="98"/>
        <v>0.15501519756838905</v>
      </c>
      <c r="AO170" s="164">
        <f t="shared" si="98"/>
        <v>0</v>
      </c>
      <c r="AP170" s="164">
        <f t="shared" si="98"/>
        <v>0</v>
      </c>
      <c r="AQ170" s="164">
        <f t="shared" si="98"/>
        <v>0</v>
      </c>
      <c r="AR170" s="164">
        <f t="shared" si="98"/>
        <v>0.84498480243161089</v>
      </c>
      <c r="AS170" s="164">
        <f t="shared" si="98"/>
        <v>0</v>
      </c>
      <c r="AT170" s="164">
        <f t="shared" si="98"/>
        <v>0</v>
      </c>
      <c r="AU170" s="164">
        <f t="shared" si="98"/>
        <v>0</v>
      </c>
      <c r="AV170" s="164">
        <f t="shared" si="98"/>
        <v>0</v>
      </c>
      <c r="AW170" s="164">
        <f t="shared" si="100"/>
        <v>0</v>
      </c>
      <c r="AX170" s="165">
        <f t="shared" si="100"/>
        <v>0</v>
      </c>
      <c r="AY170" s="164">
        <f t="shared" si="100"/>
        <v>0</v>
      </c>
      <c r="AZ170" s="164">
        <f t="shared" si="100"/>
        <v>0</v>
      </c>
      <c r="BA170" s="164">
        <f t="shared" si="100"/>
        <v>0</v>
      </c>
      <c r="BB170" s="215">
        <f t="shared" si="96"/>
        <v>1</v>
      </c>
      <c r="BC170" s="47"/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930.09118541033433</v>
      </c>
      <c r="BN170" s="1">
        <v>0</v>
      </c>
      <c r="BO170" s="1">
        <v>0</v>
      </c>
      <c r="BP170" s="1">
        <v>0</v>
      </c>
      <c r="BQ170" s="1">
        <v>5069.9088145896658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6000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930.09118541033433</v>
      </c>
      <c r="CN170" s="1">
        <v>0</v>
      </c>
      <c r="CO170" s="1">
        <v>0</v>
      </c>
      <c r="CP170" s="1">
        <v>0</v>
      </c>
      <c r="CQ170" s="1">
        <v>5069.9088145896658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6000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0</v>
      </c>
      <c r="DP170" s="1">
        <v>0</v>
      </c>
      <c r="DQ170" s="1">
        <v>0</v>
      </c>
      <c r="DR170" s="1">
        <v>0</v>
      </c>
      <c r="DS170" s="1">
        <v>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">
        <v>0</v>
      </c>
      <c r="EA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0</v>
      </c>
      <c r="ER170" s="1">
        <v>0</v>
      </c>
      <c r="ES170" s="1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0</v>
      </c>
      <c r="EY170" s="1">
        <v>0</v>
      </c>
      <c r="EZ170" s="1">
        <v>0</v>
      </c>
      <c r="FA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0</v>
      </c>
      <c r="FV170" s="1">
        <v>0</v>
      </c>
      <c r="FW170" s="1">
        <v>0</v>
      </c>
      <c r="FX170" s="1">
        <v>0</v>
      </c>
      <c r="FY170" s="1">
        <v>0</v>
      </c>
      <c r="FZ170" s="1">
        <v>0</v>
      </c>
      <c r="GA170" s="1">
        <v>0</v>
      </c>
    </row>
    <row r="171" spans="1:183" ht="32.25" thickBot="1" x14ac:dyDescent="0.3">
      <c r="A171" s="184">
        <f>MAX($A$36:A170)+1</f>
        <v>29</v>
      </c>
      <c r="B171" s="185" t="str">
        <f>БАКАЛАВРИ!B171</f>
        <v>Музикално и танцово изкуство</v>
      </c>
      <c r="C171" s="72" t="str">
        <f>БАКАЛАВРИ!C171</f>
        <v>ФНОИ</v>
      </c>
      <c r="D171" s="62" t="str">
        <f>БАКАЛАВРИ!D171</f>
        <v>Музикални медийни технологии и тонрежисура</v>
      </c>
      <c r="E171" s="49">
        <v>0</v>
      </c>
      <c r="F171" s="49">
        <v>0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651</v>
      </c>
      <c r="P171" s="49">
        <v>0</v>
      </c>
      <c r="Q171" s="49">
        <v>0</v>
      </c>
      <c r="R171" s="49">
        <v>36</v>
      </c>
      <c r="S171" s="49">
        <v>0</v>
      </c>
      <c r="T171" s="49">
        <v>0</v>
      </c>
      <c r="U171" s="50">
        <v>0</v>
      </c>
      <c r="V171" s="49">
        <v>0</v>
      </c>
      <c r="W171" s="49">
        <v>0</v>
      </c>
      <c r="X171" s="49">
        <v>0</v>
      </c>
      <c r="Y171" s="134">
        <f t="shared" si="85"/>
        <v>687</v>
      </c>
      <c r="Z171" s="282">
        <f t="shared" si="101"/>
        <v>687</v>
      </c>
      <c r="AB171" s="140"/>
      <c r="AD171" s="184">
        <f t="shared" si="102"/>
        <v>29</v>
      </c>
      <c r="AE171" s="185" t="str">
        <f t="shared" si="102"/>
        <v>Музикално и танцово изкуство</v>
      </c>
      <c r="AF171" s="72" t="str">
        <f t="shared" si="99"/>
        <v>ФНОИ</v>
      </c>
      <c r="AG171" s="62" t="str">
        <f t="shared" si="99"/>
        <v>Музикални медийни технологии и тонрежисура</v>
      </c>
      <c r="AH171" s="160">
        <f t="shared" si="98"/>
        <v>0</v>
      </c>
      <c r="AI171" s="160">
        <f t="shared" si="98"/>
        <v>0</v>
      </c>
      <c r="AJ171" s="160">
        <f t="shared" si="98"/>
        <v>0</v>
      </c>
      <c r="AK171" s="160">
        <f t="shared" si="98"/>
        <v>0</v>
      </c>
      <c r="AL171" s="160">
        <f t="shared" si="98"/>
        <v>0</v>
      </c>
      <c r="AM171" s="160">
        <f t="shared" si="98"/>
        <v>0</v>
      </c>
      <c r="AN171" s="160">
        <f t="shared" si="98"/>
        <v>0</v>
      </c>
      <c r="AO171" s="160">
        <f t="shared" si="98"/>
        <v>0</v>
      </c>
      <c r="AP171" s="160">
        <f t="shared" si="98"/>
        <v>0</v>
      </c>
      <c r="AQ171" s="160">
        <f t="shared" si="98"/>
        <v>0</v>
      </c>
      <c r="AR171" s="160">
        <f t="shared" si="98"/>
        <v>0.94759825327510916</v>
      </c>
      <c r="AS171" s="160">
        <f t="shared" si="98"/>
        <v>0</v>
      </c>
      <c r="AT171" s="160">
        <f t="shared" si="98"/>
        <v>0</v>
      </c>
      <c r="AU171" s="160">
        <f t="shared" si="98"/>
        <v>5.2401746724890827E-2</v>
      </c>
      <c r="AV171" s="160">
        <f t="shared" si="98"/>
        <v>0</v>
      </c>
      <c r="AW171" s="160">
        <f t="shared" si="100"/>
        <v>0</v>
      </c>
      <c r="AX171" s="161">
        <f t="shared" si="100"/>
        <v>0</v>
      </c>
      <c r="AY171" s="160">
        <f t="shared" si="100"/>
        <v>0</v>
      </c>
      <c r="AZ171" s="160">
        <f t="shared" si="100"/>
        <v>0</v>
      </c>
      <c r="BA171" s="160">
        <f t="shared" si="100"/>
        <v>0</v>
      </c>
      <c r="BB171" s="214">
        <f t="shared" si="96"/>
        <v>1</v>
      </c>
      <c r="BC171" s="187"/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9475.9825327510916</v>
      </c>
      <c r="BR171" s="1">
        <v>0</v>
      </c>
      <c r="BS171" s="1">
        <v>0</v>
      </c>
      <c r="BT171" s="1">
        <v>524.01746724890825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10000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9475.9825327510916</v>
      </c>
      <c r="CR171" s="1">
        <v>0</v>
      </c>
      <c r="CS171" s="1">
        <v>0</v>
      </c>
      <c r="CT171" s="1">
        <v>524.01746724890825</v>
      </c>
      <c r="CU171" s="1">
        <v>0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  <c r="DA171" s="1">
        <v>10000</v>
      </c>
      <c r="DG171" s="1">
        <v>0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">
        <v>0</v>
      </c>
      <c r="EA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0</v>
      </c>
      <c r="EZ171" s="1">
        <v>0</v>
      </c>
      <c r="FA171" s="1">
        <v>0</v>
      </c>
      <c r="FG171" s="1">
        <v>0</v>
      </c>
      <c r="FH171" s="1">
        <v>0</v>
      </c>
      <c r="FI171" s="1">
        <v>0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">
        <v>0</v>
      </c>
      <c r="FT171" s="1">
        <v>0</v>
      </c>
      <c r="FU171" s="1">
        <v>0</v>
      </c>
      <c r="FV171" s="1">
        <v>0</v>
      </c>
      <c r="FW171" s="1">
        <v>0</v>
      </c>
      <c r="FX171" s="1">
        <v>0</v>
      </c>
      <c r="FY171" s="1">
        <v>0</v>
      </c>
      <c r="FZ171" s="1">
        <v>0</v>
      </c>
      <c r="GA171" s="1">
        <v>0</v>
      </c>
    </row>
    <row r="172" spans="1:183" ht="15.75" x14ac:dyDescent="0.25">
      <c r="A172" s="349">
        <f>MAX($A$36:A171)+1</f>
        <v>30</v>
      </c>
      <c r="B172" s="351" t="str">
        <f>БАКАЛАВРИ!B172</f>
        <v>Медицина</v>
      </c>
      <c r="C172" s="59" t="str">
        <f>БАКАЛАВРИ!C172</f>
        <v>МФ</v>
      </c>
      <c r="D172" s="59" t="str">
        <f>БАКАЛАВРИ!D172</f>
        <v>Медицина</v>
      </c>
      <c r="E172" s="153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32">
        <v>0</v>
      </c>
      <c r="V172" s="12">
        <v>0</v>
      </c>
      <c r="W172" s="12">
        <v>0</v>
      </c>
      <c r="X172" s="12">
        <v>0</v>
      </c>
      <c r="Y172" s="133">
        <f t="shared" si="85"/>
        <v>0</v>
      </c>
      <c r="Z172" s="306">
        <f>SUM(Y172:Y173)</f>
        <v>0</v>
      </c>
      <c r="AB172" s="140"/>
      <c r="AD172" s="301">
        <f t="shared" si="102"/>
        <v>30</v>
      </c>
      <c r="AE172" s="304" t="str">
        <f t="shared" si="102"/>
        <v>Медицина</v>
      </c>
      <c r="AF172" s="69" t="str">
        <f t="shared" si="99"/>
        <v>МФ</v>
      </c>
      <c r="AG172" s="68" t="str">
        <f t="shared" si="99"/>
        <v>Медицина</v>
      </c>
      <c r="AH172" s="162" t="str">
        <f t="shared" si="98"/>
        <v/>
      </c>
      <c r="AI172" s="162" t="str">
        <f t="shared" si="98"/>
        <v/>
      </c>
      <c r="AJ172" s="162" t="str">
        <f t="shared" si="98"/>
        <v/>
      </c>
      <c r="AK172" s="162" t="str">
        <f t="shared" si="98"/>
        <v/>
      </c>
      <c r="AL172" s="162" t="str">
        <f t="shared" si="98"/>
        <v/>
      </c>
      <c r="AM172" s="162" t="str">
        <f t="shared" si="98"/>
        <v/>
      </c>
      <c r="AN172" s="162" t="str">
        <f t="shared" si="98"/>
        <v/>
      </c>
      <c r="AO172" s="162" t="str">
        <f t="shared" si="98"/>
        <v/>
      </c>
      <c r="AP172" s="162" t="str">
        <f t="shared" si="98"/>
        <v/>
      </c>
      <c r="AQ172" s="162" t="str">
        <f t="shared" si="98"/>
        <v/>
      </c>
      <c r="AR172" s="162" t="str">
        <f t="shared" si="98"/>
        <v/>
      </c>
      <c r="AS172" s="162" t="str">
        <f t="shared" si="98"/>
        <v/>
      </c>
      <c r="AT172" s="162" t="str">
        <f t="shared" si="98"/>
        <v/>
      </c>
      <c r="AU172" s="162" t="str">
        <f t="shared" si="98"/>
        <v/>
      </c>
      <c r="AV172" s="162" t="str">
        <f t="shared" si="98"/>
        <v/>
      </c>
      <c r="AW172" s="162" t="str">
        <f t="shared" si="100"/>
        <v/>
      </c>
      <c r="AX172" s="163" t="str">
        <f t="shared" si="100"/>
        <v/>
      </c>
      <c r="AY172" s="162" t="str">
        <f t="shared" si="100"/>
        <v/>
      </c>
      <c r="AZ172" s="162" t="str">
        <f t="shared" si="100"/>
        <v/>
      </c>
      <c r="BA172" s="162" t="str">
        <f t="shared" si="100"/>
        <v/>
      </c>
      <c r="BB172" s="213">
        <f t="shared" si="96"/>
        <v>0</v>
      </c>
      <c r="BC172" s="310"/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  <c r="DA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">
        <v>0</v>
      </c>
      <c r="EA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0</v>
      </c>
      <c r="EN172" s="1">
        <v>0</v>
      </c>
      <c r="EO172" s="1">
        <v>0</v>
      </c>
      <c r="EP172" s="1">
        <v>0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0</v>
      </c>
      <c r="FA172" s="1">
        <v>0</v>
      </c>
      <c r="FG172" s="1">
        <v>0</v>
      </c>
      <c r="FH172" s="1">
        <v>0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R172" s="1">
        <v>0</v>
      </c>
      <c r="FS172" s="1">
        <v>0</v>
      </c>
      <c r="FT172" s="1">
        <v>0</v>
      </c>
      <c r="FU172" s="1">
        <v>0</v>
      </c>
      <c r="FV172" s="1">
        <v>0</v>
      </c>
      <c r="FW172" s="1">
        <v>0</v>
      </c>
      <c r="FX172" s="1">
        <v>0</v>
      </c>
      <c r="FY172" s="1">
        <v>0</v>
      </c>
      <c r="FZ172" s="1">
        <v>0</v>
      </c>
      <c r="GA172" s="1">
        <v>0</v>
      </c>
    </row>
    <row r="173" spans="1:183" ht="16.5" thickBot="1" x14ac:dyDescent="0.3">
      <c r="A173" s="350"/>
      <c r="B173" s="352"/>
      <c r="C173" s="72" t="str">
        <f>БАКАЛАВРИ!C173</f>
        <v>МФ</v>
      </c>
      <c r="D173" s="62" t="str">
        <f>БАКАЛАВРИ!D173</f>
        <v>Медицина (на английски език)</v>
      </c>
      <c r="E173" s="49">
        <v>0</v>
      </c>
      <c r="F173" s="49">
        <v>0</v>
      </c>
      <c r="G173" s="49">
        <v>0</v>
      </c>
      <c r="H173" s="49">
        <v>0</v>
      </c>
      <c r="I173" s="49">
        <v>0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  <c r="O173" s="49">
        <v>0</v>
      </c>
      <c r="P173" s="49">
        <v>0</v>
      </c>
      <c r="Q173" s="49">
        <v>0</v>
      </c>
      <c r="R173" s="49">
        <v>0</v>
      </c>
      <c r="S173" s="49">
        <v>0</v>
      </c>
      <c r="T173" s="49">
        <v>0</v>
      </c>
      <c r="U173" s="50">
        <v>0</v>
      </c>
      <c r="V173" s="49">
        <v>0</v>
      </c>
      <c r="W173" s="49">
        <v>0</v>
      </c>
      <c r="X173" s="49">
        <v>0</v>
      </c>
      <c r="Y173" s="134">
        <f t="shared" si="85"/>
        <v>0</v>
      </c>
      <c r="Z173" s="308"/>
      <c r="AB173" s="140"/>
      <c r="AD173" s="302"/>
      <c r="AE173" s="309"/>
      <c r="AF173" s="149" t="str">
        <f t="shared" si="99"/>
        <v>МФ</v>
      </c>
      <c r="AG173" s="150" t="str">
        <f t="shared" si="99"/>
        <v>Медицина (на английски език)</v>
      </c>
      <c r="AH173" s="166" t="str">
        <f t="shared" si="98"/>
        <v/>
      </c>
      <c r="AI173" s="166" t="str">
        <f t="shared" si="98"/>
        <v/>
      </c>
      <c r="AJ173" s="166" t="str">
        <f t="shared" si="98"/>
        <v/>
      </c>
      <c r="AK173" s="166" t="str">
        <f t="shared" si="98"/>
        <v/>
      </c>
      <c r="AL173" s="166" t="str">
        <f t="shared" si="98"/>
        <v/>
      </c>
      <c r="AM173" s="166" t="str">
        <f t="shared" si="98"/>
        <v/>
      </c>
      <c r="AN173" s="166" t="str">
        <f t="shared" si="98"/>
        <v/>
      </c>
      <c r="AO173" s="166" t="str">
        <f t="shared" si="98"/>
        <v/>
      </c>
      <c r="AP173" s="166" t="str">
        <f t="shared" si="98"/>
        <v/>
      </c>
      <c r="AQ173" s="166" t="str">
        <f t="shared" si="98"/>
        <v/>
      </c>
      <c r="AR173" s="166" t="str">
        <f t="shared" si="98"/>
        <v/>
      </c>
      <c r="AS173" s="166" t="str">
        <f t="shared" si="98"/>
        <v/>
      </c>
      <c r="AT173" s="166" t="str">
        <f t="shared" si="98"/>
        <v/>
      </c>
      <c r="AU173" s="166" t="str">
        <f t="shared" si="98"/>
        <v/>
      </c>
      <c r="AV173" s="166" t="str">
        <f t="shared" si="98"/>
        <v/>
      </c>
      <c r="AW173" s="166" t="str">
        <f t="shared" si="100"/>
        <v/>
      </c>
      <c r="AX173" s="167" t="str">
        <f t="shared" si="100"/>
        <v/>
      </c>
      <c r="AY173" s="166" t="str">
        <f t="shared" si="100"/>
        <v/>
      </c>
      <c r="AZ173" s="166" t="str">
        <f t="shared" si="100"/>
        <v/>
      </c>
      <c r="BA173" s="166" t="str">
        <f t="shared" si="100"/>
        <v/>
      </c>
      <c r="BB173" s="218">
        <f t="shared" si="96"/>
        <v>0</v>
      </c>
      <c r="BC173" s="311"/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0</v>
      </c>
      <c r="DG173" s="1">
        <v>0</v>
      </c>
      <c r="DH173" s="1">
        <v>0</v>
      </c>
      <c r="DI173" s="1">
        <v>0</v>
      </c>
      <c r="DJ173" s="1">
        <v>0</v>
      </c>
      <c r="DK173" s="1">
        <v>0</v>
      </c>
      <c r="DL173" s="1">
        <v>0</v>
      </c>
      <c r="DM173" s="1">
        <v>0</v>
      </c>
      <c r="DN173" s="1">
        <v>0</v>
      </c>
      <c r="DO173" s="1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">
        <v>0</v>
      </c>
      <c r="EA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">
        <v>0</v>
      </c>
      <c r="EP173" s="1">
        <v>0</v>
      </c>
      <c r="EQ173" s="1">
        <v>0</v>
      </c>
      <c r="ER173" s="1">
        <v>0</v>
      </c>
      <c r="ES173" s="1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0</v>
      </c>
      <c r="EY173" s="1">
        <v>0</v>
      </c>
      <c r="EZ173" s="1">
        <v>0</v>
      </c>
      <c r="FA173" s="1">
        <v>0</v>
      </c>
      <c r="FG173" s="1">
        <v>0</v>
      </c>
      <c r="FH173" s="1">
        <v>0</v>
      </c>
      <c r="FI173" s="1">
        <v>0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R173" s="1">
        <v>0</v>
      </c>
      <c r="FS173" s="1">
        <v>0</v>
      </c>
      <c r="FT173" s="1">
        <v>0</v>
      </c>
      <c r="FU173" s="1">
        <v>0</v>
      </c>
      <c r="FV173" s="1">
        <v>0</v>
      </c>
      <c r="FW173" s="1">
        <v>0</v>
      </c>
      <c r="FX173" s="1">
        <v>0</v>
      </c>
      <c r="FY173" s="1">
        <v>0</v>
      </c>
      <c r="FZ173" s="1">
        <v>0</v>
      </c>
      <c r="GA173" s="1">
        <v>0</v>
      </c>
    </row>
    <row r="174" spans="1:183" ht="15.75" x14ac:dyDescent="0.25">
      <c r="A174" s="349">
        <f>MAX($A$36:A172)+1</f>
        <v>31</v>
      </c>
      <c r="B174" s="351" t="str">
        <f>БАКАЛАВРИ!B174</f>
        <v>Фармация</v>
      </c>
      <c r="C174" s="69" t="str">
        <f>БАКАЛАВРИ!C174</f>
        <v>ФХФ</v>
      </c>
      <c r="D174" s="69" t="str">
        <f>БАКАЛАВРИ!D174</f>
        <v>Фармация</v>
      </c>
      <c r="E174" s="153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32">
        <v>0</v>
      </c>
      <c r="V174" s="12">
        <v>0</v>
      </c>
      <c r="W174" s="12">
        <v>0</v>
      </c>
      <c r="X174" s="12">
        <v>0</v>
      </c>
      <c r="Y174" s="133">
        <f t="shared" ref="Y174:Y175" si="103">SUM(E174:T174,V174:X174)</f>
        <v>0</v>
      </c>
      <c r="Z174" s="306">
        <f>SUM(Y174:Y175)</f>
        <v>0</v>
      </c>
      <c r="AB174" s="140"/>
      <c r="AD174" s="349">
        <f t="shared" si="102"/>
        <v>31</v>
      </c>
      <c r="AE174" s="304" t="str">
        <f t="shared" si="102"/>
        <v>Фармация</v>
      </c>
      <c r="AF174" s="69" t="str">
        <f t="shared" si="99"/>
        <v>ФХФ</v>
      </c>
      <c r="AG174" s="68" t="str">
        <f t="shared" si="99"/>
        <v>Фармация</v>
      </c>
      <c r="AH174" s="162" t="str">
        <f t="shared" si="98"/>
        <v/>
      </c>
      <c r="AI174" s="162" t="str">
        <f t="shared" si="98"/>
        <v/>
      </c>
      <c r="AJ174" s="162" t="str">
        <f t="shared" si="98"/>
        <v/>
      </c>
      <c r="AK174" s="162" t="str">
        <f t="shared" si="98"/>
        <v/>
      </c>
      <c r="AL174" s="162" t="str">
        <f t="shared" si="98"/>
        <v/>
      </c>
      <c r="AM174" s="162" t="str">
        <f t="shared" si="98"/>
        <v/>
      </c>
      <c r="AN174" s="162" t="str">
        <f t="shared" si="98"/>
        <v/>
      </c>
      <c r="AO174" s="162" t="str">
        <f t="shared" si="98"/>
        <v/>
      </c>
      <c r="AP174" s="162" t="str">
        <f t="shared" si="98"/>
        <v/>
      </c>
      <c r="AQ174" s="162" t="str">
        <f t="shared" si="98"/>
        <v/>
      </c>
      <c r="AR174" s="162" t="str">
        <f t="shared" si="98"/>
        <v/>
      </c>
      <c r="AS174" s="162" t="str">
        <f t="shared" si="98"/>
        <v/>
      </c>
      <c r="AT174" s="162" t="str">
        <f t="shared" si="98"/>
        <v/>
      </c>
      <c r="AU174" s="162" t="str">
        <f t="shared" si="98"/>
        <v/>
      </c>
      <c r="AV174" s="162" t="str">
        <f t="shared" si="98"/>
        <v/>
      </c>
      <c r="AW174" s="162" t="str">
        <f t="shared" si="100"/>
        <v/>
      </c>
      <c r="AX174" s="163" t="str">
        <f t="shared" si="100"/>
        <v/>
      </c>
      <c r="AY174" s="162" t="str">
        <f t="shared" si="100"/>
        <v/>
      </c>
      <c r="AZ174" s="162" t="str">
        <f t="shared" si="100"/>
        <v/>
      </c>
      <c r="BA174" s="162" t="str">
        <f t="shared" si="100"/>
        <v/>
      </c>
      <c r="BB174" s="213">
        <f t="shared" si="96"/>
        <v>0</v>
      </c>
      <c r="BC174" s="310"/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G174" s="1">
        <v>0</v>
      </c>
      <c r="DH174" s="1">
        <v>0</v>
      </c>
      <c r="DI174" s="1">
        <v>0</v>
      </c>
      <c r="DJ174" s="1">
        <v>0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0</v>
      </c>
      <c r="DX174" s="1">
        <v>0</v>
      </c>
      <c r="DY174" s="1">
        <v>0</v>
      </c>
      <c r="DZ174" s="1">
        <v>0</v>
      </c>
      <c r="EA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">
        <v>0</v>
      </c>
      <c r="EP174" s="1">
        <v>0</v>
      </c>
      <c r="EQ174" s="1">
        <v>0</v>
      </c>
      <c r="ER174" s="1">
        <v>0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0</v>
      </c>
      <c r="FA174" s="1">
        <v>0</v>
      </c>
      <c r="FG174" s="1">
        <v>0</v>
      </c>
      <c r="FH174" s="1">
        <v>0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R174" s="1">
        <v>0</v>
      </c>
      <c r="FS174" s="1">
        <v>0</v>
      </c>
      <c r="FT174" s="1">
        <v>0</v>
      </c>
      <c r="FU174" s="1">
        <v>0</v>
      </c>
      <c r="FV174" s="1">
        <v>0</v>
      </c>
      <c r="FW174" s="1">
        <v>0</v>
      </c>
      <c r="FX174" s="1">
        <v>0</v>
      </c>
      <c r="FY174" s="1">
        <v>0</v>
      </c>
      <c r="FZ174" s="1">
        <v>0</v>
      </c>
      <c r="GA174" s="1">
        <v>0</v>
      </c>
    </row>
    <row r="175" spans="1:183" ht="16.5" thickBot="1" x14ac:dyDescent="0.3">
      <c r="A175" s="353"/>
      <c r="B175" s="354"/>
      <c r="C175" s="149" t="str">
        <f>БАКАЛАВРИ!C175</f>
        <v>ФХФ</v>
      </c>
      <c r="D175" s="152" t="str">
        <f>БАКАЛАВРИ!D175</f>
        <v>Фармация (на английски език)</v>
      </c>
      <c r="E175" s="206">
        <v>0</v>
      </c>
      <c r="F175" s="147">
        <v>0</v>
      </c>
      <c r="G175" s="147">
        <v>0</v>
      </c>
      <c r="H175" s="147">
        <v>0</v>
      </c>
      <c r="I175" s="147">
        <v>0</v>
      </c>
      <c r="J175" s="147">
        <v>0</v>
      </c>
      <c r="K175" s="147">
        <v>0</v>
      </c>
      <c r="L175" s="147">
        <v>0</v>
      </c>
      <c r="M175" s="147">
        <v>0</v>
      </c>
      <c r="N175" s="147">
        <v>0</v>
      </c>
      <c r="O175" s="147">
        <v>0</v>
      </c>
      <c r="P175" s="147">
        <v>0</v>
      </c>
      <c r="Q175" s="147">
        <v>0</v>
      </c>
      <c r="R175" s="147">
        <v>0</v>
      </c>
      <c r="S175" s="147">
        <v>0</v>
      </c>
      <c r="T175" s="147">
        <v>0</v>
      </c>
      <c r="U175" s="148">
        <v>0</v>
      </c>
      <c r="V175" s="147">
        <v>0</v>
      </c>
      <c r="W175" s="147">
        <v>0</v>
      </c>
      <c r="X175" s="207">
        <v>0</v>
      </c>
      <c r="Y175" s="151">
        <f t="shared" si="103"/>
        <v>0</v>
      </c>
      <c r="Z175" s="307"/>
      <c r="AB175" s="140"/>
      <c r="AD175" s="353"/>
      <c r="AE175" s="309"/>
      <c r="AF175" s="149" t="str">
        <f t="shared" si="99"/>
        <v>ФХФ</v>
      </c>
      <c r="AG175" s="150" t="str">
        <f t="shared" si="99"/>
        <v>Фармация (на английски език)</v>
      </c>
      <c r="AH175" s="166" t="str">
        <f t="shared" si="98"/>
        <v/>
      </c>
      <c r="AI175" s="166" t="str">
        <f t="shared" si="98"/>
        <v/>
      </c>
      <c r="AJ175" s="166" t="str">
        <f t="shared" si="98"/>
        <v/>
      </c>
      <c r="AK175" s="166" t="str">
        <f t="shared" si="98"/>
        <v/>
      </c>
      <c r="AL175" s="166" t="str">
        <f t="shared" si="98"/>
        <v/>
      </c>
      <c r="AM175" s="166" t="str">
        <f t="shared" si="98"/>
        <v/>
      </c>
      <c r="AN175" s="166" t="str">
        <f t="shared" si="98"/>
        <v/>
      </c>
      <c r="AO175" s="166" t="str">
        <f t="shared" si="98"/>
        <v/>
      </c>
      <c r="AP175" s="166" t="str">
        <f t="shared" si="98"/>
        <v/>
      </c>
      <c r="AQ175" s="166" t="str">
        <f t="shared" si="98"/>
        <v/>
      </c>
      <c r="AR175" s="166" t="str">
        <f t="shared" si="98"/>
        <v/>
      </c>
      <c r="AS175" s="166" t="str">
        <f t="shared" si="98"/>
        <v/>
      </c>
      <c r="AT175" s="166" t="str">
        <f t="shared" si="98"/>
        <v/>
      </c>
      <c r="AU175" s="166" t="str">
        <f t="shared" si="98"/>
        <v/>
      </c>
      <c r="AV175" s="166" t="str">
        <f t="shared" si="98"/>
        <v/>
      </c>
      <c r="AW175" s="166" t="str">
        <f t="shared" si="100"/>
        <v/>
      </c>
      <c r="AX175" s="167" t="str">
        <f t="shared" si="100"/>
        <v/>
      </c>
      <c r="AY175" s="166" t="str">
        <f t="shared" si="100"/>
        <v/>
      </c>
      <c r="AZ175" s="166" t="str">
        <f t="shared" si="100"/>
        <v/>
      </c>
      <c r="BA175" s="166" t="str">
        <f t="shared" si="100"/>
        <v/>
      </c>
      <c r="BB175" s="218">
        <f t="shared" si="96"/>
        <v>0</v>
      </c>
      <c r="BC175" s="311"/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W175" s="1">
        <v>0</v>
      </c>
      <c r="CX175" s="1">
        <v>0</v>
      </c>
      <c r="CY175" s="1">
        <v>0</v>
      </c>
      <c r="CZ175" s="1">
        <v>0</v>
      </c>
      <c r="DA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0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0</v>
      </c>
      <c r="FA175" s="1">
        <v>0</v>
      </c>
      <c r="FG175" s="1">
        <v>0</v>
      </c>
      <c r="FH175" s="1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">
        <v>0</v>
      </c>
      <c r="FT175" s="1">
        <v>0</v>
      </c>
      <c r="FU175" s="1">
        <v>0</v>
      </c>
      <c r="FV175" s="1">
        <v>0</v>
      </c>
      <c r="FW175" s="1">
        <v>0</v>
      </c>
      <c r="FX175" s="1">
        <v>0</v>
      </c>
      <c r="FY175" s="1">
        <v>0</v>
      </c>
      <c r="FZ175" s="1">
        <v>0</v>
      </c>
      <c r="GA175" s="1">
        <v>0</v>
      </c>
    </row>
    <row r="176" spans="1:183" ht="17.25" thickTop="1" thickBot="1" x14ac:dyDescent="0.3">
      <c r="A176" s="239"/>
      <c r="B176" s="240"/>
      <c r="C176" s="241"/>
      <c r="D176" s="242"/>
      <c r="E176" s="243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5"/>
      <c r="V176" s="244"/>
      <c r="W176" s="244"/>
      <c r="X176" s="246"/>
      <c r="Y176" s="247"/>
      <c r="Z176" s="284"/>
      <c r="AA176" s="248"/>
      <c r="AB176" s="249"/>
      <c r="AC176" s="248"/>
      <c r="AD176" s="250"/>
      <c r="AE176" s="262"/>
      <c r="AF176" s="263"/>
      <c r="AG176" s="264"/>
      <c r="AH176" s="251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3"/>
      <c r="AY176" s="252"/>
      <c r="AZ176" s="252"/>
      <c r="BA176" s="254"/>
      <c r="BB176" s="255"/>
      <c r="BC176" s="256"/>
    </row>
    <row r="177" spans="1:55" ht="33" customHeight="1" thickBot="1" x14ac:dyDescent="0.3">
      <c r="A177" s="174"/>
      <c r="B177" s="175"/>
      <c r="C177" s="176"/>
      <c r="D177" s="238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5"/>
      <c r="V177" s="154"/>
      <c r="W177" s="154"/>
      <c r="X177" s="154"/>
      <c r="Y177" s="156"/>
      <c r="Z177" s="282"/>
      <c r="AB177" s="140"/>
      <c r="AD177" s="178"/>
      <c r="AE177" s="265"/>
      <c r="AF177" s="265"/>
      <c r="AG177" s="266"/>
      <c r="AH177" s="182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80"/>
      <c r="AY177" s="179"/>
      <c r="AZ177" s="179"/>
      <c r="BA177" s="183"/>
      <c r="BB177" s="219"/>
      <c r="BC177" s="181"/>
    </row>
  </sheetData>
  <mergeCells count="170">
    <mergeCell ref="A164:A168"/>
    <mergeCell ref="B164:B168"/>
    <mergeCell ref="Z164:Z168"/>
    <mergeCell ref="AD164:AD168"/>
    <mergeCell ref="AE164:AE168"/>
    <mergeCell ref="BC164:BC168"/>
    <mergeCell ref="A161:A163"/>
    <mergeCell ref="B161:B163"/>
    <mergeCell ref="Z161:Z163"/>
    <mergeCell ref="AD161:AD163"/>
    <mergeCell ref="AE161:AE163"/>
    <mergeCell ref="BC161:BC163"/>
    <mergeCell ref="A174:A175"/>
    <mergeCell ref="B174:B175"/>
    <mergeCell ref="Z174:Z175"/>
    <mergeCell ref="AD174:AD175"/>
    <mergeCell ref="AE174:AE175"/>
    <mergeCell ref="BC174:BC175"/>
    <mergeCell ref="A172:A173"/>
    <mergeCell ref="B172:B173"/>
    <mergeCell ref="Z172:Z173"/>
    <mergeCell ref="AD172:AD173"/>
    <mergeCell ref="AE172:AE173"/>
    <mergeCell ref="BC172:BC173"/>
    <mergeCell ref="A157:A160"/>
    <mergeCell ref="B157:B160"/>
    <mergeCell ref="Z157:Z160"/>
    <mergeCell ref="AD157:AD160"/>
    <mergeCell ref="AE157:AE160"/>
    <mergeCell ref="BC157:BC160"/>
    <mergeCell ref="A155:A156"/>
    <mergeCell ref="B155:B156"/>
    <mergeCell ref="Z155:Z156"/>
    <mergeCell ref="AD155:AD156"/>
    <mergeCell ref="AE155:AE156"/>
    <mergeCell ref="BC155:BC156"/>
    <mergeCell ref="A145:A153"/>
    <mergeCell ref="B145:B153"/>
    <mergeCell ref="Z145:Z153"/>
    <mergeCell ref="AD145:AD153"/>
    <mergeCell ref="AE145:AE153"/>
    <mergeCell ref="BC145:BC153"/>
    <mergeCell ref="A142:A144"/>
    <mergeCell ref="B142:B144"/>
    <mergeCell ref="Z142:Z144"/>
    <mergeCell ref="AD142:AD144"/>
    <mergeCell ref="AE142:AE144"/>
    <mergeCell ref="BC142:BC144"/>
    <mergeCell ref="A136:A140"/>
    <mergeCell ref="B136:B140"/>
    <mergeCell ref="Z136:Z140"/>
    <mergeCell ref="AD136:AD140"/>
    <mergeCell ref="AE136:AE140"/>
    <mergeCell ref="BC136:BC140"/>
    <mergeCell ref="A132:A134"/>
    <mergeCell ref="B132:B134"/>
    <mergeCell ref="Z132:Z134"/>
    <mergeCell ref="AD132:AD134"/>
    <mergeCell ref="AE132:AE134"/>
    <mergeCell ref="BC132:BC134"/>
    <mergeCell ref="A107:A131"/>
    <mergeCell ref="B107:B131"/>
    <mergeCell ref="Z107:Z131"/>
    <mergeCell ref="AD107:AD131"/>
    <mergeCell ref="AE107:AE131"/>
    <mergeCell ref="BC107:BC131"/>
    <mergeCell ref="A101:A106"/>
    <mergeCell ref="B101:B106"/>
    <mergeCell ref="Z101:Z106"/>
    <mergeCell ref="AD102:AD106"/>
    <mergeCell ref="AE102:AE106"/>
    <mergeCell ref="BC102:BC106"/>
    <mergeCell ref="A98:A99"/>
    <mergeCell ref="B98:B99"/>
    <mergeCell ref="Z98:Z99"/>
    <mergeCell ref="AD98:AD99"/>
    <mergeCell ref="AE98:AE99"/>
    <mergeCell ref="BC98:BC99"/>
    <mergeCell ref="A92:A96"/>
    <mergeCell ref="B92:B96"/>
    <mergeCell ref="Z92:Z96"/>
    <mergeCell ref="AD92:AD96"/>
    <mergeCell ref="AE92:AE96"/>
    <mergeCell ref="BC92:BC96"/>
    <mergeCell ref="A85:A90"/>
    <mergeCell ref="B85:B90"/>
    <mergeCell ref="Z85:Z90"/>
    <mergeCell ref="AD85:AD90"/>
    <mergeCell ref="AE85:AE90"/>
    <mergeCell ref="BC85:BC90"/>
    <mergeCell ref="A80:A84"/>
    <mergeCell ref="B80:B84"/>
    <mergeCell ref="Z80:Z84"/>
    <mergeCell ref="AD80:AD84"/>
    <mergeCell ref="AE80:AE84"/>
    <mergeCell ref="BC80:BC84"/>
    <mergeCell ref="A52:A78"/>
    <mergeCell ref="B52:B78"/>
    <mergeCell ref="Z52:Z78"/>
    <mergeCell ref="AD52:AD78"/>
    <mergeCell ref="AE52:AE78"/>
    <mergeCell ref="BC52:BC78"/>
    <mergeCell ref="A42:A51"/>
    <mergeCell ref="B42:B51"/>
    <mergeCell ref="Z42:Z51"/>
    <mergeCell ref="AD42:AD51"/>
    <mergeCell ref="AE42:AE51"/>
    <mergeCell ref="BC42:BC51"/>
    <mergeCell ref="A39:A40"/>
    <mergeCell ref="B39:B40"/>
    <mergeCell ref="Z39:Z40"/>
    <mergeCell ref="AD39:AD40"/>
    <mergeCell ref="AE39:AE40"/>
    <mergeCell ref="BC39:BC40"/>
    <mergeCell ref="A36:A38"/>
    <mergeCell ref="B36:B38"/>
    <mergeCell ref="Z36:Z38"/>
    <mergeCell ref="AD36:AD38"/>
    <mergeCell ref="AE36:AE38"/>
    <mergeCell ref="BC36:BC38"/>
    <mergeCell ref="AD33:AD35"/>
    <mergeCell ref="AE33:AE35"/>
    <mergeCell ref="AF33:AF35"/>
    <mergeCell ref="AG33:AG35"/>
    <mergeCell ref="AH33:BB33"/>
    <mergeCell ref="BC33:BC34"/>
    <mergeCell ref="A33:A35"/>
    <mergeCell ref="B33:B35"/>
    <mergeCell ref="C33:C35"/>
    <mergeCell ref="D33:D35"/>
    <mergeCell ref="E33:Y33"/>
    <mergeCell ref="Z33:Z34"/>
    <mergeCell ref="BC6:BC7"/>
    <mergeCell ref="BF6:BF7"/>
    <mergeCell ref="BG6:CA6"/>
    <mergeCell ref="CB6:CB7"/>
    <mergeCell ref="CC6:CC7"/>
    <mergeCell ref="CB31:CC31"/>
    <mergeCell ref="A1:Z1"/>
    <mergeCell ref="AD1:BC1"/>
    <mergeCell ref="A2:Y2"/>
    <mergeCell ref="A4:Z4"/>
    <mergeCell ref="AD4:BC4"/>
    <mergeCell ref="D6:D7"/>
    <mergeCell ref="E6:Y6"/>
    <mergeCell ref="Z6:Z7"/>
    <mergeCell ref="AG6:AG7"/>
    <mergeCell ref="AH6:BB6"/>
    <mergeCell ref="BF4:CC4"/>
    <mergeCell ref="DB31:DC31"/>
    <mergeCell ref="CF4:DC4"/>
    <mergeCell ref="DF4:EC4"/>
    <mergeCell ref="EF4:FC4"/>
    <mergeCell ref="FF4:GC4"/>
    <mergeCell ref="CF6:CF7"/>
    <mergeCell ref="CG6:DA6"/>
    <mergeCell ref="DB6:DB7"/>
    <mergeCell ref="DC6:DC7"/>
    <mergeCell ref="DF6:DF7"/>
    <mergeCell ref="DG6:EA6"/>
    <mergeCell ref="EB6:EB7"/>
    <mergeCell ref="EC6:EC7"/>
    <mergeCell ref="EF6:EF7"/>
    <mergeCell ref="EG6:FA6"/>
    <mergeCell ref="FB6:FB7"/>
    <mergeCell ref="FC6:FC7"/>
    <mergeCell ref="FF6:FF7"/>
    <mergeCell ref="FG6:GA6"/>
    <mergeCell ref="GB6:GB7"/>
    <mergeCell ref="GC6:GC7"/>
  </mergeCells>
  <conditionalFormatting sqref="E9:X29 AH9:BA29 AH36:BA49 AH51:BA177">
    <cfRule type="expression" dxfId="64" priority="11">
      <formula>$D9=E$7</formula>
    </cfRule>
  </conditionalFormatting>
  <conditionalFormatting sqref="AH50:BA50">
    <cfRule type="expression" dxfId="63" priority="10">
      <formula>$D50=AH$7</formula>
    </cfRule>
  </conditionalFormatting>
  <conditionalFormatting sqref="CG9:CZ29">
    <cfRule type="expression" dxfId="62" priority="5">
      <formula>$D9=CG$7</formula>
    </cfRule>
  </conditionalFormatting>
  <conditionalFormatting sqref="BG9:BZ29">
    <cfRule type="expression" dxfId="61" priority="4">
      <formula>$D9=BG$7</formula>
    </cfRule>
  </conditionalFormatting>
  <conditionalFormatting sqref="DG9:DZ29">
    <cfRule type="expression" dxfId="60" priority="3">
      <formula>$D9=DG$7</formula>
    </cfRule>
  </conditionalFormatting>
  <conditionalFormatting sqref="EG9:EZ29">
    <cfRule type="expression" dxfId="59" priority="2">
      <formula>$D9=EG$7</formula>
    </cfRule>
  </conditionalFormatting>
  <conditionalFormatting sqref="FG9:FZ29">
    <cfRule type="expression" dxfId="58" priority="1">
      <formula>$D9=FG$7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C177"/>
  <sheetViews>
    <sheetView zoomScale="81" zoomScaleNormal="81" workbookViewId="0">
      <pane xSplit="3" ySplit="35" topLeftCell="D36" activePane="bottomRight" state="frozen"/>
      <selection pane="topRight" activeCell="D1" sqref="D1"/>
      <selection pane="bottomLeft" activeCell="A36" sqref="A36"/>
      <selection pane="bottomRight" activeCell="D33" sqref="D33:D35"/>
    </sheetView>
  </sheetViews>
  <sheetFormatPr defaultRowHeight="15" x14ac:dyDescent="0.25"/>
  <cols>
    <col min="1" max="1" width="5.7109375" style="1" customWidth="1"/>
    <col min="2" max="2" width="45.28515625" style="1" customWidth="1"/>
    <col min="3" max="3" width="15.7109375" style="1" customWidth="1"/>
    <col min="4" max="4" width="46.140625" style="1" customWidth="1"/>
    <col min="5" max="5" width="13.140625" style="1" bestFit="1" customWidth="1"/>
    <col min="6" max="20" width="8.7109375" style="1" customWidth="1"/>
    <col min="21" max="24" width="9.42578125" style="1" bestFit="1" customWidth="1"/>
    <col min="25" max="25" width="11.28515625" style="15" bestFit="1" customWidth="1"/>
    <col min="26" max="26" width="22.7109375" style="2" bestFit="1" customWidth="1"/>
    <col min="27" max="27" width="5.7109375" style="1" customWidth="1"/>
    <col min="28" max="28" width="5" customWidth="1"/>
    <col min="29" max="29" width="5.28515625" style="1" customWidth="1"/>
    <col min="30" max="30" width="9" style="1" customWidth="1"/>
    <col min="31" max="31" width="42.5703125" style="1" customWidth="1"/>
    <col min="32" max="32" width="13.7109375" style="1" bestFit="1" customWidth="1"/>
    <col min="33" max="33" width="50.140625" style="1" customWidth="1"/>
    <col min="34" max="49" width="9.85546875" style="1" bestFit="1" customWidth="1"/>
    <col min="50" max="50" width="9.28515625" style="1" bestFit="1" customWidth="1"/>
    <col min="51" max="51" width="9.85546875" style="1" bestFit="1" customWidth="1"/>
    <col min="52" max="53" width="9.28515625" style="1" bestFit="1" customWidth="1"/>
    <col min="54" max="54" width="11" style="36" bestFit="1" customWidth="1"/>
    <col min="55" max="55" width="22.140625" style="36" bestFit="1" customWidth="1"/>
    <col min="56" max="16384" width="9.140625" style="1"/>
  </cols>
  <sheetData>
    <row r="1" spans="1:55" ht="29.25" customHeight="1" x14ac:dyDescent="0.25">
      <c r="A1" s="325" t="s">
        <v>280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B1" s="140"/>
      <c r="AD1" s="360" t="s">
        <v>281</v>
      </c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</row>
    <row r="2" spans="1:55" ht="15.75" x14ac:dyDescent="0.25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AB2" s="140"/>
    </row>
    <row r="3" spans="1:55" x14ac:dyDescent="0.25">
      <c r="A3" s="3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6"/>
      <c r="AB3" s="140"/>
    </row>
    <row r="4" spans="1:55" ht="48" customHeight="1" x14ac:dyDescent="0.25">
      <c r="A4" s="327" t="s">
        <v>250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B4" s="140"/>
      <c r="AD4" s="339" t="s">
        <v>152</v>
      </c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</row>
    <row r="5" spans="1:55" ht="15.75" thickBot="1" x14ac:dyDescent="0.3">
      <c r="E5" s="123"/>
      <c r="F5" s="123"/>
      <c r="G5" s="123"/>
      <c r="H5" s="157"/>
      <c r="I5" s="123"/>
      <c r="J5" s="123"/>
      <c r="K5" s="123"/>
      <c r="L5" s="123"/>
      <c r="M5" s="123"/>
      <c r="N5" s="123"/>
      <c r="O5" s="123"/>
      <c r="P5" s="123"/>
      <c r="Q5" s="157"/>
      <c r="R5" s="157"/>
      <c r="S5" s="123"/>
      <c r="T5" s="123"/>
      <c r="U5" s="123"/>
      <c r="V5" s="123"/>
      <c r="W5" s="123"/>
      <c r="X5" s="123"/>
      <c r="Y5" s="123"/>
      <c r="AB5" s="140"/>
    </row>
    <row r="6" spans="1:55" ht="21" thickBot="1" x14ac:dyDescent="0.3">
      <c r="D6" s="292" t="s">
        <v>225</v>
      </c>
      <c r="E6" s="294" t="s">
        <v>279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5"/>
      <c r="Z6" s="328" t="s">
        <v>136</v>
      </c>
      <c r="AB6" s="140"/>
      <c r="AG6" s="292" t="str">
        <f>D6</f>
        <v>ОКС "БАКАЛАВЪР" и ОКС "МАГИСТЪР"
след средно образование</v>
      </c>
      <c r="AH6" s="294" t="s">
        <v>290</v>
      </c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5"/>
      <c r="BC6" s="347" t="s">
        <v>136</v>
      </c>
    </row>
    <row r="7" spans="1:55" ht="43.5" customHeight="1" thickBot="1" x14ac:dyDescent="0.3">
      <c r="D7" s="293"/>
      <c r="E7" s="8" t="s">
        <v>24</v>
      </c>
      <c r="F7" s="16" t="s">
        <v>8</v>
      </c>
      <c r="G7" s="8" t="s">
        <v>9</v>
      </c>
      <c r="H7" s="8" t="s">
        <v>10</v>
      </c>
      <c r="I7" s="8" t="s">
        <v>11</v>
      </c>
      <c r="J7" s="8" t="s">
        <v>25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26</v>
      </c>
      <c r="P7" s="8" t="s">
        <v>16</v>
      </c>
      <c r="Q7" s="8" t="s">
        <v>27</v>
      </c>
      <c r="R7" s="8" t="s">
        <v>17</v>
      </c>
      <c r="S7" s="8" t="s">
        <v>18</v>
      </c>
      <c r="T7" s="8" t="s">
        <v>19</v>
      </c>
      <c r="U7" s="8" t="s">
        <v>20</v>
      </c>
      <c r="V7" s="8" t="s">
        <v>21</v>
      </c>
      <c r="W7" s="8" t="s">
        <v>22</v>
      </c>
      <c r="X7" s="8" t="s">
        <v>23</v>
      </c>
      <c r="Y7" s="9" t="s">
        <v>28</v>
      </c>
      <c r="Z7" s="329"/>
      <c r="AB7" s="140"/>
      <c r="AG7" s="293"/>
      <c r="AH7" s="8" t="str">
        <f t="shared" ref="AH7:BA7" si="0">E7</f>
        <v>БсФ</v>
      </c>
      <c r="AI7" s="16" t="str">
        <f t="shared" si="0"/>
        <v>БФ</v>
      </c>
      <c r="AJ7" s="8" t="str">
        <f t="shared" si="0"/>
        <v>ГГФ</v>
      </c>
      <c r="AK7" s="8" t="str">
        <f t="shared" si="0"/>
        <v>ИФ</v>
      </c>
      <c r="AL7" s="8" t="str">
        <f t="shared" si="0"/>
        <v>МФ</v>
      </c>
      <c r="AM7" s="8" t="str">
        <f t="shared" si="0"/>
        <v>СтФ</v>
      </c>
      <c r="AN7" s="8" t="str">
        <f t="shared" si="0"/>
        <v>ФЖМК</v>
      </c>
      <c r="AO7" s="8" t="str">
        <f t="shared" si="0"/>
        <v>ФзФ</v>
      </c>
      <c r="AP7" s="8" t="str">
        <f t="shared" si="0"/>
        <v>ФКНФ</v>
      </c>
      <c r="AQ7" s="8" t="str">
        <f t="shared" si="0"/>
        <v>ФМИ</v>
      </c>
      <c r="AR7" s="8" t="str">
        <f t="shared" si="0"/>
        <v>ФНОИ</v>
      </c>
      <c r="AS7" s="8" t="str">
        <f t="shared" si="0"/>
        <v>ФП</v>
      </c>
      <c r="AT7" s="8" t="str">
        <f t="shared" si="0"/>
        <v>ФСлФ</v>
      </c>
      <c r="AU7" s="8" t="str">
        <f t="shared" si="0"/>
        <v>ФФ</v>
      </c>
      <c r="AV7" s="8" t="str">
        <f t="shared" si="0"/>
        <v>ФХФ</v>
      </c>
      <c r="AW7" s="8" t="str">
        <f t="shared" si="0"/>
        <v>ЮФ</v>
      </c>
      <c r="AX7" s="8" t="str">
        <f t="shared" si="0"/>
        <v>ДС</v>
      </c>
      <c r="AY7" s="8" t="str">
        <f t="shared" si="0"/>
        <v>ДИУУ</v>
      </c>
      <c r="AZ7" s="8" t="str">
        <f t="shared" si="0"/>
        <v>ДЕО</v>
      </c>
      <c r="BA7" s="8" t="str">
        <f t="shared" si="0"/>
        <v>ЦСВП</v>
      </c>
      <c r="BB7" s="37" t="s">
        <v>28</v>
      </c>
      <c r="BC7" s="348"/>
    </row>
    <row r="8" spans="1:55" ht="18.75" thickBot="1" x14ac:dyDescent="0.3">
      <c r="D8" s="17" t="s">
        <v>28</v>
      </c>
      <c r="E8" s="139">
        <f t="shared" ref="E8:Y8" si="1">SUM(E9:E29)</f>
        <v>41</v>
      </c>
      <c r="F8" s="139">
        <f t="shared" si="1"/>
        <v>46</v>
      </c>
      <c r="G8" s="139">
        <f t="shared" si="1"/>
        <v>62</v>
      </c>
      <c r="H8" s="139">
        <f t="shared" si="1"/>
        <v>83</v>
      </c>
      <c r="I8" s="139">
        <f t="shared" si="1"/>
        <v>1</v>
      </c>
      <c r="J8" s="139">
        <f t="shared" si="1"/>
        <v>67</v>
      </c>
      <c r="K8" s="139">
        <f t="shared" si="1"/>
        <v>76</v>
      </c>
      <c r="L8" s="139">
        <f t="shared" si="1"/>
        <v>59</v>
      </c>
      <c r="M8" s="139">
        <f t="shared" si="1"/>
        <v>40</v>
      </c>
      <c r="N8" s="139">
        <f t="shared" si="1"/>
        <v>53</v>
      </c>
      <c r="O8" s="139">
        <f t="shared" si="1"/>
        <v>96</v>
      </c>
      <c r="P8" s="139">
        <f t="shared" si="1"/>
        <v>29</v>
      </c>
      <c r="Q8" s="139">
        <f t="shared" si="1"/>
        <v>59</v>
      </c>
      <c r="R8" s="139">
        <f t="shared" si="1"/>
        <v>221</v>
      </c>
      <c r="S8" s="139">
        <f t="shared" si="1"/>
        <v>30</v>
      </c>
      <c r="T8" s="139">
        <f t="shared" si="1"/>
        <v>73</v>
      </c>
      <c r="U8" s="139">
        <f t="shared" si="1"/>
        <v>5</v>
      </c>
      <c r="V8" s="139">
        <f t="shared" si="1"/>
        <v>1</v>
      </c>
      <c r="W8" s="139">
        <f t="shared" si="1"/>
        <v>1</v>
      </c>
      <c r="X8" s="139">
        <f t="shared" si="1"/>
        <v>2</v>
      </c>
      <c r="Y8" s="87">
        <f t="shared" si="1"/>
        <v>1045</v>
      </c>
      <c r="Z8" s="88"/>
      <c r="AB8" s="140"/>
      <c r="AG8" s="17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129"/>
      <c r="BB8" s="130"/>
      <c r="BC8" s="39"/>
    </row>
    <row r="9" spans="1:55" ht="15.75" x14ac:dyDescent="0.25">
      <c r="B9" s="141"/>
      <c r="D9" s="18" t="s">
        <v>24</v>
      </c>
      <c r="E9" s="19">
        <f t="shared" ref="E9:N18" si="2">SUMIFS(E$36:E$177,$C$36:$C$177,$D9&amp;"*")</f>
        <v>41</v>
      </c>
      <c r="F9" s="19">
        <f t="shared" si="2"/>
        <v>0</v>
      </c>
      <c r="G9" s="19">
        <f t="shared" si="2"/>
        <v>0</v>
      </c>
      <c r="H9" s="19">
        <f t="shared" si="2"/>
        <v>0</v>
      </c>
      <c r="I9" s="19">
        <f t="shared" si="2"/>
        <v>0</v>
      </c>
      <c r="J9" s="19">
        <f t="shared" si="2"/>
        <v>0</v>
      </c>
      <c r="K9" s="19">
        <f t="shared" si="2"/>
        <v>0</v>
      </c>
      <c r="L9" s="19">
        <f t="shared" si="2"/>
        <v>0</v>
      </c>
      <c r="M9" s="19">
        <f t="shared" si="2"/>
        <v>0</v>
      </c>
      <c r="N9" s="19">
        <f t="shared" si="2"/>
        <v>0</v>
      </c>
      <c r="O9" s="19">
        <f t="shared" ref="O9:X18" si="3">SUMIFS(O$36:O$177,$C$36:$C$177,$D9&amp;"*")</f>
        <v>0</v>
      </c>
      <c r="P9" s="19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31">
        <f t="shared" si="3"/>
        <v>0</v>
      </c>
      <c r="V9" s="19">
        <f t="shared" si="3"/>
        <v>0</v>
      </c>
      <c r="W9" s="19">
        <f t="shared" si="3"/>
        <v>0</v>
      </c>
      <c r="X9" s="19">
        <f t="shared" si="3"/>
        <v>0</v>
      </c>
      <c r="Y9" s="24">
        <f>SUM(E9:T9,U9:X9)</f>
        <v>41</v>
      </c>
      <c r="Z9" s="143">
        <f t="shared" ref="Z9:Z29" si="4">IFERROR(INDEX(E9:X9,MATCH(D9,$E$7:$X$7,0))/Y9,0)</f>
        <v>1</v>
      </c>
      <c r="AB9" s="140"/>
      <c r="AG9" s="18" t="str">
        <f t="shared" ref="AG9:AG29" si="5">D9</f>
        <v>БсФ</v>
      </c>
      <c r="AH9" s="158">
        <f t="shared" ref="AH9:AW24" si="6">IFERROR(E9/$Y9,0)</f>
        <v>1</v>
      </c>
      <c r="AI9" s="158">
        <f t="shared" si="6"/>
        <v>0</v>
      </c>
      <c r="AJ9" s="158">
        <f t="shared" si="6"/>
        <v>0</v>
      </c>
      <c r="AK9" s="158">
        <f t="shared" si="6"/>
        <v>0</v>
      </c>
      <c r="AL9" s="158">
        <f t="shared" si="6"/>
        <v>0</v>
      </c>
      <c r="AM9" s="158">
        <f t="shared" si="6"/>
        <v>0</v>
      </c>
      <c r="AN9" s="158">
        <f t="shared" si="6"/>
        <v>0</v>
      </c>
      <c r="AO9" s="158">
        <f t="shared" si="6"/>
        <v>0</v>
      </c>
      <c r="AP9" s="158">
        <f t="shared" si="6"/>
        <v>0</v>
      </c>
      <c r="AQ9" s="158">
        <f t="shared" si="6"/>
        <v>0</v>
      </c>
      <c r="AR9" s="158">
        <f t="shared" si="6"/>
        <v>0</v>
      </c>
      <c r="AS9" s="158">
        <f t="shared" si="6"/>
        <v>0</v>
      </c>
      <c r="AT9" s="158">
        <f t="shared" si="6"/>
        <v>0</v>
      </c>
      <c r="AU9" s="158">
        <f t="shared" si="6"/>
        <v>0</v>
      </c>
      <c r="AV9" s="158">
        <f t="shared" si="6"/>
        <v>0</v>
      </c>
      <c r="AW9" s="158">
        <f t="shared" si="6"/>
        <v>0</v>
      </c>
      <c r="AX9" s="159">
        <f t="shared" ref="AX9:BA29" si="7">IFERROR(U9/$Y9,0)</f>
        <v>0</v>
      </c>
      <c r="AY9" s="158">
        <f t="shared" si="7"/>
        <v>0</v>
      </c>
      <c r="AZ9" s="158">
        <f t="shared" si="7"/>
        <v>0</v>
      </c>
      <c r="BA9" s="158">
        <f t="shared" si="7"/>
        <v>0</v>
      </c>
      <c r="BB9" s="142">
        <f>SUM(AH9:BA9)</f>
        <v>1</v>
      </c>
      <c r="BC9" s="173">
        <f t="shared" ref="BC9:BC29" si="8">IFERROR(INDEX(AH9:BA9,MATCH(AG9,$AH$7:$BA$7,0)),0)</f>
        <v>1</v>
      </c>
    </row>
    <row r="10" spans="1:55" ht="15.75" x14ac:dyDescent="0.25">
      <c r="B10" s="141"/>
      <c r="D10" s="18" t="s">
        <v>8</v>
      </c>
      <c r="E10" s="19">
        <f t="shared" si="2"/>
        <v>0</v>
      </c>
      <c r="F10" s="19">
        <f t="shared" si="2"/>
        <v>46</v>
      </c>
      <c r="G10" s="19">
        <f t="shared" si="2"/>
        <v>0</v>
      </c>
      <c r="H10" s="19">
        <f t="shared" si="2"/>
        <v>0</v>
      </c>
      <c r="I10" s="19">
        <f t="shared" si="2"/>
        <v>0</v>
      </c>
      <c r="J10" s="19">
        <f t="shared" si="2"/>
        <v>0</v>
      </c>
      <c r="K10" s="19">
        <f t="shared" si="2"/>
        <v>0</v>
      </c>
      <c r="L10" s="19">
        <f t="shared" si="2"/>
        <v>0</v>
      </c>
      <c r="M10" s="19">
        <f t="shared" si="2"/>
        <v>0</v>
      </c>
      <c r="N10" s="19">
        <f t="shared" si="2"/>
        <v>0</v>
      </c>
      <c r="O10" s="19">
        <f t="shared" si="3"/>
        <v>0</v>
      </c>
      <c r="P10" s="19">
        <f t="shared" si="3"/>
        <v>0</v>
      </c>
      <c r="Q10" s="19">
        <f t="shared" si="3"/>
        <v>0</v>
      </c>
      <c r="R10" s="19">
        <f t="shared" si="3"/>
        <v>0</v>
      </c>
      <c r="S10" s="19">
        <f t="shared" si="3"/>
        <v>0</v>
      </c>
      <c r="T10" s="19">
        <f t="shared" si="3"/>
        <v>0</v>
      </c>
      <c r="U10" s="31">
        <f t="shared" si="3"/>
        <v>0</v>
      </c>
      <c r="V10" s="19">
        <f t="shared" si="3"/>
        <v>0</v>
      </c>
      <c r="W10" s="19">
        <f t="shared" si="3"/>
        <v>0</v>
      </c>
      <c r="X10" s="19">
        <f t="shared" si="3"/>
        <v>0</v>
      </c>
      <c r="Y10" s="24">
        <f t="shared" ref="Y10:Y29" si="9">SUM(E10:T10,U10:X10)</f>
        <v>46</v>
      </c>
      <c r="Z10" s="143">
        <f t="shared" si="4"/>
        <v>1</v>
      </c>
      <c r="AB10" s="140"/>
      <c r="AG10" s="18" t="str">
        <f t="shared" si="5"/>
        <v>БФ</v>
      </c>
      <c r="AH10" s="158">
        <f t="shared" si="6"/>
        <v>0</v>
      </c>
      <c r="AI10" s="158">
        <f t="shared" si="6"/>
        <v>1</v>
      </c>
      <c r="AJ10" s="158">
        <f t="shared" si="6"/>
        <v>0</v>
      </c>
      <c r="AK10" s="158">
        <f t="shared" si="6"/>
        <v>0</v>
      </c>
      <c r="AL10" s="158">
        <f t="shared" si="6"/>
        <v>0</v>
      </c>
      <c r="AM10" s="158">
        <f t="shared" si="6"/>
        <v>0</v>
      </c>
      <c r="AN10" s="158">
        <f t="shared" si="6"/>
        <v>0</v>
      </c>
      <c r="AO10" s="158">
        <f t="shared" si="6"/>
        <v>0</v>
      </c>
      <c r="AP10" s="158">
        <f t="shared" si="6"/>
        <v>0</v>
      </c>
      <c r="AQ10" s="158">
        <f t="shared" si="6"/>
        <v>0</v>
      </c>
      <c r="AR10" s="158">
        <f t="shared" si="6"/>
        <v>0</v>
      </c>
      <c r="AS10" s="158">
        <f t="shared" si="6"/>
        <v>0</v>
      </c>
      <c r="AT10" s="158">
        <f t="shared" si="6"/>
        <v>0</v>
      </c>
      <c r="AU10" s="158">
        <f t="shared" si="6"/>
        <v>0</v>
      </c>
      <c r="AV10" s="158">
        <f t="shared" si="6"/>
        <v>0</v>
      </c>
      <c r="AW10" s="158">
        <f t="shared" si="6"/>
        <v>0</v>
      </c>
      <c r="AX10" s="159">
        <f t="shared" si="7"/>
        <v>0</v>
      </c>
      <c r="AY10" s="158">
        <f t="shared" si="7"/>
        <v>0</v>
      </c>
      <c r="AZ10" s="158">
        <f t="shared" si="7"/>
        <v>0</v>
      </c>
      <c r="BA10" s="158">
        <f t="shared" si="7"/>
        <v>0</v>
      </c>
      <c r="BB10" s="142">
        <f t="shared" ref="BB10:BB29" si="10">SUM(AH10:BA10)</f>
        <v>1</v>
      </c>
      <c r="BC10" s="173">
        <f t="shared" si="8"/>
        <v>1</v>
      </c>
    </row>
    <row r="11" spans="1:55" ht="15.75" x14ac:dyDescent="0.25">
      <c r="B11" s="141"/>
      <c r="D11" s="18" t="s">
        <v>9</v>
      </c>
      <c r="E11" s="19">
        <f t="shared" si="2"/>
        <v>0</v>
      </c>
      <c r="F11" s="19">
        <f t="shared" si="2"/>
        <v>0</v>
      </c>
      <c r="G11" s="19">
        <f t="shared" si="2"/>
        <v>62</v>
      </c>
      <c r="H11" s="19">
        <f t="shared" si="2"/>
        <v>0</v>
      </c>
      <c r="I11" s="19">
        <f t="shared" si="2"/>
        <v>0</v>
      </c>
      <c r="J11" s="19">
        <f t="shared" si="2"/>
        <v>0</v>
      </c>
      <c r="K11" s="19">
        <f t="shared" si="2"/>
        <v>0</v>
      </c>
      <c r="L11" s="19">
        <f t="shared" si="2"/>
        <v>0</v>
      </c>
      <c r="M11" s="19">
        <f t="shared" si="2"/>
        <v>0</v>
      </c>
      <c r="N11" s="19">
        <f t="shared" si="2"/>
        <v>0</v>
      </c>
      <c r="O11" s="19">
        <f t="shared" si="3"/>
        <v>0</v>
      </c>
      <c r="P11" s="19">
        <f t="shared" si="3"/>
        <v>0</v>
      </c>
      <c r="Q11" s="19">
        <f t="shared" si="3"/>
        <v>0</v>
      </c>
      <c r="R11" s="19">
        <f t="shared" si="3"/>
        <v>0</v>
      </c>
      <c r="S11" s="19">
        <f t="shared" si="3"/>
        <v>0</v>
      </c>
      <c r="T11" s="19">
        <f t="shared" si="3"/>
        <v>0</v>
      </c>
      <c r="U11" s="31">
        <f t="shared" si="3"/>
        <v>0</v>
      </c>
      <c r="V11" s="19">
        <f t="shared" si="3"/>
        <v>0</v>
      </c>
      <c r="W11" s="19">
        <f t="shared" si="3"/>
        <v>0</v>
      </c>
      <c r="X11" s="19">
        <f t="shared" si="3"/>
        <v>0</v>
      </c>
      <c r="Y11" s="24">
        <f t="shared" si="9"/>
        <v>62</v>
      </c>
      <c r="Z11" s="143">
        <f t="shared" si="4"/>
        <v>1</v>
      </c>
      <c r="AB11" s="140"/>
      <c r="AG11" s="18" t="str">
        <f t="shared" si="5"/>
        <v>ГГФ</v>
      </c>
      <c r="AH11" s="158">
        <f t="shared" si="6"/>
        <v>0</v>
      </c>
      <c r="AI11" s="158">
        <f t="shared" si="6"/>
        <v>0</v>
      </c>
      <c r="AJ11" s="158">
        <f t="shared" si="6"/>
        <v>1</v>
      </c>
      <c r="AK11" s="158">
        <f t="shared" si="6"/>
        <v>0</v>
      </c>
      <c r="AL11" s="158">
        <f t="shared" si="6"/>
        <v>0</v>
      </c>
      <c r="AM11" s="158">
        <f t="shared" si="6"/>
        <v>0</v>
      </c>
      <c r="AN11" s="158">
        <f t="shared" si="6"/>
        <v>0</v>
      </c>
      <c r="AO11" s="158">
        <f t="shared" si="6"/>
        <v>0</v>
      </c>
      <c r="AP11" s="158">
        <f t="shared" si="6"/>
        <v>0</v>
      </c>
      <c r="AQ11" s="158">
        <f t="shared" si="6"/>
        <v>0</v>
      </c>
      <c r="AR11" s="158">
        <f t="shared" si="6"/>
        <v>0</v>
      </c>
      <c r="AS11" s="158">
        <f t="shared" si="6"/>
        <v>0</v>
      </c>
      <c r="AT11" s="158">
        <f t="shared" si="6"/>
        <v>0</v>
      </c>
      <c r="AU11" s="158">
        <f t="shared" si="6"/>
        <v>0</v>
      </c>
      <c r="AV11" s="158">
        <f t="shared" si="6"/>
        <v>0</v>
      </c>
      <c r="AW11" s="158">
        <f t="shared" si="6"/>
        <v>0</v>
      </c>
      <c r="AX11" s="159">
        <f t="shared" si="7"/>
        <v>0</v>
      </c>
      <c r="AY11" s="158">
        <f t="shared" si="7"/>
        <v>0</v>
      </c>
      <c r="AZ11" s="158">
        <f t="shared" si="7"/>
        <v>0</v>
      </c>
      <c r="BA11" s="158">
        <f t="shared" si="7"/>
        <v>0</v>
      </c>
      <c r="BB11" s="142">
        <f t="shared" si="10"/>
        <v>1</v>
      </c>
      <c r="BC11" s="173">
        <f t="shared" si="8"/>
        <v>1</v>
      </c>
    </row>
    <row r="12" spans="1:55" ht="15.75" x14ac:dyDescent="0.25">
      <c r="B12" s="141"/>
      <c r="D12" s="18" t="s">
        <v>10</v>
      </c>
      <c r="E12" s="19">
        <f t="shared" si="2"/>
        <v>0</v>
      </c>
      <c r="F12" s="19">
        <f t="shared" si="2"/>
        <v>0</v>
      </c>
      <c r="G12" s="19">
        <f t="shared" si="2"/>
        <v>0</v>
      </c>
      <c r="H12" s="19">
        <f t="shared" si="2"/>
        <v>83</v>
      </c>
      <c r="I12" s="19">
        <f t="shared" si="2"/>
        <v>0</v>
      </c>
      <c r="J12" s="19">
        <f t="shared" si="2"/>
        <v>0</v>
      </c>
      <c r="K12" s="19">
        <f t="shared" si="2"/>
        <v>0</v>
      </c>
      <c r="L12" s="19">
        <f t="shared" si="2"/>
        <v>0</v>
      </c>
      <c r="M12" s="19">
        <f t="shared" si="2"/>
        <v>0</v>
      </c>
      <c r="N12" s="19">
        <f t="shared" si="2"/>
        <v>0</v>
      </c>
      <c r="O12" s="19">
        <f t="shared" si="3"/>
        <v>0</v>
      </c>
      <c r="P12" s="19">
        <f t="shared" si="3"/>
        <v>0</v>
      </c>
      <c r="Q12" s="19">
        <f t="shared" si="3"/>
        <v>0</v>
      </c>
      <c r="R12" s="19">
        <f t="shared" si="3"/>
        <v>0</v>
      </c>
      <c r="S12" s="19">
        <f t="shared" si="3"/>
        <v>0</v>
      </c>
      <c r="T12" s="19">
        <f t="shared" si="3"/>
        <v>0</v>
      </c>
      <c r="U12" s="31">
        <f t="shared" si="3"/>
        <v>0</v>
      </c>
      <c r="V12" s="19">
        <f t="shared" si="3"/>
        <v>0</v>
      </c>
      <c r="W12" s="19">
        <f t="shared" si="3"/>
        <v>0</v>
      </c>
      <c r="X12" s="19">
        <f t="shared" si="3"/>
        <v>2</v>
      </c>
      <c r="Y12" s="24">
        <f t="shared" si="9"/>
        <v>85</v>
      </c>
      <c r="Z12" s="143">
        <f t="shared" si="4"/>
        <v>0.97647058823529409</v>
      </c>
      <c r="AB12" s="140"/>
      <c r="AG12" s="18" t="str">
        <f t="shared" si="5"/>
        <v>ИФ</v>
      </c>
      <c r="AH12" s="158">
        <f t="shared" si="6"/>
        <v>0</v>
      </c>
      <c r="AI12" s="158">
        <f t="shared" si="6"/>
        <v>0</v>
      </c>
      <c r="AJ12" s="158">
        <f t="shared" si="6"/>
        <v>0</v>
      </c>
      <c r="AK12" s="158">
        <f t="shared" si="6"/>
        <v>0.97647058823529409</v>
      </c>
      <c r="AL12" s="158">
        <f t="shared" si="6"/>
        <v>0</v>
      </c>
      <c r="AM12" s="158">
        <f t="shared" si="6"/>
        <v>0</v>
      </c>
      <c r="AN12" s="158">
        <f t="shared" si="6"/>
        <v>0</v>
      </c>
      <c r="AO12" s="158">
        <f t="shared" si="6"/>
        <v>0</v>
      </c>
      <c r="AP12" s="158">
        <f t="shared" si="6"/>
        <v>0</v>
      </c>
      <c r="AQ12" s="158">
        <f t="shared" si="6"/>
        <v>0</v>
      </c>
      <c r="AR12" s="158">
        <f t="shared" si="6"/>
        <v>0</v>
      </c>
      <c r="AS12" s="158">
        <f t="shared" si="6"/>
        <v>0</v>
      </c>
      <c r="AT12" s="158">
        <f t="shared" si="6"/>
        <v>0</v>
      </c>
      <c r="AU12" s="158">
        <f t="shared" si="6"/>
        <v>0</v>
      </c>
      <c r="AV12" s="158">
        <f t="shared" si="6"/>
        <v>0</v>
      </c>
      <c r="AW12" s="158">
        <f t="shared" si="6"/>
        <v>0</v>
      </c>
      <c r="AX12" s="159">
        <f t="shared" si="7"/>
        <v>0</v>
      </c>
      <c r="AY12" s="158">
        <f t="shared" si="7"/>
        <v>0</v>
      </c>
      <c r="AZ12" s="158">
        <f t="shared" si="7"/>
        <v>0</v>
      </c>
      <c r="BA12" s="158">
        <f t="shared" si="7"/>
        <v>2.3529411764705882E-2</v>
      </c>
      <c r="BB12" s="142">
        <f t="shared" si="10"/>
        <v>1</v>
      </c>
      <c r="BC12" s="173">
        <f t="shared" si="8"/>
        <v>0.97647058823529409</v>
      </c>
    </row>
    <row r="13" spans="1:55" ht="15.75" x14ac:dyDescent="0.25">
      <c r="B13" s="141"/>
      <c r="D13" s="18" t="s">
        <v>11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  <c r="I13" s="19">
        <f t="shared" si="2"/>
        <v>1</v>
      </c>
      <c r="J13" s="19">
        <f t="shared" si="2"/>
        <v>0</v>
      </c>
      <c r="K13" s="19">
        <f t="shared" si="2"/>
        <v>0</v>
      </c>
      <c r="L13" s="19">
        <f t="shared" si="2"/>
        <v>0</v>
      </c>
      <c r="M13" s="19">
        <f t="shared" si="2"/>
        <v>0</v>
      </c>
      <c r="N13" s="19">
        <f t="shared" si="2"/>
        <v>0</v>
      </c>
      <c r="O13" s="19">
        <f t="shared" si="3"/>
        <v>0</v>
      </c>
      <c r="P13" s="19">
        <f t="shared" si="3"/>
        <v>0</v>
      </c>
      <c r="Q13" s="19">
        <f t="shared" si="3"/>
        <v>0</v>
      </c>
      <c r="R13" s="19">
        <f t="shared" si="3"/>
        <v>0</v>
      </c>
      <c r="S13" s="19">
        <f t="shared" si="3"/>
        <v>0</v>
      </c>
      <c r="T13" s="19">
        <f t="shared" si="3"/>
        <v>0</v>
      </c>
      <c r="U13" s="31">
        <f t="shared" si="3"/>
        <v>0</v>
      </c>
      <c r="V13" s="19">
        <f t="shared" si="3"/>
        <v>0</v>
      </c>
      <c r="W13" s="19">
        <f t="shared" si="3"/>
        <v>0</v>
      </c>
      <c r="X13" s="19">
        <f t="shared" si="3"/>
        <v>0</v>
      </c>
      <c r="Y13" s="24">
        <f t="shared" si="9"/>
        <v>1</v>
      </c>
      <c r="Z13" s="143">
        <f t="shared" si="4"/>
        <v>1</v>
      </c>
      <c r="AB13" s="140"/>
      <c r="AG13" s="18" t="str">
        <f t="shared" si="5"/>
        <v>МФ</v>
      </c>
      <c r="AH13" s="158">
        <f t="shared" si="6"/>
        <v>0</v>
      </c>
      <c r="AI13" s="158">
        <f t="shared" si="6"/>
        <v>0</v>
      </c>
      <c r="AJ13" s="158">
        <f t="shared" si="6"/>
        <v>0</v>
      </c>
      <c r="AK13" s="158">
        <f t="shared" si="6"/>
        <v>0</v>
      </c>
      <c r="AL13" s="158">
        <f t="shared" si="6"/>
        <v>1</v>
      </c>
      <c r="AM13" s="158">
        <f t="shared" si="6"/>
        <v>0</v>
      </c>
      <c r="AN13" s="158">
        <f t="shared" si="6"/>
        <v>0</v>
      </c>
      <c r="AO13" s="158">
        <f t="shared" si="6"/>
        <v>0</v>
      </c>
      <c r="AP13" s="158">
        <f t="shared" si="6"/>
        <v>0</v>
      </c>
      <c r="AQ13" s="158">
        <f t="shared" si="6"/>
        <v>0</v>
      </c>
      <c r="AR13" s="158">
        <f t="shared" si="6"/>
        <v>0</v>
      </c>
      <c r="AS13" s="158">
        <f t="shared" si="6"/>
        <v>0</v>
      </c>
      <c r="AT13" s="158">
        <f t="shared" si="6"/>
        <v>0</v>
      </c>
      <c r="AU13" s="158">
        <f t="shared" si="6"/>
        <v>0</v>
      </c>
      <c r="AV13" s="158">
        <f t="shared" si="6"/>
        <v>0</v>
      </c>
      <c r="AW13" s="158">
        <f t="shared" si="6"/>
        <v>0</v>
      </c>
      <c r="AX13" s="159">
        <f t="shared" si="7"/>
        <v>0</v>
      </c>
      <c r="AY13" s="158">
        <f t="shared" si="7"/>
        <v>0</v>
      </c>
      <c r="AZ13" s="158">
        <f t="shared" si="7"/>
        <v>0</v>
      </c>
      <c r="BA13" s="158">
        <f t="shared" si="7"/>
        <v>0</v>
      </c>
      <c r="BB13" s="142">
        <f t="shared" si="10"/>
        <v>1</v>
      </c>
      <c r="BC13" s="173">
        <f t="shared" si="8"/>
        <v>1</v>
      </c>
    </row>
    <row r="14" spans="1:55" ht="15.75" x14ac:dyDescent="0.25">
      <c r="B14" s="141"/>
      <c r="D14" s="18" t="s">
        <v>25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  <c r="I14" s="19">
        <f t="shared" si="2"/>
        <v>0</v>
      </c>
      <c r="J14" s="19">
        <f t="shared" si="2"/>
        <v>67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3"/>
        <v>0</v>
      </c>
      <c r="P14" s="19">
        <f t="shared" si="3"/>
        <v>0</v>
      </c>
      <c r="Q14" s="19">
        <f t="shared" si="3"/>
        <v>0</v>
      </c>
      <c r="R14" s="19">
        <f t="shared" si="3"/>
        <v>0</v>
      </c>
      <c r="S14" s="19">
        <f t="shared" si="3"/>
        <v>0</v>
      </c>
      <c r="T14" s="19">
        <f t="shared" si="3"/>
        <v>0</v>
      </c>
      <c r="U14" s="31">
        <f t="shared" si="3"/>
        <v>0</v>
      </c>
      <c r="V14" s="19">
        <f t="shared" si="3"/>
        <v>0</v>
      </c>
      <c r="W14" s="19">
        <f t="shared" si="3"/>
        <v>0</v>
      </c>
      <c r="X14" s="19">
        <f t="shared" si="3"/>
        <v>0</v>
      </c>
      <c r="Y14" s="24">
        <f t="shared" si="9"/>
        <v>67</v>
      </c>
      <c r="Z14" s="143">
        <f t="shared" si="4"/>
        <v>1</v>
      </c>
      <c r="AB14" s="140"/>
      <c r="AG14" s="18" t="str">
        <f t="shared" si="5"/>
        <v>СтФ</v>
      </c>
      <c r="AH14" s="158">
        <f t="shared" si="6"/>
        <v>0</v>
      </c>
      <c r="AI14" s="158">
        <f t="shared" si="6"/>
        <v>0</v>
      </c>
      <c r="AJ14" s="158">
        <f t="shared" si="6"/>
        <v>0</v>
      </c>
      <c r="AK14" s="158">
        <f t="shared" si="6"/>
        <v>0</v>
      </c>
      <c r="AL14" s="158">
        <f t="shared" si="6"/>
        <v>0</v>
      </c>
      <c r="AM14" s="158">
        <f t="shared" si="6"/>
        <v>1</v>
      </c>
      <c r="AN14" s="158">
        <f t="shared" si="6"/>
        <v>0</v>
      </c>
      <c r="AO14" s="158">
        <f t="shared" si="6"/>
        <v>0</v>
      </c>
      <c r="AP14" s="158">
        <f t="shared" si="6"/>
        <v>0</v>
      </c>
      <c r="AQ14" s="158">
        <f t="shared" si="6"/>
        <v>0</v>
      </c>
      <c r="AR14" s="158">
        <f t="shared" si="6"/>
        <v>0</v>
      </c>
      <c r="AS14" s="158">
        <f t="shared" si="6"/>
        <v>0</v>
      </c>
      <c r="AT14" s="158">
        <f t="shared" si="6"/>
        <v>0</v>
      </c>
      <c r="AU14" s="158">
        <f t="shared" si="6"/>
        <v>0</v>
      </c>
      <c r="AV14" s="158">
        <f t="shared" si="6"/>
        <v>0</v>
      </c>
      <c r="AW14" s="158">
        <f t="shared" si="6"/>
        <v>0</v>
      </c>
      <c r="AX14" s="159">
        <f t="shared" si="7"/>
        <v>0</v>
      </c>
      <c r="AY14" s="158">
        <f t="shared" si="7"/>
        <v>0</v>
      </c>
      <c r="AZ14" s="158">
        <f t="shared" si="7"/>
        <v>0</v>
      </c>
      <c r="BA14" s="158">
        <f t="shared" si="7"/>
        <v>0</v>
      </c>
      <c r="BB14" s="142">
        <f t="shared" si="10"/>
        <v>1</v>
      </c>
      <c r="BC14" s="173">
        <f t="shared" si="8"/>
        <v>1</v>
      </c>
    </row>
    <row r="15" spans="1:55" ht="15.75" x14ac:dyDescent="0.25">
      <c r="B15" s="141"/>
      <c r="D15" s="18" t="s">
        <v>12</v>
      </c>
      <c r="E15" s="19">
        <f t="shared" si="2"/>
        <v>0</v>
      </c>
      <c r="F15" s="19">
        <f t="shared" si="2"/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76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3"/>
        <v>0</v>
      </c>
      <c r="P15" s="19">
        <f t="shared" si="3"/>
        <v>0</v>
      </c>
      <c r="Q15" s="19">
        <f t="shared" si="3"/>
        <v>0</v>
      </c>
      <c r="R15" s="19">
        <f t="shared" si="3"/>
        <v>0</v>
      </c>
      <c r="S15" s="19">
        <f t="shared" si="3"/>
        <v>0</v>
      </c>
      <c r="T15" s="19">
        <f t="shared" si="3"/>
        <v>0</v>
      </c>
      <c r="U15" s="31">
        <f t="shared" si="3"/>
        <v>0</v>
      </c>
      <c r="V15" s="19">
        <f t="shared" si="3"/>
        <v>0</v>
      </c>
      <c r="W15" s="19">
        <f t="shared" si="3"/>
        <v>0</v>
      </c>
      <c r="X15" s="19">
        <f t="shared" si="3"/>
        <v>0</v>
      </c>
      <c r="Y15" s="24">
        <f t="shared" si="9"/>
        <v>76</v>
      </c>
      <c r="Z15" s="143">
        <f t="shared" si="4"/>
        <v>1</v>
      </c>
      <c r="AB15" s="140"/>
      <c r="AG15" s="18" t="str">
        <f t="shared" si="5"/>
        <v>ФЖМК</v>
      </c>
      <c r="AH15" s="158">
        <f t="shared" si="6"/>
        <v>0</v>
      </c>
      <c r="AI15" s="158">
        <f t="shared" si="6"/>
        <v>0</v>
      </c>
      <c r="AJ15" s="158">
        <f t="shared" si="6"/>
        <v>0</v>
      </c>
      <c r="AK15" s="158">
        <f t="shared" si="6"/>
        <v>0</v>
      </c>
      <c r="AL15" s="158">
        <f t="shared" si="6"/>
        <v>0</v>
      </c>
      <c r="AM15" s="158">
        <f t="shared" si="6"/>
        <v>0</v>
      </c>
      <c r="AN15" s="158">
        <f t="shared" si="6"/>
        <v>1</v>
      </c>
      <c r="AO15" s="158">
        <f t="shared" si="6"/>
        <v>0</v>
      </c>
      <c r="AP15" s="158">
        <f t="shared" si="6"/>
        <v>0</v>
      </c>
      <c r="AQ15" s="158">
        <f t="shared" si="6"/>
        <v>0</v>
      </c>
      <c r="AR15" s="158">
        <f t="shared" si="6"/>
        <v>0</v>
      </c>
      <c r="AS15" s="158">
        <f t="shared" si="6"/>
        <v>0</v>
      </c>
      <c r="AT15" s="158">
        <f t="shared" si="6"/>
        <v>0</v>
      </c>
      <c r="AU15" s="158">
        <f t="shared" si="6"/>
        <v>0</v>
      </c>
      <c r="AV15" s="158">
        <f t="shared" si="6"/>
        <v>0</v>
      </c>
      <c r="AW15" s="158">
        <f t="shared" si="6"/>
        <v>0</v>
      </c>
      <c r="AX15" s="159">
        <f t="shared" si="7"/>
        <v>0</v>
      </c>
      <c r="AY15" s="158">
        <f t="shared" si="7"/>
        <v>0</v>
      </c>
      <c r="AZ15" s="158">
        <f t="shared" si="7"/>
        <v>0</v>
      </c>
      <c r="BA15" s="158">
        <f t="shared" si="7"/>
        <v>0</v>
      </c>
      <c r="BB15" s="142">
        <f t="shared" si="10"/>
        <v>1</v>
      </c>
      <c r="BC15" s="173">
        <f t="shared" si="8"/>
        <v>1</v>
      </c>
    </row>
    <row r="16" spans="1:55" ht="15.75" x14ac:dyDescent="0.25">
      <c r="B16" s="141"/>
      <c r="D16" s="18" t="s">
        <v>13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19">
        <f t="shared" si="2"/>
        <v>0</v>
      </c>
      <c r="K16" s="19">
        <f t="shared" si="2"/>
        <v>0</v>
      </c>
      <c r="L16" s="19">
        <f t="shared" si="2"/>
        <v>59</v>
      </c>
      <c r="M16" s="19">
        <f t="shared" si="2"/>
        <v>0</v>
      </c>
      <c r="N16" s="19">
        <f t="shared" si="2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9">
        <f t="shared" si="3"/>
        <v>0</v>
      </c>
      <c r="S16" s="19">
        <f t="shared" si="3"/>
        <v>0</v>
      </c>
      <c r="T16" s="19">
        <f t="shared" si="3"/>
        <v>0</v>
      </c>
      <c r="U16" s="31">
        <f t="shared" si="3"/>
        <v>0</v>
      </c>
      <c r="V16" s="19">
        <f t="shared" si="3"/>
        <v>0</v>
      </c>
      <c r="W16" s="19">
        <f t="shared" si="3"/>
        <v>0</v>
      </c>
      <c r="X16" s="19">
        <f t="shared" si="3"/>
        <v>0</v>
      </c>
      <c r="Y16" s="24">
        <f t="shared" si="9"/>
        <v>59</v>
      </c>
      <c r="Z16" s="143">
        <f t="shared" si="4"/>
        <v>1</v>
      </c>
      <c r="AB16" s="140"/>
      <c r="AG16" s="18" t="str">
        <f t="shared" si="5"/>
        <v>ФзФ</v>
      </c>
      <c r="AH16" s="158">
        <f t="shared" si="6"/>
        <v>0</v>
      </c>
      <c r="AI16" s="158">
        <f t="shared" si="6"/>
        <v>0</v>
      </c>
      <c r="AJ16" s="158">
        <f t="shared" si="6"/>
        <v>0</v>
      </c>
      <c r="AK16" s="158">
        <f t="shared" si="6"/>
        <v>0</v>
      </c>
      <c r="AL16" s="158">
        <f t="shared" si="6"/>
        <v>0</v>
      </c>
      <c r="AM16" s="158">
        <f t="shared" si="6"/>
        <v>0</v>
      </c>
      <c r="AN16" s="158">
        <f t="shared" si="6"/>
        <v>0</v>
      </c>
      <c r="AO16" s="158">
        <f t="shared" si="6"/>
        <v>1</v>
      </c>
      <c r="AP16" s="158">
        <f t="shared" si="6"/>
        <v>0</v>
      </c>
      <c r="AQ16" s="158">
        <f t="shared" si="6"/>
        <v>0</v>
      </c>
      <c r="AR16" s="158">
        <f t="shared" si="6"/>
        <v>0</v>
      </c>
      <c r="AS16" s="158">
        <f t="shared" si="6"/>
        <v>0</v>
      </c>
      <c r="AT16" s="158">
        <f t="shared" si="6"/>
        <v>0</v>
      </c>
      <c r="AU16" s="158">
        <f t="shared" si="6"/>
        <v>0</v>
      </c>
      <c r="AV16" s="158">
        <f t="shared" si="6"/>
        <v>0</v>
      </c>
      <c r="AW16" s="158">
        <f t="shared" si="6"/>
        <v>0</v>
      </c>
      <c r="AX16" s="159">
        <f t="shared" si="7"/>
        <v>0</v>
      </c>
      <c r="AY16" s="158">
        <f t="shared" si="7"/>
        <v>0</v>
      </c>
      <c r="AZ16" s="158">
        <f t="shared" si="7"/>
        <v>0</v>
      </c>
      <c r="BA16" s="158">
        <f t="shared" si="7"/>
        <v>0</v>
      </c>
      <c r="BB16" s="142">
        <f t="shared" si="10"/>
        <v>1</v>
      </c>
      <c r="BC16" s="173">
        <f t="shared" si="8"/>
        <v>1</v>
      </c>
    </row>
    <row r="17" spans="1:55" ht="15.75" x14ac:dyDescent="0.25">
      <c r="B17" s="141"/>
      <c r="D17" s="18" t="s">
        <v>14</v>
      </c>
      <c r="E17" s="19">
        <f t="shared" si="2"/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19">
        <f t="shared" si="2"/>
        <v>40</v>
      </c>
      <c r="N17" s="19">
        <f t="shared" si="2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31">
        <f t="shared" si="3"/>
        <v>0</v>
      </c>
      <c r="V17" s="19">
        <f t="shared" si="3"/>
        <v>0</v>
      </c>
      <c r="W17" s="19">
        <f t="shared" si="3"/>
        <v>0</v>
      </c>
      <c r="X17" s="19">
        <f t="shared" si="3"/>
        <v>0</v>
      </c>
      <c r="Y17" s="24">
        <f t="shared" si="9"/>
        <v>40</v>
      </c>
      <c r="Z17" s="143">
        <f t="shared" si="4"/>
        <v>1</v>
      </c>
      <c r="AB17" s="140"/>
      <c r="AG17" s="18" t="str">
        <f t="shared" si="5"/>
        <v>ФКНФ</v>
      </c>
      <c r="AH17" s="158">
        <f t="shared" si="6"/>
        <v>0</v>
      </c>
      <c r="AI17" s="158">
        <f t="shared" si="6"/>
        <v>0</v>
      </c>
      <c r="AJ17" s="158">
        <f t="shared" si="6"/>
        <v>0</v>
      </c>
      <c r="AK17" s="158">
        <f t="shared" si="6"/>
        <v>0</v>
      </c>
      <c r="AL17" s="158">
        <f t="shared" si="6"/>
        <v>0</v>
      </c>
      <c r="AM17" s="158">
        <f t="shared" si="6"/>
        <v>0</v>
      </c>
      <c r="AN17" s="158">
        <f t="shared" si="6"/>
        <v>0</v>
      </c>
      <c r="AO17" s="158">
        <f t="shared" si="6"/>
        <v>0</v>
      </c>
      <c r="AP17" s="158">
        <f t="shared" si="6"/>
        <v>1</v>
      </c>
      <c r="AQ17" s="158">
        <f t="shared" si="6"/>
        <v>0</v>
      </c>
      <c r="AR17" s="158">
        <f t="shared" si="6"/>
        <v>0</v>
      </c>
      <c r="AS17" s="158">
        <f t="shared" si="6"/>
        <v>0</v>
      </c>
      <c r="AT17" s="158">
        <f t="shared" si="6"/>
        <v>0</v>
      </c>
      <c r="AU17" s="158">
        <f t="shared" si="6"/>
        <v>0</v>
      </c>
      <c r="AV17" s="158">
        <f t="shared" si="6"/>
        <v>0</v>
      </c>
      <c r="AW17" s="158">
        <f t="shared" si="6"/>
        <v>0</v>
      </c>
      <c r="AX17" s="159">
        <f t="shared" si="7"/>
        <v>0</v>
      </c>
      <c r="AY17" s="158">
        <f t="shared" si="7"/>
        <v>0</v>
      </c>
      <c r="AZ17" s="158">
        <f t="shared" si="7"/>
        <v>0</v>
      </c>
      <c r="BA17" s="158">
        <f t="shared" si="7"/>
        <v>0</v>
      </c>
      <c r="BB17" s="142">
        <f t="shared" si="10"/>
        <v>1</v>
      </c>
      <c r="BC17" s="173">
        <f t="shared" si="8"/>
        <v>1</v>
      </c>
    </row>
    <row r="18" spans="1:55" ht="15.75" x14ac:dyDescent="0.25">
      <c r="B18" s="141"/>
      <c r="D18" s="18" t="s">
        <v>15</v>
      </c>
      <c r="E18" s="19">
        <f t="shared" si="2"/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9">
        <f t="shared" si="2"/>
        <v>0</v>
      </c>
      <c r="L18" s="19">
        <f t="shared" si="2"/>
        <v>0</v>
      </c>
      <c r="M18" s="19">
        <f t="shared" si="2"/>
        <v>0</v>
      </c>
      <c r="N18" s="19">
        <f t="shared" si="2"/>
        <v>53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31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24">
        <f t="shared" si="9"/>
        <v>53</v>
      </c>
      <c r="Z18" s="143">
        <f t="shared" si="4"/>
        <v>1</v>
      </c>
      <c r="AB18" s="140"/>
      <c r="AG18" s="18" t="str">
        <f t="shared" si="5"/>
        <v>ФМИ</v>
      </c>
      <c r="AH18" s="158">
        <f t="shared" si="6"/>
        <v>0</v>
      </c>
      <c r="AI18" s="158">
        <f t="shared" si="6"/>
        <v>0</v>
      </c>
      <c r="AJ18" s="158">
        <f t="shared" si="6"/>
        <v>0</v>
      </c>
      <c r="AK18" s="158">
        <f t="shared" si="6"/>
        <v>0</v>
      </c>
      <c r="AL18" s="158">
        <f t="shared" si="6"/>
        <v>0</v>
      </c>
      <c r="AM18" s="158">
        <f t="shared" si="6"/>
        <v>0</v>
      </c>
      <c r="AN18" s="158">
        <f t="shared" si="6"/>
        <v>0</v>
      </c>
      <c r="AO18" s="158">
        <f t="shared" si="6"/>
        <v>0</v>
      </c>
      <c r="AP18" s="158">
        <f t="shared" si="6"/>
        <v>0</v>
      </c>
      <c r="AQ18" s="158">
        <f t="shared" si="6"/>
        <v>1</v>
      </c>
      <c r="AR18" s="158">
        <f t="shared" si="6"/>
        <v>0</v>
      </c>
      <c r="AS18" s="158">
        <f t="shared" si="6"/>
        <v>0</v>
      </c>
      <c r="AT18" s="158">
        <f t="shared" si="6"/>
        <v>0</v>
      </c>
      <c r="AU18" s="158">
        <f t="shared" si="6"/>
        <v>0</v>
      </c>
      <c r="AV18" s="158">
        <f t="shared" si="6"/>
        <v>0</v>
      </c>
      <c r="AW18" s="158">
        <f t="shared" si="6"/>
        <v>0</v>
      </c>
      <c r="AX18" s="159">
        <f t="shared" si="7"/>
        <v>0</v>
      </c>
      <c r="AY18" s="158">
        <f t="shared" si="7"/>
        <v>0</v>
      </c>
      <c r="AZ18" s="158">
        <f t="shared" si="7"/>
        <v>0</v>
      </c>
      <c r="BA18" s="158">
        <f t="shared" si="7"/>
        <v>0</v>
      </c>
      <c r="BB18" s="142">
        <f t="shared" si="10"/>
        <v>1</v>
      </c>
      <c r="BC18" s="173">
        <f t="shared" si="8"/>
        <v>1</v>
      </c>
    </row>
    <row r="19" spans="1:55" ht="15.75" x14ac:dyDescent="0.25">
      <c r="B19" s="141"/>
      <c r="D19" s="18" t="s">
        <v>26</v>
      </c>
      <c r="E19" s="19">
        <f t="shared" ref="E19:N29" si="11">SUMIFS(E$36:E$177,$C$36:$C$177,$D19&amp;"*")</f>
        <v>0</v>
      </c>
      <c r="F19" s="19">
        <f t="shared" si="11"/>
        <v>0</v>
      </c>
      <c r="G19" s="19">
        <f t="shared" si="11"/>
        <v>0</v>
      </c>
      <c r="H19" s="19">
        <f t="shared" si="11"/>
        <v>0</v>
      </c>
      <c r="I19" s="19">
        <f t="shared" si="11"/>
        <v>0</v>
      </c>
      <c r="J19" s="19">
        <f t="shared" si="11"/>
        <v>0</v>
      </c>
      <c r="K19" s="19">
        <f t="shared" si="11"/>
        <v>0</v>
      </c>
      <c r="L19" s="19">
        <f t="shared" si="11"/>
        <v>0</v>
      </c>
      <c r="M19" s="19">
        <f t="shared" si="11"/>
        <v>0</v>
      </c>
      <c r="N19" s="19">
        <f t="shared" si="11"/>
        <v>0</v>
      </c>
      <c r="O19" s="19">
        <f t="shared" ref="O19:X29" si="12">SUMIFS(O$36:O$177,$C$36:$C$177,$D19&amp;"*")</f>
        <v>96</v>
      </c>
      <c r="P19" s="19">
        <f t="shared" si="12"/>
        <v>0</v>
      </c>
      <c r="Q19" s="19">
        <f t="shared" si="12"/>
        <v>0</v>
      </c>
      <c r="R19" s="19">
        <f t="shared" si="12"/>
        <v>0</v>
      </c>
      <c r="S19" s="19">
        <f t="shared" si="12"/>
        <v>0</v>
      </c>
      <c r="T19" s="19">
        <f t="shared" si="12"/>
        <v>0</v>
      </c>
      <c r="U19" s="31">
        <f t="shared" si="12"/>
        <v>0</v>
      </c>
      <c r="V19" s="19">
        <f t="shared" si="12"/>
        <v>0</v>
      </c>
      <c r="W19" s="19">
        <f t="shared" si="12"/>
        <v>0</v>
      </c>
      <c r="X19" s="19">
        <f t="shared" si="12"/>
        <v>0</v>
      </c>
      <c r="Y19" s="24">
        <f t="shared" si="9"/>
        <v>96</v>
      </c>
      <c r="Z19" s="143">
        <f t="shared" si="4"/>
        <v>1</v>
      </c>
      <c r="AB19" s="140"/>
      <c r="AG19" s="18" t="str">
        <f t="shared" si="5"/>
        <v>ФНОИ</v>
      </c>
      <c r="AH19" s="158">
        <f t="shared" si="6"/>
        <v>0</v>
      </c>
      <c r="AI19" s="158">
        <f t="shared" si="6"/>
        <v>0</v>
      </c>
      <c r="AJ19" s="158">
        <f t="shared" si="6"/>
        <v>0</v>
      </c>
      <c r="AK19" s="158">
        <f t="shared" si="6"/>
        <v>0</v>
      </c>
      <c r="AL19" s="158">
        <f t="shared" si="6"/>
        <v>0</v>
      </c>
      <c r="AM19" s="158">
        <f t="shared" si="6"/>
        <v>0</v>
      </c>
      <c r="AN19" s="158">
        <f t="shared" si="6"/>
        <v>0</v>
      </c>
      <c r="AO19" s="158">
        <f t="shared" si="6"/>
        <v>0</v>
      </c>
      <c r="AP19" s="158">
        <f t="shared" si="6"/>
        <v>0</v>
      </c>
      <c r="AQ19" s="158">
        <f t="shared" si="6"/>
        <v>0</v>
      </c>
      <c r="AR19" s="158">
        <f t="shared" si="6"/>
        <v>1</v>
      </c>
      <c r="AS19" s="158">
        <f t="shared" si="6"/>
        <v>0</v>
      </c>
      <c r="AT19" s="158">
        <f t="shared" si="6"/>
        <v>0</v>
      </c>
      <c r="AU19" s="158">
        <f t="shared" si="6"/>
        <v>0</v>
      </c>
      <c r="AV19" s="158">
        <f t="shared" si="6"/>
        <v>0</v>
      </c>
      <c r="AW19" s="158">
        <f t="shared" si="6"/>
        <v>0</v>
      </c>
      <c r="AX19" s="159">
        <f t="shared" si="7"/>
        <v>0</v>
      </c>
      <c r="AY19" s="158">
        <f t="shared" si="7"/>
        <v>0</v>
      </c>
      <c r="AZ19" s="158">
        <f t="shared" si="7"/>
        <v>0</v>
      </c>
      <c r="BA19" s="158">
        <f t="shared" si="7"/>
        <v>0</v>
      </c>
      <c r="BB19" s="142">
        <f t="shared" si="10"/>
        <v>1</v>
      </c>
      <c r="BC19" s="173">
        <f t="shared" si="8"/>
        <v>1</v>
      </c>
    </row>
    <row r="20" spans="1:55" ht="15.75" x14ac:dyDescent="0.25">
      <c r="B20" s="141"/>
      <c r="D20" s="18" t="s">
        <v>16</v>
      </c>
      <c r="E20" s="19">
        <f t="shared" si="11"/>
        <v>0</v>
      </c>
      <c r="F20" s="19">
        <f t="shared" si="11"/>
        <v>0</v>
      </c>
      <c r="G20" s="19">
        <f t="shared" si="11"/>
        <v>0</v>
      </c>
      <c r="H20" s="19">
        <f t="shared" si="11"/>
        <v>0</v>
      </c>
      <c r="I20" s="19">
        <f t="shared" si="11"/>
        <v>0</v>
      </c>
      <c r="J20" s="19">
        <f t="shared" si="11"/>
        <v>0</v>
      </c>
      <c r="K20" s="19">
        <f t="shared" si="11"/>
        <v>0</v>
      </c>
      <c r="L20" s="19">
        <f t="shared" si="11"/>
        <v>0</v>
      </c>
      <c r="M20" s="19">
        <f t="shared" si="11"/>
        <v>0</v>
      </c>
      <c r="N20" s="19">
        <f t="shared" si="11"/>
        <v>0</v>
      </c>
      <c r="O20" s="19">
        <f t="shared" si="12"/>
        <v>0</v>
      </c>
      <c r="P20" s="19">
        <f t="shared" si="12"/>
        <v>29</v>
      </c>
      <c r="Q20" s="19">
        <f t="shared" si="12"/>
        <v>0</v>
      </c>
      <c r="R20" s="19">
        <f t="shared" si="12"/>
        <v>0</v>
      </c>
      <c r="S20" s="19">
        <f t="shared" si="12"/>
        <v>0</v>
      </c>
      <c r="T20" s="19">
        <f t="shared" si="12"/>
        <v>0</v>
      </c>
      <c r="U20" s="31">
        <f t="shared" si="12"/>
        <v>0</v>
      </c>
      <c r="V20" s="19">
        <f t="shared" si="12"/>
        <v>0</v>
      </c>
      <c r="W20" s="19">
        <f t="shared" si="12"/>
        <v>0</v>
      </c>
      <c r="X20" s="19">
        <f t="shared" si="12"/>
        <v>0</v>
      </c>
      <c r="Y20" s="24">
        <f t="shared" si="9"/>
        <v>29</v>
      </c>
      <c r="Z20" s="143">
        <f t="shared" si="4"/>
        <v>1</v>
      </c>
      <c r="AB20" s="140"/>
      <c r="AG20" s="18" t="str">
        <f t="shared" si="5"/>
        <v>ФП</v>
      </c>
      <c r="AH20" s="158">
        <f t="shared" si="6"/>
        <v>0</v>
      </c>
      <c r="AI20" s="158">
        <f t="shared" si="6"/>
        <v>0</v>
      </c>
      <c r="AJ20" s="158">
        <f t="shared" si="6"/>
        <v>0</v>
      </c>
      <c r="AK20" s="158">
        <f t="shared" si="6"/>
        <v>0</v>
      </c>
      <c r="AL20" s="158">
        <f t="shared" si="6"/>
        <v>0</v>
      </c>
      <c r="AM20" s="158">
        <f t="shared" si="6"/>
        <v>0</v>
      </c>
      <c r="AN20" s="158">
        <f t="shared" si="6"/>
        <v>0</v>
      </c>
      <c r="AO20" s="158">
        <f t="shared" si="6"/>
        <v>0</v>
      </c>
      <c r="AP20" s="158">
        <f t="shared" si="6"/>
        <v>0</v>
      </c>
      <c r="AQ20" s="158">
        <f t="shared" si="6"/>
        <v>0</v>
      </c>
      <c r="AR20" s="158">
        <f t="shared" si="6"/>
        <v>0</v>
      </c>
      <c r="AS20" s="158">
        <f t="shared" si="6"/>
        <v>1</v>
      </c>
      <c r="AT20" s="158">
        <f t="shared" si="6"/>
        <v>0</v>
      </c>
      <c r="AU20" s="158">
        <f t="shared" si="6"/>
        <v>0</v>
      </c>
      <c r="AV20" s="158">
        <f t="shared" si="6"/>
        <v>0</v>
      </c>
      <c r="AW20" s="158">
        <f t="shared" si="6"/>
        <v>0</v>
      </c>
      <c r="AX20" s="159">
        <f t="shared" si="7"/>
        <v>0</v>
      </c>
      <c r="AY20" s="158">
        <f t="shared" si="7"/>
        <v>0</v>
      </c>
      <c r="AZ20" s="158">
        <f t="shared" si="7"/>
        <v>0</v>
      </c>
      <c r="BA20" s="158">
        <f t="shared" si="7"/>
        <v>0</v>
      </c>
      <c r="BB20" s="142">
        <f t="shared" si="10"/>
        <v>1</v>
      </c>
      <c r="BC20" s="173">
        <f t="shared" si="8"/>
        <v>1</v>
      </c>
    </row>
    <row r="21" spans="1:55" ht="15.75" x14ac:dyDescent="0.25">
      <c r="B21" s="141"/>
      <c r="D21" s="18" t="s">
        <v>27</v>
      </c>
      <c r="E21" s="19">
        <f t="shared" si="11"/>
        <v>0</v>
      </c>
      <c r="F21" s="19">
        <f t="shared" si="11"/>
        <v>0</v>
      </c>
      <c r="G21" s="19">
        <f t="shared" si="11"/>
        <v>0</v>
      </c>
      <c r="H21" s="19">
        <f t="shared" si="11"/>
        <v>0</v>
      </c>
      <c r="I21" s="19">
        <f t="shared" si="11"/>
        <v>0</v>
      </c>
      <c r="J21" s="19">
        <f t="shared" si="11"/>
        <v>0</v>
      </c>
      <c r="K21" s="19">
        <f t="shared" si="11"/>
        <v>0</v>
      </c>
      <c r="L21" s="19">
        <f t="shared" si="11"/>
        <v>0</v>
      </c>
      <c r="M21" s="19">
        <f t="shared" si="11"/>
        <v>0</v>
      </c>
      <c r="N21" s="19">
        <f t="shared" si="11"/>
        <v>0</v>
      </c>
      <c r="O21" s="19">
        <f t="shared" si="12"/>
        <v>0</v>
      </c>
      <c r="P21" s="19">
        <f t="shared" si="12"/>
        <v>0</v>
      </c>
      <c r="Q21" s="19">
        <f t="shared" si="12"/>
        <v>59</v>
      </c>
      <c r="R21" s="19">
        <f t="shared" si="12"/>
        <v>0</v>
      </c>
      <c r="S21" s="19">
        <f t="shared" si="12"/>
        <v>0</v>
      </c>
      <c r="T21" s="19">
        <f t="shared" si="12"/>
        <v>0</v>
      </c>
      <c r="U21" s="31">
        <f t="shared" si="12"/>
        <v>0</v>
      </c>
      <c r="V21" s="19">
        <f t="shared" si="12"/>
        <v>0</v>
      </c>
      <c r="W21" s="19">
        <f t="shared" si="12"/>
        <v>1</v>
      </c>
      <c r="X21" s="19">
        <f t="shared" si="12"/>
        <v>0</v>
      </c>
      <c r="Y21" s="24">
        <f t="shared" si="9"/>
        <v>60</v>
      </c>
      <c r="Z21" s="143">
        <f t="shared" si="4"/>
        <v>0.98333333333333328</v>
      </c>
      <c r="AB21" s="140"/>
      <c r="AG21" s="18" t="str">
        <f t="shared" si="5"/>
        <v>ФСлФ</v>
      </c>
      <c r="AH21" s="158">
        <f t="shared" si="6"/>
        <v>0</v>
      </c>
      <c r="AI21" s="158">
        <f t="shared" si="6"/>
        <v>0</v>
      </c>
      <c r="AJ21" s="158">
        <f t="shared" si="6"/>
        <v>0</v>
      </c>
      <c r="AK21" s="158">
        <f t="shared" si="6"/>
        <v>0</v>
      </c>
      <c r="AL21" s="158">
        <f t="shared" si="6"/>
        <v>0</v>
      </c>
      <c r="AM21" s="158">
        <f t="shared" si="6"/>
        <v>0</v>
      </c>
      <c r="AN21" s="158">
        <f t="shared" si="6"/>
        <v>0</v>
      </c>
      <c r="AO21" s="158">
        <f t="shared" si="6"/>
        <v>0</v>
      </c>
      <c r="AP21" s="158">
        <f t="shared" si="6"/>
        <v>0</v>
      </c>
      <c r="AQ21" s="158">
        <f t="shared" si="6"/>
        <v>0</v>
      </c>
      <c r="AR21" s="158">
        <f t="shared" si="6"/>
        <v>0</v>
      </c>
      <c r="AS21" s="158">
        <f t="shared" si="6"/>
        <v>0</v>
      </c>
      <c r="AT21" s="158">
        <f t="shared" si="6"/>
        <v>0.98333333333333328</v>
      </c>
      <c r="AU21" s="158">
        <f t="shared" si="6"/>
        <v>0</v>
      </c>
      <c r="AV21" s="158">
        <f t="shared" si="6"/>
        <v>0</v>
      </c>
      <c r="AW21" s="158">
        <f t="shared" si="6"/>
        <v>0</v>
      </c>
      <c r="AX21" s="159">
        <f t="shared" si="7"/>
        <v>0</v>
      </c>
      <c r="AY21" s="158">
        <f t="shared" si="7"/>
        <v>0</v>
      </c>
      <c r="AZ21" s="158">
        <f t="shared" si="7"/>
        <v>1.6666666666666666E-2</v>
      </c>
      <c r="BA21" s="158">
        <f t="shared" si="7"/>
        <v>0</v>
      </c>
      <c r="BB21" s="142">
        <f t="shared" si="10"/>
        <v>1</v>
      </c>
      <c r="BC21" s="173">
        <f t="shared" si="8"/>
        <v>0.98333333333333328</v>
      </c>
    </row>
    <row r="22" spans="1:55" ht="15.75" x14ac:dyDescent="0.25">
      <c r="B22" s="141"/>
      <c r="D22" s="18" t="s">
        <v>17</v>
      </c>
      <c r="E22" s="19">
        <f t="shared" si="11"/>
        <v>0</v>
      </c>
      <c r="F22" s="19">
        <f t="shared" si="11"/>
        <v>0</v>
      </c>
      <c r="G22" s="19">
        <f t="shared" si="11"/>
        <v>0</v>
      </c>
      <c r="H22" s="19">
        <f t="shared" si="11"/>
        <v>0</v>
      </c>
      <c r="I22" s="19">
        <f t="shared" si="11"/>
        <v>0</v>
      </c>
      <c r="J22" s="19">
        <f t="shared" si="11"/>
        <v>0</v>
      </c>
      <c r="K22" s="19">
        <f t="shared" si="11"/>
        <v>0</v>
      </c>
      <c r="L22" s="19">
        <f t="shared" si="11"/>
        <v>0</v>
      </c>
      <c r="M22" s="19">
        <f t="shared" si="11"/>
        <v>0</v>
      </c>
      <c r="N22" s="19">
        <f t="shared" si="11"/>
        <v>0</v>
      </c>
      <c r="O22" s="19">
        <f t="shared" si="12"/>
        <v>0</v>
      </c>
      <c r="P22" s="19">
        <f t="shared" si="12"/>
        <v>0</v>
      </c>
      <c r="Q22" s="19">
        <f t="shared" si="12"/>
        <v>0</v>
      </c>
      <c r="R22" s="19">
        <f t="shared" si="12"/>
        <v>221</v>
      </c>
      <c r="S22" s="19">
        <f t="shared" si="12"/>
        <v>0</v>
      </c>
      <c r="T22" s="19">
        <f t="shared" si="12"/>
        <v>0</v>
      </c>
      <c r="U22" s="31">
        <f t="shared" si="12"/>
        <v>0</v>
      </c>
      <c r="V22" s="19">
        <f t="shared" si="12"/>
        <v>0</v>
      </c>
      <c r="W22" s="19">
        <f t="shared" si="12"/>
        <v>0</v>
      </c>
      <c r="X22" s="19">
        <f t="shared" si="12"/>
        <v>0</v>
      </c>
      <c r="Y22" s="24">
        <f t="shared" si="9"/>
        <v>221</v>
      </c>
      <c r="Z22" s="143">
        <f t="shared" si="4"/>
        <v>1</v>
      </c>
      <c r="AB22" s="140"/>
      <c r="AG22" s="18" t="str">
        <f t="shared" si="5"/>
        <v>ФФ</v>
      </c>
      <c r="AH22" s="158">
        <f t="shared" si="6"/>
        <v>0</v>
      </c>
      <c r="AI22" s="158">
        <f t="shared" si="6"/>
        <v>0</v>
      </c>
      <c r="AJ22" s="158">
        <f t="shared" si="6"/>
        <v>0</v>
      </c>
      <c r="AK22" s="158">
        <f t="shared" si="6"/>
        <v>0</v>
      </c>
      <c r="AL22" s="158">
        <f t="shared" si="6"/>
        <v>0</v>
      </c>
      <c r="AM22" s="158">
        <f t="shared" si="6"/>
        <v>0</v>
      </c>
      <c r="AN22" s="158">
        <f t="shared" si="6"/>
        <v>0</v>
      </c>
      <c r="AO22" s="158">
        <f t="shared" si="6"/>
        <v>0</v>
      </c>
      <c r="AP22" s="158">
        <f t="shared" si="6"/>
        <v>0</v>
      </c>
      <c r="AQ22" s="158">
        <f t="shared" si="6"/>
        <v>0</v>
      </c>
      <c r="AR22" s="158">
        <f t="shared" si="6"/>
        <v>0</v>
      </c>
      <c r="AS22" s="158">
        <f t="shared" si="6"/>
        <v>0</v>
      </c>
      <c r="AT22" s="158">
        <f t="shared" si="6"/>
        <v>0</v>
      </c>
      <c r="AU22" s="158">
        <f t="shared" si="6"/>
        <v>1</v>
      </c>
      <c r="AV22" s="158">
        <f t="shared" si="6"/>
        <v>0</v>
      </c>
      <c r="AW22" s="158">
        <f t="shared" si="6"/>
        <v>0</v>
      </c>
      <c r="AX22" s="159">
        <f t="shared" si="7"/>
        <v>0</v>
      </c>
      <c r="AY22" s="158">
        <f t="shared" si="7"/>
        <v>0</v>
      </c>
      <c r="AZ22" s="158">
        <f t="shared" si="7"/>
        <v>0</v>
      </c>
      <c r="BA22" s="158">
        <f t="shared" si="7"/>
        <v>0</v>
      </c>
      <c r="BB22" s="142">
        <f t="shared" si="10"/>
        <v>1</v>
      </c>
      <c r="BC22" s="173">
        <f t="shared" si="8"/>
        <v>1</v>
      </c>
    </row>
    <row r="23" spans="1:55" ht="15.75" x14ac:dyDescent="0.25">
      <c r="B23" s="141"/>
      <c r="D23" s="18" t="s">
        <v>18</v>
      </c>
      <c r="E23" s="19">
        <f t="shared" si="11"/>
        <v>0</v>
      </c>
      <c r="F23" s="19">
        <f t="shared" si="11"/>
        <v>0</v>
      </c>
      <c r="G23" s="19">
        <f t="shared" si="11"/>
        <v>0</v>
      </c>
      <c r="H23" s="19">
        <f t="shared" si="11"/>
        <v>0</v>
      </c>
      <c r="I23" s="19">
        <f t="shared" si="11"/>
        <v>0</v>
      </c>
      <c r="J23" s="19">
        <f t="shared" si="11"/>
        <v>0</v>
      </c>
      <c r="K23" s="19">
        <f t="shared" si="11"/>
        <v>0</v>
      </c>
      <c r="L23" s="19">
        <f t="shared" si="11"/>
        <v>0</v>
      </c>
      <c r="M23" s="19">
        <f t="shared" si="11"/>
        <v>0</v>
      </c>
      <c r="N23" s="19">
        <f t="shared" si="11"/>
        <v>0</v>
      </c>
      <c r="O23" s="19">
        <f t="shared" si="12"/>
        <v>0</v>
      </c>
      <c r="P23" s="19">
        <f t="shared" si="12"/>
        <v>0</v>
      </c>
      <c r="Q23" s="19">
        <f t="shared" si="12"/>
        <v>0</v>
      </c>
      <c r="R23" s="19">
        <f t="shared" si="12"/>
        <v>0</v>
      </c>
      <c r="S23" s="19">
        <f t="shared" si="12"/>
        <v>30</v>
      </c>
      <c r="T23" s="19">
        <f t="shared" si="12"/>
        <v>0</v>
      </c>
      <c r="U23" s="31">
        <f t="shared" si="12"/>
        <v>0</v>
      </c>
      <c r="V23" s="19">
        <f t="shared" si="12"/>
        <v>0</v>
      </c>
      <c r="W23" s="19">
        <f t="shared" si="12"/>
        <v>0</v>
      </c>
      <c r="X23" s="19">
        <f t="shared" si="12"/>
        <v>0</v>
      </c>
      <c r="Y23" s="24">
        <f t="shared" si="9"/>
        <v>30</v>
      </c>
      <c r="Z23" s="143">
        <f t="shared" si="4"/>
        <v>1</v>
      </c>
      <c r="AB23" s="140"/>
      <c r="AG23" s="18" t="str">
        <f t="shared" si="5"/>
        <v>ФХФ</v>
      </c>
      <c r="AH23" s="158">
        <f t="shared" si="6"/>
        <v>0</v>
      </c>
      <c r="AI23" s="158">
        <f t="shared" si="6"/>
        <v>0</v>
      </c>
      <c r="AJ23" s="158">
        <f t="shared" si="6"/>
        <v>0</v>
      </c>
      <c r="AK23" s="158">
        <f t="shared" si="6"/>
        <v>0</v>
      </c>
      <c r="AL23" s="158">
        <f t="shared" si="6"/>
        <v>0</v>
      </c>
      <c r="AM23" s="158">
        <f t="shared" si="6"/>
        <v>0</v>
      </c>
      <c r="AN23" s="158">
        <f t="shared" si="6"/>
        <v>0</v>
      </c>
      <c r="AO23" s="158">
        <f t="shared" si="6"/>
        <v>0</v>
      </c>
      <c r="AP23" s="158">
        <f t="shared" si="6"/>
        <v>0</v>
      </c>
      <c r="AQ23" s="158">
        <f t="shared" si="6"/>
        <v>0</v>
      </c>
      <c r="AR23" s="158">
        <f t="shared" si="6"/>
        <v>0</v>
      </c>
      <c r="AS23" s="158">
        <f t="shared" si="6"/>
        <v>0</v>
      </c>
      <c r="AT23" s="158">
        <f t="shared" si="6"/>
        <v>0</v>
      </c>
      <c r="AU23" s="158">
        <f t="shared" si="6"/>
        <v>0</v>
      </c>
      <c r="AV23" s="158">
        <f t="shared" si="6"/>
        <v>1</v>
      </c>
      <c r="AW23" s="158">
        <f t="shared" si="6"/>
        <v>0</v>
      </c>
      <c r="AX23" s="159">
        <f t="shared" si="7"/>
        <v>0</v>
      </c>
      <c r="AY23" s="158">
        <f t="shared" si="7"/>
        <v>0</v>
      </c>
      <c r="AZ23" s="158">
        <f t="shared" si="7"/>
        <v>0</v>
      </c>
      <c r="BA23" s="158">
        <f t="shared" si="7"/>
        <v>0</v>
      </c>
      <c r="BB23" s="142">
        <f t="shared" si="10"/>
        <v>1</v>
      </c>
      <c r="BC23" s="173">
        <f t="shared" si="8"/>
        <v>1</v>
      </c>
    </row>
    <row r="24" spans="1:55" ht="15.75" x14ac:dyDescent="0.25">
      <c r="B24" s="141"/>
      <c r="D24" s="18" t="s">
        <v>19</v>
      </c>
      <c r="E24" s="19">
        <f t="shared" si="11"/>
        <v>0</v>
      </c>
      <c r="F24" s="19">
        <f t="shared" si="11"/>
        <v>0</v>
      </c>
      <c r="G24" s="19">
        <f t="shared" si="11"/>
        <v>0</v>
      </c>
      <c r="H24" s="19">
        <f t="shared" si="11"/>
        <v>0</v>
      </c>
      <c r="I24" s="19">
        <f t="shared" si="11"/>
        <v>0</v>
      </c>
      <c r="J24" s="19">
        <f t="shared" si="11"/>
        <v>0</v>
      </c>
      <c r="K24" s="19">
        <f t="shared" si="11"/>
        <v>0</v>
      </c>
      <c r="L24" s="19">
        <f t="shared" si="11"/>
        <v>0</v>
      </c>
      <c r="M24" s="19">
        <f t="shared" si="11"/>
        <v>0</v>
      </c>
      <c r="N24" s="19">
        <f t="shared" si="11"/>
        <v>0</v>
      </c>
      <c r="O24" s="19">
        <f t="shared" si="12"/>
        <v>0</v>
      </c>
      <c r="P24" s="19">
        <f t="shared" si="12"/>
        <v>0</v>
      </c>
      <c r="Q24" s="19">
        <f t="shared" si="12"/>
        <v>0</v>
      </c>
      <c r="R24" s="19">
        <f t="shared" si="12"/>
        <v>0</v>
      </c>
      <c r="S24" s="19">
        <f t="shared" si="12"/>
        <v>0</v>
      </c>
      <c r="T24" s="19">
        <f t="shared" si="12"/>
        <v>73</v>
      </c>
      <c r="U24" s="31">
        <f t="shared" si="12"/>
        <v>0</v>
      </c>
      <c r="V24" s="19">
        <f t="shared" si="12"/>
        <v>0</v>
      </c>
      <c r="W24" s="19">
        <f t="shared" si="12"/>
        <v>0</v>
      </c>
      <c r="X24" s="19">
        <f t="shared" si="12"/>
        <v>0</v>
      </c>
      <c r="Y24" s="24">
        <f t="shared" si="9"/>
        <v>73</v>
      </c>
      <c r="Z24" s="143">
        <f t="shared" si="4"/>
        <v>1</v>
      </c>
      <c r="AB24" s="140"/>
      <c r="AG24" s="18" t="str">
        <f t="shared" si="5"/>
        <v>ЮФ</v>
      </c>
      <c r="AH24" s="158">
        <f t="shared" si="6"/>
        <v>0</v>
      </c>
      <c r="AI24" s="158">
        <f t="shared" si="6"/>
        <v>0</v>
      </c>
      <c r="AJ24" s="158">
        <f t="shared" si="6"/>
        <v>0</v>
      </c>
      <c r="AK24" s="158">
        <f t="shared" si="6"/>
        <v>0</v>
      </c>
      <c r="AL24" s="158">
        <f t="shared" si="6"/>
        <v>0</v>
      </c>
      <c r="AM24" s="158">
        <f t="shared" si="6"/>
        <v>0</v>
      </c>
      <c r="AN24" s="158">
        <f t="shared" si="6"/>
        <v>0</v>
      </c>
      <c r="AO24" s="158">
        <f t="shared" si="6"/>
        <v>0</v>
      </c>
      <c r="AP24" s="158">
        <f t="shared" si="6"/>
        <v>0</v>
      </c>
      <c r="AQ24" s="158">
        <f t="shared" si="6"/>
        <v>0</v>
      </c>
      <c r="AR24" s="158">
        <f t="shared" si="6"/>
        <v>0</v>
      </c>
      <c r="AS24" s="158">
        <f t="shared" si="6"/>
        <v>0</v>
      </c>
      <c r="AT24" s="158">
        <f t="shared" si="6"/>
        <v>0</v>
      </c>
      <c r="AU24" s="158">
        <f t="shared" si="6"/>
        <v>0</v>
      </c>
      <c r="AV24" s="158">
        <f t="shared" si="6"/>
        <v>0</v>
      </c>
      <c r="AW24" s="158">
        <f t="shared" ref="AW24:AW29" si="13">IFERROR(T24/$Y24,0)</f>
        <v>1</v>
      </c>
      <c r="AX24" s="159">
        <f t="shared" si="7"/>
        <v>0</v>
      </c>
      <c r="AY24" s="158">
        <f t="shared" si="7"/>
        <v>0</v>
      </c>
      <c r="AZ24" s="158">
        <f t="shared" si="7"/>
        <v>0</v>
      </c>
      <c r="BA24" s="158">
        <f t="shared" si="7"/>
        <v>0</v>
      </c>
      <c r="BB24" s="142">
        <f t="shared" si="10"/>
        <v>1</v>
      </c>
      <c r="BC24" s="173">
        <f t="shared" si="8"/>
        <v>1</v>
      </c>
    </row>
    <row r="25" spans="1:55" ht="15.75" x14ac:dyDescent="0.25">
      <c r="B25" s="141"/>
      <c r="D25" s="18" t="s">
        <v>20</v>
      </c>
      <c r="E25" s="19">
        <f t="shared" si="11"/>
        <v>0</v>
      </c>
      <c r="F25" s="19">
        <f t="shared" si="11"/>
        <v>0</v>
      </c>
      <c r="G25" s="19">
        <f t="shared" si="11"/>
        <v>0</v>
      </c>
      <c r="H25" s="19">
        <f t="shared" si="11"/>
        <v>0</v>
      </c>
      <c r="I25" s="19">
        <f t="shared" si="11"/>
        <v>0</v>
      </c>
      <c r="J25" s="19">
        <f t="shared" si="11"/>
        <v>0</v>
      </c>
      <c r="K25" s="19">
        <f t="shared" si="11"/>
        <v>0</v>
      </c>
      <c r="L25" s="19">
        <f t="shared" si="11"/>
        <v>0</v>
      </c>
      <c r="M25" s="19">
        <f t="shared" si="11"/>
        <v>0</v>
      </c>
      <c r="N25" s="19">
        <f t="shared" si="11"/>
        <v>0</v>
      </c>
      <c r="O25" s="19">
        <f t="shared" si="12"/>
        <v>0</v>
      </c>
      <c r="P25" s="19">
        <f t="shared" si="12"/>
        <v>0</v>
      </c>
      <c r="Q25" s="19">
        <f t="shared" si="12"/>
        <v>0</v>
      </c>
      <c r="R25" s="19">
        <f t="shared" si="12"/>
        <v>0</v>
      </c>
      <c r="S25" s="19">
        <f t="shared" si="12"/>
        <v>0</v>
      </c>
      <c r="T25" s="19">
        <f t="shared" si="12"/>
        <v>0</v>
      </c>
      <c r="U25" s="46">
        <f t="shared" si="12"/>
        <v>5</v>
      </c>
      <c r="V25" s="19">
        <f t="shared" si="12"/>
        <v>0</v>
      </c>
      <c r="W25" s="19">
        <f t="shared" si="12"/>
        <v>0</v>
      </c>
      <c r="X25" s="19">
        <f t="shared" si="12"/>
        <v>0</v>
      </c>
      <c r="Y25" s="24">
        <f t="shared" si="9"/>
        <v>5</v>
      </c>
      <c r="Z25" s="143">
        <f t="shared" si="4"/>
        <v>1</v>
      </c>
      <c r="AB25" s="140"/>
      <c r="AG25" s="18" t="str">
        <f t="shared" si="5"/>
        <v>ДС</v>
      </c>
      <c r="AH25" s="158">
        <f t="shared" ref="AH25:AV29" si="14">IFERROR(E25/$Y25,0)</f>
        <v>0</v>
      </c>
      <c r="AI25" s="158">
        <f t="shared" si="14"/>
        <v>0</v>
      </c>
      <c r="AJ25" s="158">
        <f t="shared" si="14"/>
        <v>0</v>
      </c>
      <c r="AK25" s="158">
        <f t="shared" si="14"/>
        <v>0</v>
      </c>
      <c r="AL25" s="158">
        <f t="shared" si="14"/>
        <v>0</v>
      </c>
      <c r="AM25" s="158">
        <f t="shared" si="14"/>
        <v>0</v>
      </c>
      <c r="AN25" s="158">
        <f t="shared" si="14"/>
        <v>0</v>
      </c>
      <c r="AO25" s="158">
        <f t="shared" si="14"/>
        <v>0</v>
      </c>
      <c r="AP25" s="158">
        <f t="shared" si="14"/>
        <v>0</v>
      </c>
      <c r="AQ25" s="158">
        <f t="shared" si="14"/>
        <v>0</v>
      </c>
      <c r="AR25" s="158">
        <f t="shared" si="14"/>
        <v>0</v>
      </c>
      <c r="AS25" s="158">
        <f t="shared" si="14"/>
        <v>0</v>
      </c>
      <c r="AT25" s="158">
        <f t="shared" si="14"/>
        <v>0</v>
      </c>
      <c r="AU25" s="158">
        <f t="shared" si="14"/>
        <v>0</v>
      </c>
      <c r="AV25" s="158">
        <f t="shared" si="14"/>
        <v>0</v>
      </c>
      <c r="AW25" s="158">
        <f t="shared" si="13"/>
        <v>0</v>
      </c>
      <c r="AX25" s="158">
        <f t="shared" si="7"/>
        <v>1</v>
      </c>
      <c r="AY25" s="158">
        <f t="shared" si="7"/>
        <v>0</v>
      </c>
      <c r="AZ25" s="158">
        <f t="shared" si="7"/>
        <v>0</v>
      </c>
      <c r="BA25" s="158">
        <f t="shared" si="7"/>
        <v>0</v>
      </c>
      <c r="BB25" s="142">
        <f t="shared" si="10"/>
        <v>1</v>
      </c>
      <c r="BC25" s="173">
        <f t="shared" si="8"/>
        <v>1</v>
      </c>
    </row>
    <row r="26" spans="1:55" ht="15.75" x14ac:dyDescent="0.25">
      <c r="B26" s="141"/>
      <c r="D26" s="18" t="s">
        <v>21</v>
      </c>
      <c r="E26" s="19">
        <f t="shared" si="11"/>
        <v>0</v>
      </c>
      <c r="F26" s="19">
        <f t="shared" si="11"/>
        <v>0</v>
      </c>
      <c r="G26" s="19">
        <f t="shared" si="11"/>
        <v>0</v>
      </c>
      <c r="H26" s="19">
        <f t="shared" si="11"/>
        <v>0</v>
      </c>
      <c r="I26" s="19">
        <f t="shared" si="11"/>
        <v>0</v>
      </c>
      <c r="J26" s="19">
        <f t="shared" si="11"/>
        <v>0</v>
      </c>
      <c r="K26" s="19">
        <f t="shared" si="11"/>
        <v>0</v>
      </c>
      <c r="L26" s="19">
        <f t="shared" si="11"/>
        <v>0</v>
      </c>
      <c r="M26" s="19">
        <f t="shared" si="11"/>
        <v>0</v>
      </c>
      <c r="N26" s="19">
        <f t="shared" si="11"/>
        <v>0</v>
      </c>
      <c r="O26" s="19">
        <f t="shared" si="12"/>
        <v>0</v>
      </c>
      <c r="P26" s="19">
        <f t="shared" si="12"/>
        <v>0</v>
      </c>
      <c r="Q26" s="19">
        <f t="shared" si="12"/>
        <v>0</v>
      </c>
      <c r="R26" s="19">
        <f t="shared" si="12"/>
        <v>0</v>
      </c>
      <c r="S26" s="19">
        <f t="shared" si="12"/>
        <v>0</v>
      </c>
      <c r="T26" s="19">
        <f t="shared" si="12"/>
        <v>0</v>
      </c>
      <c r="U26" s="31">
        <f t="shared" si="12"/>
        <v>0</v>
      </c>
      <c r="V26" s="19">
        <f t="shared" si="12"/>
        <v>1</v>
      </c>
      <c r="W26" s="19">
        <f t="shared" si="12"/>
        <v>0</v>
      </c>
      <c r="X26" s="19">
        <f t="shared" si="12"/>
        <v>0</v>
      </c>
      <c r="Y26" s="24">
        <f t="shared" si="9"/>
        <v>1</v>
      </c>
      <c r="Z26" s="143">
        <f t="shared" si="4"/>
        <v>1</v>
      </c>
      <c r="AB26" s="140"/>
      <c r="AG26" s="18" t="str">
        <f t="shared" si="5"/>
        <v>ДИУУ</v>
      </c>
      <c r="AH26" s="158">
        <f t="shared" si="14"/>
        <v>0</v>
      </c>
      <c r="AI26" s="158">
        <f t="shared" si="14"/>
        <v>0</v>
      </c>
      <c r="AJ26" s="158">
        <f t="shared" si="14"/>
        <v>0</v>
      </c>
      <c r="AK26" s="158">
        <f t="shared" si="14"/>
        <v>0</v>
      </c>
      <c r="AL26" s="158">
        <f t="shared" si="14"/>
        <v>0</v>
      </c>
      <c r="AM26" s="158">
        <f t="shared" si="14"/>
        <v>0</v>
      </c>
      <c r="AN26" s="158">
        <f t="shared" si="14"/>
        <v>0</v>
      </c>
      <c r="AO26" s="158">
        <f t="shared" si="14"/>
        <v>0</v>
      </c>
      <c r="AP26" s="158">
        <f t="shared" si="14"/>
        <v>0</v>
      </c>
      <c r="AQ26" s="158">
        <f t="shared" si="14"/>
        <v>0</v>
      </c>
      <c r="AR26" s="158">
        <f t="shared" si="14"/>
        <v>0</v>
      </c>
      <c r="AS26" s="158">
        <f t="shared" si="14"/>
        <v>0</v>
      </c>
      <c r="AT26" s="158">
        <f t="shared" si="14"/>
        <v>0</v>
      </c>
      <c r="AU26" s="158">
        <f t="shared" si="14"/>
        <v>0</v>
      </c>
      <c r="AV26" s="158">
        <f t="shared" si="14"/>
        <v>0</v>
      </c>
      <c r="AW26" s="158">
        <f t="shared" si="13"/>
        <v>0</v>
      </c>
      <c r="AX26" s="159">
        <f t="shared" si="7"/>
        <v>0</v>
      </c>
      <c r="AY26" s="158">
        <f t="shared" si="7"/>
        <v>1</v>
      </c>
      <c r="AZ26" s="158">
        <f t="shared" si="7"/>
        <v>0</v>
      </c>
      <c r="BA26" s="158">
        <f t="shared" si="7"/>
        <v>0</v>
      </c>
      <c r="BB26" s="142">
        <f t="shared" si="10"/>
        <v>1</v>
      </c>
      <c r="BC26" s="173">
        <f t="shared" si="8"/>
        <v>1</v>
      </c>
    </row>
    <row r="27" spans="1:55" ht="15.75" x14ac:dyDescent="0.25">
      <c r="B27" s="141"/>
      <c r="D27" s="18" t="s">
        <v>22</v>
      </c>
      <c r="E27" s="19">
        <f t="shared" si="11"/>
        <v>0</v>
      </c>
      <c r="F27" s="19">
        <f t="shared" si="11"/>
        <v>0</v>
      </c>
      <c r="G27" s="19">
        <f t="shared" si="11"/>
        <v>0</v>
      </c>
      <c r="H27" s="19">
        <f t="shared" si="11"/>
        <v>0</v>
      </c>
      <c r="I27" s="19">
        <f t="shared" si="11"/>
        <v>0</v>
      </c>
      <c r="J27" s="19">
        <f t="shared" si="11"/>
        <v>0</v>
      </c>
      <c r="K27" s="19">
        <f t="shared" si="11"/>
        <v>0</v>
      </c>
      <c r="L27" s="19">
        <f t="shared" si="11"/>
        <v>0</v>
      </c>
      <c r="M27" s="19">
        <f t="shared" si="11"/>
        <v>0</v>
      </c>
      <c r="N27" s="19">
        <f t="shared" si="11"/>
        <v>0</v>
      </c>
      <c r="O27" s="19">
        <f t="shared" si="12"/>
        <v>0</v>
      </c>
      <c r="P27" s="19">
        <f t="shared" si="12"/>
        <v>0</v>
      </c>
      <c r="Q27" s="19">
        <f t="shared" si="12"/>
        <v>0</v>
      </c>
      <c r="R27" s="19">
        <f t="shared" si="12"/>
        <v>0</v>
      </c>
      <c r="S27" s="19">
        <f t="shared" si="12"/>
        <v>0</v>
      </c>
      <c r="T27" s="19">
        <f t="shared" si="12"/>
        <v>0</v>
      </c>
      <c r="U27" s="31">
        <f t="shared" si="12"/>
        <v>0</v>
      </c>
      <c r="V27" s="19">
        <f t="shared" si="12"/>
        <v>0</v>
      </c>
      <c r="W27" s="19">
        <f t="shared" si="12"/>
        <v>0</v>
      </c>
      <c r="X27" s="19">
        <f t="shared" si="12"/>
        <v>0</v>
      </c>
      <c r="Y27" s="24">
        <f t="shared" si="9"/>
        <v>0</v>
      </c>
      <c r="Z27" s="143">
        <f t="shared" si="4"/>
        <v>0</v>
      </c>
      <c r="AB27" s="140"/>
      <c r="AG27" s="18" t="str">
        <f t="shared" si="5"/>
        <v>ДЕО</v>
      </c>
      <c r="AH27" s="158">
        <f t="shared" si="14"/>
        <v>0</v>
      </c>
      <c r="AI27" s="158">
        <f t="shared" si="14"/>
        <v>0</v>
      </c>
      <c r="AJ27" s="158">
        <f t="shared" si="14"/>
        <v>0</v>
      </c>
      <c r="AK27" s="158">
        <f t="shared" si="14"/>
        <v>0</v>
      </c>
      <c r="AL27" s="158">
        <f t="shared" si="14"/>
        <v>0</v>
      </c>
      <c r="AM27" s="158">
        <f t="shared" si="14"/>
        <v>0</v>
      </c>
      <c r="AN27" s="158">
        <f t="shared" si="14"/>
        <v>0</v>
      </c>
      <c r="AO27" s="158">
        <f t="shared" si="14"/>
        <v>0</v>
      </c>
      <c r="AP27" s="158">
        <f t="shared" si="14"/>
        <v>0</v>
      </c>
      <c r="AQ27" s="158">
        <f t="shared" si="14"/>
        <v>0</v>
      </c>
      <c r="AR27" s="158">
        <f t="shared" si="14"/>
        <v>0</v>
      </c>
      <c r="AS27" s="158">
        <f t="shared" si="14"/>
        <v>0</v>
      </c>
      <c r="AT27" s="158">
        <f t="shared" si="14"/>
        <v>0</v>
      </c>
      <c r="AU27" s="158">
        <f t="shared" si="14"/>
        <v>0</v>
      </c>
      <c r="AV27" s="158">
        <f t="shared" si="14"/>
        <v>0</v>
      </c>
      <c r="AW27" s="158">
        <f t="shared" si="13"/>
        <v>0</v>
      </c>
      <c r="AX27" s="159">
        <f t="shared" si="7"/>
        <v>0</v>
      </c>
      <c r="AY27" s="158">
        <f t="shared" si="7"/>
        <v>0</v>
      </c>
      <c r="AZ27" s="158">
        <f t="shared" si="7"/>
        <v>0</v>
      </c>
      <c r="BA27" s="158">
        <f t="shared" si="7"/>
        <v>0</v>
      </c>
      <c r="BB27" s="142">
        <f t="shared" si="10"/>
        <v>0</v>
      </c>
      <c r="BC27" s="173">
        <f t="shared" si="8"/>
        <v>0</v>
      </c>
    </row>
    <row r="28" spans="1:55" ht="15.75" x14ac:dyDescent="0.25">
      <c r="B28" s="141"/>
      <c r="D28" s="18" t="s">
        <v>23</v>
      </c>
      <c r="E28" s="19">
        <f t="shared" si="11"/>
        <v>0</v>
      </c>
      <c r="F28" s="19">
        <f t="shared" si="11"/>
        <v>0</v>
      </c>
      <c r="G28" s="19">
        <f t="shared" si="11"/>
        <v>0</v>
      </c>
      <c r="H28" s="19">
        <f t="shared" si="11"/>
        <v>0</v>
      </c>
      <c r="I28" s="19">
        <f t="shared" si="11"/>
        <v>0</v>
      </c>
      <c r="J28" s="19">
        <f t="shared" si="11"/>
        <v>0</v>
      </c>
      <c r="K28" s="19">
        <f t="shared" si="11"/>
        <v>0</v>
      </c>
      <c r="L28" s="19">
        <f t="shared" si="11"/>
        <v>0</v>
      </c>
      <c r="M28" s="19">
        <f t="shared" si="11"/>
        <v>0</v>
      </c>
      <c r="N28" s="19">
        <f t="shared" si="11"/>
        <v>0</v>
      </c>
      <c r="O28" s="19">
        <f t="shared" si="12"/>
        <v>0</v>
      </c>
      <c r="P28" s="19">
        <f t="shared" si="12"/>
        <v>0</v>
      </c>
      <c r="Q28" s="19">
        <f t="shared" si="12"/>
        <v>0</v>
      </c>
      <c r="R28" s="19">
        <f t="shared" si="12"/>
        <v>0</v>
      </c>
      <c r="S28" s="19">
        <f t="shared" si="12"/>
        <v>0</v>
      </c>
      <c r="T28" s="19">
        <f t="shared" si="12"/>
        <v>0</v>
      </c>
      <c r="U28" s="31">
        <f t="shared" si="12"/>
        <v>0</v>
      </c>
      <c r="V28" s="19">
        <f t="shared" si="12"/>
        <v>0</v>
      </c>
      <c r="W28" s="19">
        <f t="shared" si="12"/>
        <v>0</v>
      </c>
      <c r="X28" s="19">
        <f t="shared" si="12"/>
        <v>0</v>
      </c>
      <c r="Y28" s="24">
        <f t="shared" si="9"/>
        <v>0</v>
      </c>
      <c r="Z28" s="143">
        <f t="shared" si="4"/>
        <v>0</v>
      </c>
      <c r="AB28" s="140"/>
      <c r="AG28" s="18" t="str">
        <f t="shared" si="5"/>
        <v>ЦСВП</v>
      </c>
      <c r="AH28" s="158">
        <f t="shared" si="14"/>
        <v>0</v>
      </c>
      <c r="AI28" s="158">
        <f t="shared" si="14"/>
        <v>0</v>
      </c>
      <c r="AJ28" s="158">
        <f t="shared" si="14"/>
        <v>0</v>
      </c>
      <c r="AK28" s="158">
        <f t="shared" si="14"/>
        <v>0</v>
      </c>
      <c r="AL28" s="158">
        <f t="shared" si="14"/>
        <v>0</v>
      </c>
      <c r="AM28" s="158">
        <f t="shared" si="14"/>
        <v>0</v>
      </c>
      <c r="AN28" s="158">
        <f t="shared" si="14"/>
        <v>0</v>
      </c>
      <c r="AO28" s="158">
        <f t="shared" si="14"/>
        <v>0</v>
      </c>
      <c r="AP28" s="158">
        <f t="shared" si="14"/>
        <v>0</v>
      </c>
      <c r="AQ28" s="158">
        <f t="shared" si="14"/>
        <v>0</v>
      </c>
      <c r="AR28" s="158">
        <f t="shared" si="14"/>
        <v>0</v>
      </c>
      <c r="AS28" s="158">
        <f t="shared" si="14"/>
        <v>0</v>
      </c>
      <c r="AT28" s="158">
        <f t="shared" si="14"/>
        <v>0</v>
      </c>
      <c r="AU28" s="158">
        <f t="shared" si="14"/>
        <v>0</v>
      </c>
      <c r="AV28" s="158">
        <f t="shared" si="14"/>
        <v>0</v>
      </c>
      <c r="AW28" s="158">
        <f t="shared" si="13"/>
        <v>0</v>
      </c>
      <c r="AX28" s="159">
        <f t="shared" si="7"/>
        <v>0</v>
      </c>
      <c r="AY28" s="158">
        <f t="shared" si="7"/>
        <v>0</v>
      </c>
      <c r="AZ28" s="158">
        <f t="shared" si="7"/>
        <v>0</v>
      </c>
      <c r="BA28" s="158">
        <f t="shared" si="7"/>
        <v>0</v>
      </c>
      <c r="BB28" s="142">
        <f t="shared" si="10"/>
        <v>0</v>
      </c>
      <c r="BC28" s="173">
        <f t="shared" si="8"/>
        <v>0</v>
      </c>
    </row>
    <row r="29" spans="1:55" ht="16.5" thickBot="1" x14ac:dyDescent="0.3">
      <c r="B29" s="141"/>
      <c r="D29" s="18" t="s">
        <v>200</v>
      </c>
      <c r="E29" s="19">
        <f t="shared" si="11"/>
        <v>0</v>
      </c>
      <c r="F29" s="19">
        <f t="shared" si="11"/>
        <v>0</v>
      </c>
      <c r="G29" s="19">
        <f t="shared" si="11"/>
        <v>0</v>
      </c>
      <c r="H29" s="19">
        <f t="shared" si="11"/>
        <v>0</v>
      </c>
      <c r="I29" s="19">
        <f t="shared" si="11"/>
        <v>0</v>
      </c>
      <c r="J29" s="19">
        <f t="shared" si="11"/>
        <v>0</v>
      </c>
      <c r="K29" s="19">
        <f t="shared" si="11"/>
        <v>0</v>
      </c>
      <c r="L29" s="19">
        <f t="shared" si="11"/>
        <v>0</v>
      </c>
      <c r="M29" s="19">
        <f t="shared" si="11"/>
        <v>0</v>
      </c>
      <c r="N29" s="19">
        <f t="shared" si="11"/>
        <v>0</v>
      </c>
      <c r="O29" s="19">
        <f t="shared" si="12"/>
        <v>0</v>
      </c>
      <c r="P29" s="19">
        <f t="shared" si="12"/>
        <v>0</v>
      </c>
      <c r="Q29" s="19">
        <f t="shared" si="12"/>
        <v>0</v>
      </c>
      <c r="R29" s="19">
        <f t="shared" si="12"/>
        <v>0</v>
      </c>
      <c r="S29" s="19">
        <f t="shared" si="12"/>
        <v>0</v>
      </c>
      <c r="T29" s="19">
        <f t="shared" si="12"/>
        <v>0</v>
      </c>
      <c r="U29" s="31">
        <f t="shared" si="12"/>
        <v>0</v>
      </c>
      <c r="V29" s="19">
        <f t="shared" si="12"/>
        <v>0</v>
      </c>
      <c r="W29" s="19">
        <f t="shared" si="12"/>
        <v>0</v>
      </c>
      <c r="X29" s="19">
        <f t="shared" si="12"/>
        <v>0</v>
      </c>
      <c r="Y29" s="24">
        <f t="shared" si="9"/>
        <v>0</v>
      </c>
      <c r="Z29" s="143">
        <f t="shared" si="4"/>
        <v>0</v>
      </c>
      <c r="AB29" s="140"/>
      <c r="AG29" s="18" t="str">
        <f t="shared" si="5"/>
        <v>ЕФ</v>
      </c>
      <c r="AH29" s="158">
        <f t="shared" si="14"/>
        <v>0</v>
      </c>
      <c r="AI29" s="158">
        <f t="shared" si="14"/>
        <v>0</v>
      </c>
      <c r="AJ29" s="158">
        <f t="shared" si="14"/>
        <v>0</v>
      </c>
      <c r="AK29" s="158">
        <f t="shared" si="14"/>
        <v>0</v>
      </c>
      <c r="AL29" s="158">
        <f t="shared" si="14"/>
        <v>0</v>
      </c>
      <c r="AM29" s="158">
        <f t="shared" si="14"/>
        <v>0</v>
      </c>
      <c r="AN29" s="158">
        <f t="shared" si="14"/>
        <v>0</v>
      </c>
      <c r="AO29" s="158">
        <f t="shared" si="14"/>
        <v>0</v>
      </c>
      <c r="AP29" s="158">
        <f t="shared" si="14"/>
        <v>0</v>
      </c>
      <c r="AQ29" s="158">
        <f t="shared" si="14"/>
        <v>0</v>
      </c>
      <c r="AR29" s="158">
        <f t="shared" si="14"/>
        <v>0</v>
      </c>
      <c r="AS29" s="158">
        <f t="shared" si="14"/>
        <v>0</v>
      </c>
      <c r="AT29" s="158">
        <f t="shared" si="14"/>
        <v>0</v>
      </c>
      <c r="AU29" s="158">
        <f t="shared" si="14"/>
        <v>0</v>
      </c>
      <c r="AV29" s="158">
        <f t="shared" si="14"/>
        <v>0</v>
      </c>
      <c r="AW29" s="158">
        <f t="shared" si="13"/>
        <v>0</v>
      </c>
      <c r="AX29" s="159">
        <f t="shared" si="7"/>
        <v>0</v>
      </c>
      <c r="AY29" s="158">
        <f t="shared" si="7"/>
        <v>0</v>
      </c>
      <c r="AZ29" s="158">
        <f t="shared" si="7"/>
        <v>0</v>
      </c>
      <c r="BA29" s="158">
        <f t="shared" si="7"/>
        <v>0</v>
      </c>
      <c r="BB29" s="142">
        <f t="shared" si="10"/>
        <v>0</v>
      </c>
      <c r="BC29" s="173">
        <f t="shared" si="8"/>
        <v>0</v>
      </c>
    </row>
    <row r="30" spans="1:55" ht="26.25" thickBot="1" x14ac:dyDescent="0.3">
      <c r="A30" s="20"/>
      <c r="B30" s="20"/>
      <c r="D30" s="21" t="s">
        <v>137</v>
      </c>
      <c r="E30" s="144">
        <f t="shared" ref="E30:X30" si="15">IFERROR(SUM(E9:E29,-INDEX(E9:E29,MATCH(E7,$D$9:$D$29,0),0))/E8,0)</f>
        <v>0</v>
      </c>
      <c r="F30" s="145">
        <f t="shared" si="15"/>
        <v>0</v>
      </c>
      <c r="G30" s="146">
        <f t="shared" si="15"/>
        <v>0</v>
      </c>
      <c r="H30" s="146">
        <f t="shared" si="15"/>
        <v>0</v>
      </c>
      <c r="I30" s="146">
        <f t="shared" si="15"/>
        <v>0</v>
      </c>
      <c r="J30" s="146">
        <f t="shared" si="15"/>
        <v>0</v>
      </c>
      <c r="K30" s="146">
        <f t="shared" si="15"/>
        <v>0</v>
      </c>
      <c r="L30" s="146">
        <f t="shared" si="15"/>
        <v>0</v>
      </c>
      <c r="M30" s="146">
        <f t="shared" si="15"/>
        <v>0</v>
      </c>
      <c r="N30" s="146">
        <f t="shared" si="15"/>
        <v>0</v>
      </c>
      <c r="O30" s="146">
        <f t="shared" si="15"/>
        <v>0</v>
      </c>
      <c r="P30" s="146">
        <f t="shared" si="15"/>
        <v>0</v>
      </c>
      <c r="Q30" s="146">
        <f t="shared" si="15"/>
        <v>0</v>
      </c>
      <c r="R30" s="146">
        <f t="shared" si="15"/>
        <v>0</v>
      </c>
      <c r="S30" s="146">
        <f t="shared" si="15"/>
        <v>0</v>
      </c>
      <c r="T30" s="146">
        <f t="shared" si="15"/>
        <v>0</v>
      </c>
      <c r="U30" s="146">
        <f t="shared" si="15"/>
        <v>0</v>
      </c>
      <c r="V30" s="146">
        <f t="shared" si="15"/>
        <v>0</v>
      </c>
      <c r="W30" s="146">
        <f t="shared" si="15"/>
        <v>1</v>
      </c>
      <c r="X30" s="146">
        <f t="shared" si="15"/>
        <v>1</v>
      </c>
      <c r="Y30" s="22"/>
      <c r="Z30" s="23"/>
      <c r="AB30" s="140"/>
      <c r="AG30" s="21" t="s">
        <v>137</v>
      </c>
      <c r="AH30" s="170"/>
      <c r="AI30" s="171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40"/>
      <c r="BC30" s="41"/>
    </row>
    <row r="31" spans="1:55" ht="15.75" x14ac:dyDescent="0.25">
      <c r="A31" s="20"/>
      <c r="B31" s="20"/>
      <c r="C31" s="20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  <c r="Z31" s="29"/>
      <c r="AB31" s="140"/>
    </row>
    <row r="32" spans="1:55" ht="16.5" thickBot="1" x14ac:dyDescent="0.3">
      <c r="A32" s="20"/>
      <c r="B32" s="20"/>
      <c r="C32" s="20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9"/>
      <c r="AB32" s="140"/>
    </row>
    <row r="33" spans="1:55" ht="47.25" customHeight="1" thickBot="1" x14ac:dyDescent="0.3">
      <c r="A33" s="332" t="s">
        <v>1</v>
      </c>
      <c r="B33" s="334" t="s">
        <v>2</v>
      </c>
      <c r="C33" s="332" t="s">
        <v>3</v>
      </c>
      <c r="D33" s="332" t="s">
        <v>4</v>
      </c>
      <c r="E33" s="338" t="s">
        <v>279</v>
      </c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5"/>
      <c r="Z33" s="330" t="s">
        <v>6</v>
      </c>
      <c r="AB33" s="140"/>
      <c r="AD33" s="332" t="s">
        <v>1</v>
      </c>
      <c r="AE33" s="334" t="s">
        <v>2</v>
      </c>
      <c r="AF33" s="340" t="s">
        <v>3</v>
      </c>
      <c r="AG33" s="332" t="s">
        <v>4</v>
      </c>
      <c r="AH33" s="342" t="s">
        <v>291</v>
      </c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4"/>
      <c r="BC33" s="345" t="s">
        <v>6</v>
      </c>
    </row>
    <row r="34" spans="1:55" ht="32.25" thickBot="1" x14ac:dyDescent="0.3">
      <c r="A34" s="333"/>
      <c r="B34" s="335"/>
      <c r="C34" s="333"/>
      <c r="D34" s="333"/>
      <c r="E34" s="8" t="s">
        <v>24</v>
      </c>
      <c r="F34" s="8" t="s">
        <v>8</v>
      </c>
      <c r="G34" s="8" t="s">
        <v>9</v>
      </c>
      <c r="H34" s="8" t="s">
        <v>10</v>
      </c>
      <c r="I34" s="8" t="s">
        <v>11</v>
      </c>
      <c r="J34" s="8" t="s">
        <v>25</v>
      </c>
      <c r="K34" s="8" t="s">
        <v>12</v>
      </c>
      <c r="L34" s="8" t="s">
        <v>13</v>
      </c>
      <c r="M34" s="8" t="s">
        <v>14</v>
      </c>
      <c r="N34" s="8" t="s">
        <v>15</v>
      </c>
      <c r="O34" s="8" t="s">
        <v>26</v>
      </c>
      <c r="P34" s="8" t="s">
        <v>16</v>
      </c>
      <c r="Q34" s="8" t="s">
        <v>27</v>
      </c>
      <c r="R34" s="8" t="s">
        <v>17</v>
      </c>
      <c r="S34" s="8" t="s">
        <v>18</v>
      </c>
      <c r="T34" s="8" t="s">
        <v>19</v>
      </c>
      <c r="U34" s="8" t="s">
        <v>20</v>
      </c>
      <c r="V34" s="8" t="s">
        <v>21</v>
      </c>
      <c r="W34" s="8" t="s">
        <v>22</v>
      </c>
      <c r="X34" s="8" t="s">
        <v>23</v>
      </c>
      <c r="Y34" s="9" t="s">
        <v>28</v>
      </c>
      <c r="Z34" s="331"/>
      <c r="AB34" s="140"/>
      <c r="AD34" s="333"/>
      <c r="AE34" s="335"/>
      <c r="AF34" s="341" t="s">
        <v>7</v>
      </c>
      <c r="AG34" s="333"/>
      <c r="AH34" s="7" t="s">
        <v>24</v>
      </c>
      <c r="AI34" s="16" t="s">
        <v>8</v>
      </c>
      <c r="AJ34" s="8" t="s">
        <v>9</v>
      </c>
      <c r="AK34" s="8" t="s">
        <v>10</v>
      </c>
      <c r="AL34" s="8" t="s">
        <v>11</v>
      </c>
      <c r="AM34" s="8" t="s">
        <v>25</v>
      </c>
      <c r="AN34" s="8" t="s">
        <v>12</v>
      </c>
      <c r="AO34" s="8" t="s">
        <v>13</v>
      </c>
      <c r="AP34" s="8" t="s">
        <v>14</v>
      </c>
      <c r="AQ34" s="8" t="s">
        <v>15</v>
      </c>
      <c r="AR34" s="8" t="s">
        <v>26</v>
      </c>
      <c r="AS34" s="8" t="s">
        <v>16</v>
      </c>
      <c r="AT34" s="8" t="s">
        <v>27</v>
      </c>
      <c r="AU34" s="8" t="s">
        <v>17</v>
      </c>
      <c r="AV34" s="8" t="s">
        <v>18</v>
      </c>
      <c r="AW34" s="8" t="s">
        <v>19</v>
      </c>
      <c r="AX34" s="8" t="s">
        <v>20</v>
      </c>
      <c r="AY34" s="8" t="s">
        <v>21</v>
      </c>
      <c r="AZ34" s="8" t="s">
        <v>22</v>
      </c>
      <c r="BA34" s="8" t="s">
        <v>23</v>
      </c>
      <c r="BB34" s="37" t="s">
        <v>148</v>
      </c>
      <c r="BC34" s="346"/>
    </row>
    <row r="35" spans="1:55" ht="15.75" thickBot="1" x14ac:dyDescent="0.3">
      <c r="A35" s="333"/>
      <c r="B35" s="336"/>
      <c r="C35" s="337"/>
      <c r="D35" s="337"/>
      <c r="E35" s="139">
        <f t="shared" ref="E35:Z35" si="16">SUM(E36:E177)</f>
        <v>41</v>
      </c>
      <c r="F35" s="139">
        <f t="shared" si="16"/>
        <v>46</v>
      </c>
      <c r="G35" s="139">
        <f t="shared" si="16"/>
        <v>62</v>
      </c>
      <c r="H35" s="139">
        <f t="shared" si="16"/>
        <v>83</v>
      </c>
      <c r="I35" s="139">
        <f t="shared" si="16"/>
        <v>1</v>
      </c>
      <c r="J35" s="139">
        <f t="shared" si="16"/>
        <v>67</v>
      </c>
      <c r="K35" s="139">
        <f t="shared" si="16"/>
        <v>76</v>
      </c>
      <c r="L35" s="139">
        <f t="shared" si="16"/>
        <v>59</v>
      </c>
      <c r="M35" s="139">
        <f t="shared" si="16"/>
        <v>40</v>
      </c>
      <c r="N35" s="139">
        <f t="shared" si="16"/>
        <v>53</v>
      </c>
      <c r="O35" s="139">
        <f t="shared" si="16"/>
        <v>96</v>
      </c>
      <c r="P35" s="139">
        <f t="shared" si="16"/>
        <v>29</v>
      </c>
      <c r="Q35" s="139">
        <f t="shared" si="16"/>
        <v>59</v>
      </c>
      <c r="R35" s="139">
        <f t="shared" si="16"/>
        <v>221</v>
      </c>
      <c r="S35" s="139">
        <f t="shared" si="16"/>
        <v>30</v>
      </c>
      <c r="T35" s="139">
        <f t="shared" si="16"/>
        <v>73</v>
      </c>
      <c r="U35" s="139">
        <f t="shared" si="16"/>
        <v>5</v>
      </c>
      <c r="V35" s="139">
        <f t="shared" si="16"/>
        <v>1</v>
      </c>
      <c r="W35" s="139">
        <f t="shared" si="16"/>
        <v>1</v>
      </c>
      <c r="X35" s="139">
        <f t="shared" si="16"/>
        <v>2</v>
      </c>
      <c r="Y35" s="136">
        <f t="shared" si="16"/>
        <v>1045</v>
      </c>
      <c r="Z35" s="285">
        <f t="shared" si="16"/>
        <v>1045</v>
      </c>
      <c r="AB35" s="140"/>
      <c r="AD35" s="333"/>
      <c r="AE35" s="336"/>
      <c r="AF35" s="341"/>
      <c r="AG35" s="333"/>
      <c r="AH35" s="10"/>
      <c r="AI35" s="82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25"/>
      <c r="AU35" s="11"/>
      <c r="AV35" s="11"/>
      <c r="AW35" s="11"/>
      <c r="AX35" s="11"/>
      <c r="AY35" s="11"/>
      <c r="AZ35" s="11"/>
      <c r="BA35" s="11"/>
      <c r="BB35" s="42"/>
      <c r="BC35" s="42"/>
    </row>
    <row r="36" spans="1:55" ht="15.75" x14ac:dyDescent="0.25">
      <c r="A36" s="301">
        <v>1</v>
      </c>
      <c r="B36" s="304" t="str">
        <f>БАКАЛАВРИ!B36</f>
        <v>Администрация и управление</v>
      </c>
      <c r="C36" s="69" t="str">
        <f>БАКАЛАВРИ!C36</f>
        <v>ГГФ</v>
      </c>
      <c r="D36" s="59" t="str">
        <f>БАКАЛАВРИ!D36</f>
        <v>Регионално развитие и политика</v>
      </c>
      <c r="E36" s="12">
        <f>SUMIFS(дДанни[Часове],дДанни[ОКС],"Доктор",дДанни[пФакултет],E$34,дДанни[нФакултет],$C36,дДанни[СПЕЦИАЛНОСТ],$D36)</f>
        <v>0</v>
      </c>
      <c r="F36" s="12">
        <f>SUMIFS(дДанни[Часове],дДанни[ОКС],"Доктор",дДанни[пФакултет],F$34,дДанни[нФакултет],$C36,дДанни[СПЕЦИАЛНОСТ],$D36)</f>
        <v>0</v>
      </c>
      <c r="G36" s="12">
        <v>12</v>
      </c>
      <c r="H36" s="12">
        <f>SUMIFS(дДанни[Часове],дДанни[ОКС],"Доктор",дДанни[пФакултет],H$34,дДанни[нФакултет],$C36,дДанни[СПЕЦИАЛНОСТ],$D36)</f>
        <v>0</v>
      </c>
      <c r="I36" s="12">
        <f>SUMIFS(дДанни[Часове],дДанни[ОКС],"Доктор",дДанни[пФакултет],I$34,дДанни[нФакултет],$C36,дДанни[СПЕЦИАЛНОСТ],$D36)</f>
        <v>0</v>
      </c>
      <c r="J36" s="12">
        <f>SUMIFS(дДанни[Часове],дДанни[ОКС],"Доктор",дДанни[пФакултет],J$34,дДанни[нФакултет],$C36,дДанни[СПЕЦИАЛНОСТ],$D36)</f>
        <v>0</v>
      </c>
      <c r="K36" s="12">
        <f>SUMIFS(дДанни[Часове],дДанни[ОКС],"Доктор",дДанни[пФакултет],K$34,дДанни[нФакултет],$C36,дДанни[СПЕЦИАЛНОСТ],$D36)</f>
        <v>0</v>
      </c>
      <c r="L36" s="12">
        <f>SUMIFS(дДанни[Часове],дДанни[ОКС],"Доктор",дДанни[пФакултет],L$34,дДанни[нФакултет],$C36,дДанни[СПЕЦИАЛНОСТ],$D36)</f>
        <v>0</v>
      </c>
      <c r="M36" s="12">
        <f>SUMIFS(дДанни[Часове],дДанни[ОКС],"Доктор",дДанни[пФакултет],M$34,дДанни[нФакултет],$C36,дДанни[СПЕЦИАЛНОСТ],$D36)</f>
        <v>0</v>
      </c>
      <c r="N36" s="12">
        <f>SUMIFS(дДанни[Часове],дДанни[ОКС],"Доктор",дДанни[пФакултет],N$34,дДанни[нФакултет],$C36,дДанни[СПЕЦИАЛНОСТ],$D36)</f>
        <v>0</v>
      </c>
      <c r="O36" s="12">
        <f>SUMIFS(дДанни[Часове],дДанни[ОКС],"Доктор",дДанни[пФакултет],O$34,дДанни[нФакултет],$C36,дДанни[СПЕЦИАЛНОСТ],$D36)</f>
        <v>0</v>
      </c>
      <c r="P36" s="12">
        <f>SUMIFS(дДанни[Часове],дДанни[ОКС],"Доктор",дДанни[пФакултет],P$34,дДанни[нФакултет],$C36,дДанни[СПЕЦИАЛНОСТ],$D36)</f>
        <v>0</v>
      </c>
      <c r="Q36" s="12">
        <f>SUMIFS(дДанни[Часове],дДанни[ОКС],"Доктор",дДанни[пФакултет],Q$34,дДанни[нФакултет],$C36,дДанни[СПЕЦИАЛНОСТ],$D36)</f>
        <v>0</v>
      </c>
      <c r="R36" s="12">
        <f>SUMIFS(дДанни[Часове],дДанни[ОКС],"Доктор",дДанни[пФакултет],R$34,дДанни[нФакултет],$C36,дДанни[СПЕЦИАЛНОСТ],$D36)</f>
        <v>0</v>
      </c>
      <c r="S36" s="12">
        <f>SUMIFS(дДанни[Часове],дДанни[ОКС],"Доктор",дДанни[пФакултет],S$34,дДанни[нФакултет],$C36,дДанни[СПЕЦИАЛНОСТ],$D36)</f>
        <v>0</v>
      </c>
      <c r="T36" s="12">
        <f>SUMIFS(дДанни[Часове],дДанни[ОКС],"Доктор",дДанни[пФакултет],T$34,дДанни[нФакултет],$C36,дДанни[СПЕЦИАЛНОСТ],$D36)</f>
        <v>0</v>
      </c>
      <c r="U36" s="32">
        <f>SUMIFS(дДанни[Часове],дДанни[ОКС],"Доктор",дДанни[пФакултет],U$34,дДанни[нФакултет],$C36,дДанни[СПЕЦИАЛНОСТ],$D36)</f>
        <v>0</v>
      </c>
      <c r="V36" s="12">
        <f>SUMIFS(дДанни[Часове],дДанни[ОКС],"Доктор",дДанни[пФакултет],V$34,дДанни[нФакултет],$C36,дДанни[СПЕЦИАЛНОСТ],$D36)</f>
        <v>0</v>
      </c>
      <c r="W36" s="12">
        <f>SUMIFS(дДанни[Часове],дДанни[ОКС],"Доктор",дДанни[пФакултет],W$34,дДанни[нФакултет],$C36,дДанни[СПЕЦИАЛНОСТ],$D36)</f>
        <v>0</v>
      </c>
      <c r="X36" s="12">
        <f>SUMIFS(дДанни[Часове],дДанни[ОКС],"Доктор",дДанни[пФакултет],X$34,дДанни[нФакултет],$C36,дДанни[СПЕЦИАЛНОСТ],$D36)</f>
        <v>0</v>
      </c>
      <c r="Y36" s="24">
        <f t="shared" ref="Y36:Y99" si="17">SUM(E36:T36,U36:X36)</f>
        <v>12</v>
      </c>
      <c r="Z36" s="306">
        <f>SUM(Y36:Y38)</f>
        <v>33</v>
      </c>
      <c r="AB36" s="140"/>
      <c r="AD36" s="301">
        <f>A36</f>
        <v>1</v>
      </c>
      <c r="AE36" s="304" t="str">
        <f>B36</f>
        <v>Администрация и управление</v>
      </c>
      <c r="AF36" s="69" t="str">
        <f t="shared" ref="AF36:AG67" si="18">C36</f>
        <v>ГГФ</v>
      </c>
      <c r="AG36" s="59" t="str">
        <f t="shared" si="18"/>
        <v>Регионално развитие и политика</v>
      </c>
      <c r="AH36" s="158">
        <f t="shared" ref="AH36:AW51" si="19">IFERROR(E36/$Y36,"")</f>
        <v>0</v>
      </c>
      <c r="AI36" s="158">
        <f t="shared" si="19"/>
        <v>0</v>
      </c>
      <c r="AJ36" s="158">
        <f t="shared" si="19"/>
        <v>1</v>
      </c>
      <c r="AK36" s="158">
        <f t="shared" si="19"/>
        <v>0</v>
      </c>
      <c r="AL36" s="158">
        <f t="shared" si="19"/>
        <v>0</v>
      </c>
      <c r="AM36" s="158">
        <f t="shared" si="19"/>
        <v>0</v>
      </c>
      <c r="AN36" s="158">
        <f t="shared" si="19"/>
        <v>0</v>
      </c>
      <c r="AO36" s="158">
        <f t="shared" si="19"/>
        <v>0</v>
      </c>
      <c r="AP36" s="158">
        <f t="shared" si="19"/>
        <v>0</v>
      </c>
      <c r="AQ36" s="158">
        <f t="shared" si="19"/>
        <v>0</v>
      </c>
      <c r="AR36" s="158">
        <f t="shared" si="19"/>
        <v>0</v>
      </c>
      <c r="AS36" s="158">
        <f t="shared" si="19"/>
        <v>0</v>
      </c>
      <c r="AT36" s="158">
        <f t="shared" si="19"/>
        <v>0</v>
      </c>
      <c r="AU36" s="158">
        <f t="shared" si="19"/>
        <v>0</v>
      </c>
      <c r="AV36" s="158">
        <f t="shared" si="19"/>
        <v>0</v>
      </c>
      <c r="AW36" s="158">
        <f t="shared" si="19"/>
        <v>0</v>
      </c>
      <c r="AX36" s="159">
        <f t="shared" ref="AX36:BA63" si="20">IFERROR(U36/$Y36,"")</f>
        <v>0</v>
      </c>
      <c r="AY36" s="158">
        <f t="shared" si="20"/>
        <v>0</v>
      </c>
      <c r="AZ36" s="158">
        <f t="shared" si="20"/>
        <v>0</v>
      </c>
      <c r="BA36" s="158">
        <f t="shared" si="20"/>
        <v>0</v>
      </c>
      <c r="BB36" s="211">
        <f t="shared" ref="BB36:BB42" si="21">SUM(AH36:AW36,AY36:BA36)</f>
        <v>1</v>
      </c>
      <c r="BC36" s="310"/>
    </row>
    <row r="37" spans="1:55" ht="15.75" x14ac:dyDescent="0.25">
      <c r="A37" s="302"/>
      <c r="B37" s="309"/>
      <c r="C37" s="70" t="str">
        <f>БАКАЛАВРИ!C37</f>
        <v>ФФ</v>
      </c>
      <c r="D37" s="60" t="str">
        <f>БАКАЛАВРИ!D37</f>
        <v>Публична администрация</v>
      </c>
      <c r="E37" s="13">
        <f>SUMIFS(дДанни[Часове],дДанни[ОКС],"Доктор",дДанни[пФакултет],E$34,дДанни[нФакултет],$C37,дДанни[СПЕЦИАЛНОСТ],$D37)</f>
        <v>0</v>
      </c>
      <c r="F37" s="13">
        <f>SUMIFS(дДанни[Часове],дДанни[ОКС],"Доктор",дДанни[пФакултет],F$34,дДанни[нФакултет],$C37,дДанни[СПЕЦИАЛНОСТ],$D37)</f>
        <v>0</v>
      </c>
      <c r="G37" s="13">
        <f>SUMIFS(дДанни[Часове],дДанни[ОКС],"Доктор",дДанни[пФакултет],G$34,дДанни[нФакултет],$C37,дДанни[СПЕЦИАЛНОСТ],$D37)</f>
        <v>0</v>
      </c>
      <c r="H37" s="13">
        <f>SUMIFS(дДанни[Часове],дДанни[ОКС],"Доктор",дДанни[пФакултет],H$34,дДанни[нФакултет],$C37,дДанни[СПЕЦИАЛНОСТ],$D37)</f>
        <v>0</v>
      </c>
      <c r="I37" s="13">
        <f>SUMIFS(дДанни[Часове],дДанни[ОКС],"Доктор",дДанни[пФакултет],I$34,дДанни[нФакултет],$C37,дДанни[СПЕЦИАЛНОСТ],$D37)</f>
        <v>0</v>
      </c>
      <c r="J37" s="13">
        <f>SUMIFS(дДанни[Часове],дДанни[ОКС],"Доктор",дДанни[пФакултет],J$34,дДанни[нФакултет],$C37,дДанни[СПЕЦИАЛНОСТ],$D37)</f>
        <v>0</v>
      </c>
      <c r="K37" s="13">
        <f>SUMIFS(дДанни[Часове],дДанни[ОКС],"Доктор",дДанни[пФакултет],K$34,дДанни[нФакултет],$C37,дДанни[СПЕЦИАЛНОСТ],$D37)</f>
        <v>0</v>
      </c>
      <c r="L37" s="13">
        <f>SUMIFS(дДанни[Часове],дДанни[ОКС],"Доктор",дДанни[пФакултет],L$34,дДанни[нФакултет],$C37,дДанни[СПЕЦИАЛНОСТ],$D37)</f>
        <v>0</v>
      </c>
      <c r="M37" s="13">
        <f>SUMIFS(дДанни[Часове],дДанни[ОКС],"Доктор",дДанни[пФакултет],M$34,дДанни[нФакултет],$C37,дДанни[СПЕЦИАЛНОСТ],$D37)</f>
        <v>0</v>
      </c>
      <c r="N37" s="13">
        <f>SUMIFS(дДанни[Часове],дДанни[ОКС],"Доктор",дДанни[пФакултет],N$34,дДанни[нФакултет],$C37,дДанни[СПЕЦИАЛНОСТ],$D37)</f>
        <v>0</v>
      </c>
      <c r="O37" s="13">
        <f>SUMIFS(дДанни[Часове],дДанни[ОКС],"Доктор",дДанни[пФакултет],O$34,дДанни[нФакултет],$C37,дДанни[СПЕЦИАЛНОСТ],$D37)</f>
        <v>0</v>
      </c>
      <c r="P37" s="13">
        <f>SUMIFS(дДанни[Часове],дДанни[ОКС],"Доктор",дДанни[пФакултет],P$34,дДанни[нФакултет],$C37,дДанни[СПЕЦИАЛНОСТ],$D37)</f>
        <v>0</v>
      </c>
      <c r="Q37" s="13">
        <f>SUMIFS(дДанни[Часове],дДанни[ОКС],"Доктор",дДанни[пФакултет],Q$34,дДанни[нФакултет],$C37,дДанни[СПЕЦИАЛНОСТ],$D37)</f>
        <v>0</v>
      </c>
      <c r="R37" s="13">
        <v>0</v>
      </c>
      <c r="S37" s="13">
        <f>SUMIFS(дДанни[Часове],дДанни[ОКС],"Доктор",дДанни[пФакултет],S$34,дДанни[нФакултет],$C37,дДанни[СПЕЦИАЛНОСТ],$D37)</f>
        <v>0</v>
      </c>
      <c r="T37" s="13">
        <f>SUMIFS(дДанни[Часове],дДанни[ОКС],"Доктор",дДанни[пФакултет],T$34,дДанни[нФакултет],$C37,дДанни[СПЕЦИАЛНОСТ],$D37)</f>
        <v>0</v>
      </c>
      <c r="U37" s="33">
        <f>SUMIFS(дДанни[Часове],дДанни[ОКС],"Доктор",дДанни[пФакултет],U$34,дДанни[нФакултет],$C37,дДанни[СПЕЦИАЛНОСТ],$D37)</f>
        <v>0</v>
      </c>
      <c r="V37" s="13">
        <f>SUMIFS(дДанни[Часове],дДанни[ОКС],"Доктор",дДанни[пФакултет],V$34,дДанни[нФакултет],$C37,дДанни[СПЕЦИАЛНОСТ],$D37)</f>
        <v>0</v>
      </c>
      <c r="W37" s="13">
        <f>SUMIFS(дДанни[Часове],дДанни[ОКС],"Доктор",дДанни[пФакултет],W$34,дДанни[нФакултет],$C37,дДанни[СПЕЦИАЛНОСТ],$D37)</f>
        <v>0</v>
      </c>
      <c r="X37" s="13">
        <f>SUMIFS(дДанни[Часове],дДанни[ОКС],"Доктор",дДанни[пФакултет],X$34,дДанни[нФакултет],$C37,дДанни[СПЕЦИАЛНОСТ],$D37)</f>
        <v>0</v>
      </c>
      <c r="Y37" s="24">
        <f t="shared" si="17"/>
        <v>0</v>
      </c>
      <c r="Z37" s="307"/>
      <c r="AB37" s="140"/>
      <c r="AD37" s="302"/>
      <c r="AE37" s="309"/>
      <c r="AF37" s="70" t="str">
        <f t="shared" si="18"/>
        <v>ФФ</v>
      </c>
      <c r="AG37" s="60" t="str">
        <f t="shared" si="18"/>
        <v>Публична администрация</v>
      </c>
      <c r="AH37" s="158" t="str">
        <f t="shared" si="19"/>
        <v/>
      </c>
      <c r="AI37" s="158" t="str">
        <f t="shared" si="19"/>
        <v/>
      </c>
      <c r="AJ37" s="158" t="str">
        <f t="shared" si="19"/>
        <v/>
      </c>
      <c r="AK37" s="158" t="str">
        <f t="shared" si="19"/>
        <v/>
      </c>
      <c r="AL37" s="158" t="str">
        <f t="shared" si="19"/>
        <v/>
      </c>
      <c r="AM37" s="158" t="str">
        <f t="shared" si="19"/>
        <v/>
      </c>
      <c r="AN37" s="158" t="str">
        <f t="shared" si="19"/>
        <v/>
      </c>
      <c r="AO37" s="158" t="str">
        <f t="shared" si="19"/>
        <v/>
      </c>
      <c r="AP37" s="158" t="str">
        <f t="shared" si="19"/>
        <v/>
      </c>
      <c r="AQ37" s="158" t="str">
        <f t="shared" si="19"/>
        <v/>
      </c>
      <c r="AR37" s="158" t="str">
        <f t="shared" si="19"/>
        <v/>
      </c>
      <c r="AS37" s="158" t="str">
        <f t="shared" si="19"/>
        <v/>
      </c>
      <c r="AT37" s="158" t="str">
        <f t="shared" si="19"/>
        <v/>
      </c>
      <c r="AU37" s="158" t="str">
        <f t="shared" si="19"/>
        <v/>
      </c>
      <c r="AV37" s="158" t="str">
        <f t="shared" si="19"/>
        <v/>
      </c>
      <c r="AW37" s="158" t="str">
        <f t="shared" si="19"/>
        <v/>
      </c>
      <c r="AX37" s="159" t="str">
        <f t="shared" si="20"/>
        <v/>
      </c>
      <c r="AY37" s="158" t="str">
        <f t="shared" si="20"/>
        <v/>
      </c>
      <c r="AZ37" s="158" t="str">
        <f t="shared" si="20"/>
        <v/>
      </c>
      <c r="BA37" s="158" t="str">
        <f t="shared" si="20"/>
        <v/>
      </c>
      <c r="BB37" s="211">
        <f t="shared" si="21"/>
        <v>0</v>
      </c>
      <c r="BC37" s="311"/>
    </row>
    <row r="38" spans="1:55" ht="16.5" thickBot="1" x14ac:dyDescent="0.3">
      <c r="A38" s="303"/>
      <c r="B38" s="305"/>
      <c r="C38" s="71" t="str">
        <f>БАКАЛАВРИ!C38</f>
        <v>СтФ</v>
      </c>
      <c r="D38" s="61" t="str">
        <f>БАКАЛАВРИ!D38</f>
        <v>Стопанско управление</v>
      </c>
      <c r="E38" s="14">
        <f>SUMIFS(дДанни[Часове],дДанни[ОКС],"Доктор",дДанни[пФакултет],E$34,дДанни[нФакултет],$C38,дДанни[СПЕЦИАЛНОСТ],$D38)</f>
        <v>0</v>
      </c>
      <c r="F38" s="14">
        <f>SUMIFS(дДанни[Часове],дДанни[ОКС],"Доктор",дДанни[пФакултет],F$34,дДанни[нФакултет],$C38,дДанни[СПЕЦИАЛНОСТ],$D38)</f>
        <v>0</v>
      </c>
      <c r="G38" s="14">
        <f>SUMIFS(дДанни[Часове],дДанни[ОКС],"Доктор",дДанни[пФакултет],G$34,дДанни[нФакултет],$C38,дДанни[СПЕЦИАЛНОСТ],$D38)</f>
        <v>0</v>
      </c>
      <c r="H38" s="14">
        <f>SUMIFS(дДанни[Часове],дДанни[ОКС],"Доктор",дДанни[пФакултет],H$34,дДанни[нФакултет],$C38,дДанни[СПЕЦИАЛНОСТ],$D38)</f>
        <v>0</v>
      </c>
      <c r="I38" s="14">
        <f>SUMIFS(дДанни[Часове],дДанни[ОКС],"Доктор",дДанни[пФакултет],I$34,дДанни[нФакултет],$C38,дДанни[СПЕЦИАЛНОСТ],$D38)</f>
        <v>0</v>
      </c>
      <c r="J38" s="14">
        <v>21</v>
      </c>
      <c r="K38" s="14">
        <f>SUMIFS(дДанни[Часове],дДанни[ОКС],"Доктор",дДанни[пФакултет],K$34,дДанни[нФакултет],$C38,дДанни[СПЕЦИАЛНОСТ],$D38)</f>
        <v>0</v>
      </c>
      <c r="L38" s="14">
        <f>SUMIFS(дДанни[Часове],дДанни[ОКС],"Доктор",дДанни[пФакултет],L$34,дДанни[нФакултет],$C38,дДанни[СПЕЦИАЛНОСТ],$D38)</f>
        <v>0</v>
      </c>
      <c r="M38" s="14">
        <f>SUMIFS(дДанни[Часове],дДанни[ОКС],"Доктор",дДанни[пФакултет],M$34,дДанни[нФакултет],$C38,дДанни[СПЕЦИАЛНОСТ],$D38)</f>
        <v>0</v>
      </c>
      <c r="N38" s="14">
        <f>SUMIFS(дДанни[Часове],дДанни[ОКС],"Доктор",дДанни[пФакултет],N$34,дДанни[нФакултет],$C38,дДанни[СПЕЦИАЛНОСТ],$D38)</f>
        <v>0</v>
      </c>
      <c r="O38" s="14">
        <f>SUMIFS(дДанни[Часове],дДанни[ОКС],"Доктор",дДанни[пФакултет],O$34,дДанни[нФакултет],$C38,дДанни[СПЕЦИАЛНОСТ],$D38)</f>
        <v>0</v>
      </c>
      <c r="P38" s="14">
        <f>SUMIFS(дДанни[Часове],дДанни[ОКС],"Доктор",дДанни[пФакултет],P$34,дДанни[нФакултет],$C38,дДанни[СПЕЦИАЛНОСТ],$D38)</f>
        <v>0</v>
      </c>
      <c r="Q38" s="14">
        <f>SUMIFS(дДанни[Часове],дДанни[ОКС],"Доктор",дДанни[пФакултет],Q$34,дДанни[нФакултет],$C38,дДанни[СПЕЦИАЛНОСТ],$D38)</f>
        <v>0</v>
      </c>
      <c r="R38" s="14">
        <f>SUMIFS(дДанни[Часове],дДанни[ОКС],"Доктор",дДанни[пФакултет],R$34,дДанни[нФакултет],$C38,дДанни[СПЕЦИАЛНОСТ],$D38)</f>
        <v>0</v>
      </c>
      <c r="S38" s="14">
        <f>SUMIFS(дДанни[Часове],дДанни[ОКС],"Доктор",дДанни[пФакултет],S$34,дДанни[нФакултет],$C38,дДанни[СПЕЦИАЛНОСТ],$D38)</f>
        <v>0</v>
      </c>
      <c r="T38" s="14">
        <f>SUMIFS(дДанни[Часове],дДанни[ОКС],"Доктор",дДанни[пФакултет],T$34,дДанни[нФакултет],$C38,дДанни[СПЕЦИАЛНОСТ],$D38)</f>
        <v>0</v>
      </c>
      <c r="U38" s="34">
        <f>SUMIFS(дДанни[Часове],дДанни[ОКС],"Доктор",дДанни[пФакултет],U$34,дДанни[нФакултет],$C38,дДанни[СПЕЦИАЛНОСТ],$D38)</f>
        <v>0</v>
      </c>
      <c r="V38" s="14">
        <f>SUMIFS(дДанни[Часове],дДанни[ОКС],"Доктор",дДанни[пФакултет],V$34,дДанни[нФакултет],$C38,дДанни[СПЕЦИАЛНОСТ],$D38)</f>
        <v>0</v>
      </c>
      <c r="W38" s="14">
        <f>SUMIFS(дДанни[Часове],дДанни[ОКС],"Доктор",дДанни[пФакултет],W$34,дДанни[нФакултет],$C38,дДанни[СПЕЦИАЛНОСТ],$D38)</f>
        <v>0</v>
      </c>
      <c r="X38" s="14">
        <f>SUMIFS(дДанни[Часове],дДанни[ОКС],"Доктор",дДанни[пФакултет],X$34,дДанни[нФакултет],$C38,дДанни[СПЕЦИАЛНОСТ],$D38)</f>
        <v>0</v>
      </c>
      <c r="Y38" s="24">
        <f t="shared" si="17"/>
        <v>21</v>
      </c>
      <c r="Z38" s="308"/>
      <c r="AB38" s="140"/>
      <c r="AD38" s="303"/>
      <c r="AE38" s="305"/>
      <c r="AF38" s="71" t="str">
        <f t="shared" si="18"/>
        <v>СтФ</v>
      </c>
      <c r="AG38" s="61" t="str">
        <f t="shared" si="18"/>
        <v>Стопанско управление</v>
      </c>
      <c r="AH38" s="160">
        <f t="shared" si="19"/>
        <v>0</v>
      </c>
      <c r="AI38" s="160">
        <f t="shared" si="19"/>
        <v>0</v>
      </c>
      <c r="AJ38" s="160">
        <f t="shared" si="19"/>
        <v>0</v>
      </c>
      <c r="AK38" s="160">
        <f t="shared" si="19"/>
        <v>0</v>
      </c>
      <c r="AL38" s="160">
        <f t="shared" si="19"/>
        <v>0</v>
      </c>
      <c r="AM38" s="160">
        <f t="shared" si="19"/>
        <v>1</v>
      </c>
      <c r="AN38" s="160">
        <f t="shared" si="19"/>
        <v>0</v>
      </c>
      <c r="AO38" s="160">
        <f t="shared" si="19"/>
        <v>0</v>
      </c>
      <c r="AP38" s="160">
        <f t="shared" si="19"/>
        <v>0</v>
      </c>
      <c r="AQ38" s="160">
        <f t="shared" si="19"/>
        <v>0</v>
      </c>
      <c r="AR38" s="160">
        <f t="shared" si="19"/>
        <v>0</v>
      </c>
      <c r="AS38" s="160">
        <f t="shared" si="19"/>
        <v>0</v>
      </c>
      <c r="AT38" s="160">
        <f t="shared" si="19"/>
        <v>0</v>
      </c>
      <c r="AU38" s="160">
        <f t="shared" si="19"/>
        <v>0</v>
      </c>
      <c r="AV38" s="160">
        <f t="shared" si="19"/>
        <v>0</v>
      </c>
      <c r="AW38" s="160">
        <f t="shared" si="19"/>
        <v>0</v>
      </c>
      <c r="AX38" s="161">
        <f t="shared" si="20"/>
        <v>0</v>
      </c>
      <c r="AY38" s="160">
        <f t="shared" si="20"/>
        <v>0</v>
      </c>
      <c r="AZ38" s="160">
        <f t="shared" si="20"/>
        <v>0</v>
      </c>
      <c r="BA38" s="160">
        <f t="shared" si="20"/>
        <v>0</v>
      </c>
      <c r="BB38" s="212">
        <f t="shared" si="21"/>
        <v>1</v>
      </c>
      <c r="BC38" s="312"/>
    </row>
    <row r="39" spans="1:55" ht="15.75" x14ac:dyDescent="0.25">
      <c r="A39" s="301">
        <f>MAX($A$36:A38)+1</f>
        <v>2</v>
      </c>
      <c r="B39" s="304" t="str">
        <f>БАКАЛАВРИ!B39</f>
        <v xml:space="preserve">Икономика </v>
      </c>
      <c r="C39" s="69" t="str">
        <f>БАКАЛАВРИ!C39</f>
        <v>СтФ</v>
      </c>
      <c r="D39" s="59" t="str">
        <f>БАКАЛАВРИ!D39</f>
        <v>Икономика и финанси</v>
      </c>
      <c r="E39" s="12">
        <f>SUMIFS(дДанни[Часове],дДанни[ОКС],"Доктор",дДанни[пФакултет],E$34,дДанни[нФакултет],$C39,дДанни[СПЕЦИАЛНОСТ],$D39)</f>
        <v>0</v>
      </c>
      <c r="F39" s="12">
        <f>SUMIFS(дДанни[Часове],дДанни[ОКС],"Доктор",дДанни[пФакултет],F$34,дДанни[нФакултет],$C39,дДанни[СПЕЦИАЛНОСТ],$D39)</f>
        <v>0</v>
      </c>
      <c r="G39" s="12">
        <f>SUMIFS(дДанни[Часове],дДанни[ОКС],"Доктор",дДанни[пФакултет],G$34,дДанни[нФакултет],$C39,дДанни[СПЕЦИАЛНОСТ],$D39)</f>
        <v>0</v>
      </c>
      <c r="H39" s="12">
        <f>SUMIFS(дДанни[Часове],дДанни[ОКС],"Доктор",дДанни[пФакултет],H$34,дДанни[нФакултет],$C39,дДанни[СПЕЦИАЛНОСТ],$D39)</f>
        <v>0</v>
      </c>
      <c r="I39" s="12">
        <f>SUMIFS(дДанни[Часове],дДанни[ОКС],"Доктор",дДанни[пФакултет],I$34,дДанни[нФакултет],$C39,дДанни[СПЕЦИАЛНОСТ],$D39)</f>
        <v>0</v>
      </c>
      <c r="J39" s="12">
        <v>46</v>
      </c>
      <c r="K39" s="12">
        <f>SUMIFS(дДанни[Часове],дДанни[ОКС],"Доктор",дДанни[пФакултет],K$34,дДанни[нФакултет],$C39,дДанни[СПЕЦИАЛНОСТ],$D39)</f>
        <v>0</v>
      </c>
      <c r="L39" s="12">
        <f>SUMIFS(дДанни[Часове],дДанни[ОКС],"Доктор",дДанни[пФакултет],L$34,дДанни[нФакултет],$C39,дДанни[СПЕЦИАЛНОСТ],$D39)</f>
        <v>0</v>
      </c>
      <c r="M39" s="12">
        <f>SUMIFS(дДанни[Часове],дДанни[ОКС],"Доктор",дДанни[пФакултет],M$34,дДанни[нФакултет],$C39,дДанни[СПЕЦИАЛНОСТ],$D39)</f>
        <v>0</v>
      </c>
      <c r="N39" s="12">
        <f>SUMIFS(дДанни[Часове],дДанни[ОКС],"Доктор",дДанни[пФакултет],N$34,дДанни[нФакултет],$C39,дДанни[СПЕЦИАЛНОСТ],$D39)</f>
        <v>0</v>
      </c>
      <c r="O39" s="12">
        <f>SUMIFS(дДанни[Часове],дДанни[ОКС],"Доктор",дДанни[пФакултет],O$34,дДанни[нФакултет],$C39,дДанни[СПЕЦИАЛНОСТ],$D39)</f>
        <v>0</v>
      </c>
      <c r="P39" s="12">
        <f>SUMIFS(дДанни[Часове],дДанни[ОКС],"Доктор",дДанни[пФакултет],P$34,дДанни[нФакултет],$C39,дДанни[СПЕЦИАЛНОСТ],$D39)</f>
        <v>0</v>
      </c>
      <c r="Q39" s="12">
        <f>SUMIFS(дДанни[Часове],дДанни[ОКС],"Доктор",дДанни[пФакултет],Q$34,дДанни[нФакултет],$C39,дДанни[СПЕЦИАЛНОСТ],$D39)</f>
        <v>0</v>
      </c>
      <c r="R39" s="12">
        <f>SUMIFS(дДанни[Часове],дДанни[ОКС],"Доктор",дДанни[пФакултет],R$34,дДанни[нФакултет],$C39,дДанни[СПЕЦИАЛНОСТ],$D39)</f>
        <v>0</v>
      </c>
      <c r="S39" s="12">
        <f>SUMIFS(дДанни[Часове],дДанни[ОКС],"Доктор",дДанни[пФакултет],S$34,дДанни[нФакултет],$C39,дДанни[СПЕЦИАЛНОСТ],$D39)</f>
        <v>0</v>
      </c>
      <c r="T39" s="12">
        <f>SUMIFS(дДанни[Часове],дДанни[ОКС],"Доктор",дДанни[пФакултет],T$34,дДанни[нФакултет],$C39,дДанни[СПЕЦИАЛНОСТ],$D39)</f>
        <v>0</v>
      </c>
      <c r="U39" s="32">
        <f>SUMIFS(дДанни[Часове],дДанни[ОКС],"Доктор",дДанни[пФакултет],U$34,дДанни[нФакултет],$C39,дДанни[СПЕЦИАЛНОСТ],$D39)</f>
        <v>0</v>
      </c>
      <c r="V39" s="12">
        <f>SUMIFS(дДанни[Часове],дДанни[ОКС],"Доктор",дДанни[пФакултет],V$34,дДанни[нФакултет],$C39,дДанни[СПЕЦИАЛНОСТ],$D39)</f>
        <v>0</v>
      </c>
      <c r="W39" s="12">
        <f>SUMIFS(дДанни[Часове],дДанни[ОКС],"Доктор",дДанни[пФакултет],W$34,дДанни[нФакултет],$C39,дДанни[СПЕЦИАЛНОСТ],$D39)</f>
        <v>0</v>
      </c>
      <c r="X39" s="12">
        <f>SUMIFS(дДанни[Часове],дДанни[ОКС],"Доктор",дДанни[пФакултет],X$34,дДанни[нФакултет],$C39,дДанни[СПЕЦИАЛНОСТ],$D39)</f>
        <v>0</v>
      </c>
      <c r="Y39" s="24">
        <f t="shared" si="17"/>
        <v>46</v>
      </c>
      <c r="Z39" s="306">
        <f>SUM(Y39:Y40)</f>
        <v>46</v>
      </c>
      <c r="AB39" s="140"/>
      <c r="AD39" s="301">
        <f>A39</f>
        <v>2</v>
      </c>
      <c r="AE39" s="304" t="str">
        <f>B39</f>
        <v xml:space="preserve">Икономика </v>
      </c>
      <c r="AF39" s="69" t="str">
        <f t="shared" si="18"/>
        <v>СтФ</v>
      </c>
      <c r="AG39" s="59" t="str">
        <f t="shared" si="18"/>
        <v>Икономика и финанси</v>
      </c>
      <c r="AH39" s="162">
        <f t="shared" si="19"/>
        <v>0</v>
      </c>
      <c r="AI39" s="162">
        <f t="shared" si="19"/>
        <v>0</v>
      </c>
      <c r="AJ39" s="162">
        <f t="shared" si="19"/>
        <v>0</v>
      </c>
      <c r="AK39" s="162">
        <f t="shared" si="19"/>
        <v>0</v>
      </c>
      <c r="AL39" s="162">
        <f t="shared" si="19"/>
        <v>0</v>
      </c>
      <c r="AM39" s="162">
        <f t="shared" si="19"/>
        <v>1</v>
      </c>
      <c r="AN39" s="162">
        <f t="shared" si="19"/>
        <v>0</v>
      </c>
      <c r="AO39" s="162">
        <f t="shared" si="19"/>
        <v>0</v>
      </c>
      <c r="AP39" s="162">
        <f t="shared" si="19"/>
        <v>0</v>
      </c>
      <c r="AQ39" s="162">
        <f t="shared" si="19"/>
        <v>0</v>
      </c>
      <c r="AR39" s="162">
        <f t="shared" si="19"/>
        <v>0</v>
      </c>
      <c r="AS39" s="162">
        <f t="shared" si="19"/>
        <v>0</v>
      </c>
      <c r="AT39" s="162">
        <f t="shared" si="19"/>
        <v>0</v>
      </c>
      <c r="AU39" s="162">
        <f t="shared" si="19"/>
        <v>0</v>
      </c>
      <c r="AV39" s="162">
        <f t="shared" si="19"/>
        <v>0</v>
      </c>
      <c r="AW39" s="162">
        <f t="shared" si="19"/>
        <v>0</v>
      </c>
      <c r="AX39" s="163">
        <f t="shared" si="20"/>
        <v>0</v>
      </c>
      <c r="AY39" s="162">
        <f t="shared" si="20"/>
        <v>0</v>
      </c>
      <c r="AZ39" s="162">
        <f t="shared" si="20"/>
        <v>0</v>
      </c>
      <c r="BA39" s="162">
        <f t="shared" si="20"/>
        <v>0</v>
      </c>
      <c r="BB39" s="213">
        <f t="shared" si="21"/>
        <v>1</v>
      </c>
      <c r="BC39" s="310"/>
    </row>
    <row r="40" spans="1:55" ht="32.25" thickBot="1" x14ac:dyDescent="0.3">
      <c r="A40" s="303"/>
      <c r="B40" s="305"/>
      <c r="C40" s="71" t="str">
        <f>БАКАЛАВРИ!C40</f>
        <v>СтФ</v>
      </c>
      <c r="D40" s="61" t="str">
        <f>БАКАЛАВРИ!D40</f>
        <v>Счетоводство, финанси и дигитални приложения (на английски език)</v>
      </c>
      <c r="E40" s="14">
        <f>SUMIFS(дДанни[Часове],дДанни[ОКС],"Доктор",дДанни[пФакултет],E$34,дДанни[нФакултет],$C40,дДанни[СПЕЦИАЛНОСТ],$D40)</f>
        <v>0</v>
      </c>
      <c r="F40" s="14">
        <f>SUMIFS(дДанни[Часове],дДанни[ОКС],"Доктор",дДанни[пФакултет],F$34,дДанни[нФакултет],$C40,дДанни[СПЕЦИАЛНОСТ],$D40)</f>
        <v>0</v>
      </c>
      <c r="G40" s="14">
        <f>SUMIFS(дДанни[Часове],дДанни[ОКС],"Доктор",дДанни[пФакултет],G$34,дДанни[нФакултет],$C40,дДанни[СПЕЦИАЛНОСТ],$D40)</f>
        <v>0</v>
      </c>
      <c r="H40" s="14">
        <f>SUMIFS(дДанни[Часове],дДанни[ОКС],"Доктор",дДанни[пФакултет],H$34,дДанни[нФакултет],$C40,дДанни[СПЕЦИАЛНОСТ],$D40)</f>
        <v>0</v>
      </c>
      <c r="I40" s="14">
        <f>SUMIFS(дДанни[Часове],дДанни[ОКС],"Доктор",дДанни[пФакултет],I$34,дДанни[нФакултет],$C40,дДанни[СПЕЦИАЛНОСТ],$D40)</f>
        <v>0</v>
      </c>
      <c r="J40" s="14">
        <f>SUMIFS(дДанни[Часове],дДанни[ОКС],"Доктор",дДанни[пФакултет],J$34,дДанни[нФакултет],$C40,дДанни[СПЕЦИАЛНОСТ],$D40)</f>
        <v>0</v>
      </c>
      <c r="K40" s="14">
        <f>SUMIFS(дДанни[Часове],дДанни[ОКС],"Доктор",дДанни[пФакултет],K$34,дДанни[нФакултет],$C40,дДанни[СПЕЦИАЛНОСТ],$D40)</f>
        <v>0</v>
      </c>
      <c r="L40" s="14">
        <f>SUMIFS(дДанни[Часове],дДанни[ОКС],"Доктор",дДанни[пФакултет],L$34,дДанни[нФакултет],$C40,дДанни[СПЕЦИАЛНОСТ],$D40)</f>
        <v>0</v>
      </c>
      <c r="M40" s="14">
        <f>SUMIFS(дДанни[Часове],дДанни[ОКС],"Доктор",дДанни[пФакултет],M$34,дДанни[нФакултет],$C40,дДанни[СПЕЦИАЛНОСТ],$D40)</f>
        <v>0</v>
      </c>
      <c r="N40" s="14">
        <f>SUMIFS(дДанни[Часове],дДанни[ОКС],"Доктор",дДанни[пФакултет],N$34,дДанни[нФакултет],$C40,дДанни[СПЕЦИАЛНОСТ],$D40)</f>
        <v>0</v>
      </c>
      <c r="O40" s="14">
        <f>SUMIFS(дДанни[Часове],дДанни[ОКС],"Доктор",дДанни[пФакултет],O$34,дДанни[нФакултет],$C40,дДанни[СПЕЦИАЛНОСТ],$D40)</f>
        <v>0</v>
      </c>
      <c r="P40" s="14">
        <f>SUMIFS(дДанни[Часове],дДанни[ОКС],"Доктор",дДанни[пФакултет],P$34,дДанни[нФакултет],$C40,дДанни[СПЕЦИАЛНОСТ],$D40)</f>
        <v>0</v>
      </c>
      <c r="Q40" s="14">
        <f>SUMIFS(дДанни[Часове],дДанни[ОКС],"Доктор",дДанни[пФакултет],Q$34,дДанни[нФакултет],$C40,дДанни[СПЕЦИАЛНОСТ],$D40)</f>
        <v>0</v>
      </c>
      <c r="R40" s="14">
        <f>SUMIFS(дДанни[Часове],дДанни[ОКС],"Доктор",дДанни[пФакултет],R$34,дДанни[нФакултет],$C40,дДанни[СПЕЦИАЛНОСТ],$D40)</f>
        <v>0</v>
      </c>
      <c r="S40" s="14">
        <f>SUMIFS(дДанни[Часове],дДанни[ОКС],"Доктор",дДанни[пФакултет],S$34,дДанни[нФакултет],$C40,дДанни[СПЕЦИАЛНОСТ],$D40)</f>
        <v>0</v>
      </c>
      <c r="T40" s="14">
        <f>SUMIFS(дДанни[Часове],дДанни[ОКС],"Доктор",дДанни[пФакултет],T$34,дДанни[нФакултет],$C40,дДанни[СПЕЦИАЛНОСТ],$D40)</f>
        <v>0</v>
      </c>
      <c r="U40" s="34">
        <f>SUMIFS(дДанни[Часове],дДанни[ОКС],"Доктор",дДанни[пФакултет],U$34,дДанни[нФакултет],$C40,дДанни[СПЕЦИАЛНОСТ],$D40)</f>
        <v>0</v>
      </c>
      <c r="V40" s="14">
        <f>SUMIFS(дДанни[Часове],дДанни[ОКС],"Доктор",дДанни[пФакултет],V$34,дДанни[нФакултет],$C40,дДанни[СПЕЦИАЛНОСТ],$D40)</f>
        <v>0</v>
      </c>
      <c r="W40" s="14">
        <f>SUMIFS(дДанни[Часове],дДанни[ОКС],"Доктор",дДанни[пФакултет],W$34,дДанни[нФакултет],$C40,дДанни[СПЕЦИАЛНОСТ],$D40)</f>
        <v>0</v>
      </c>
      <c r="X40" s="14">
        <f>SUMIFS(дДанни[Часове],дДанни[ОКС],"Доктор",дДанни[пФакултет],X$34,дДанни[нФакултет],$C40,дДанни[СПЕЦИАЛНОСТ],$D40)</f>
        <v>0</v>
      </c>
      <c r="Y40" s="24">
        <f t="shared" si="17"/>
        <v>0</v>
      </c>
      <c r="Z40" s="308"/>
      <c r="AB40" s="140"/>
      <c r="AD40" s="303"/>
      <c r="AE40" s="305"/>
      <c r="AF40" s="71" t="str">
        <f t="shared" si="18"/>
        <v>СтФ</v>
      </c>
      <c r="AG40" s="61" t="str">
        <f t="shared" si="18"/>
        <v>Счетоводство, финанси и дигитални приложения (на английски език)</v>
      </c>
      <c r="AH40" s="160" t="str">
        <f t="shared" si="19"/>
        <v/>
      </c>
      <c r="AI40" s="160" t="str">
        <f t="shared" si="19"/>
        <v/>
      </c>
      <c r="AJ40" s="160" t="str">
        <f t="shared" si="19"/>
        <v/>
      </c>
      <c r="AK40" s="160" t="str">
        <f t="shared" si="19"/>
        <v/>
      </c>
      <c r="AL40" s="160" t="str">
        <f t="shared" si="19"/>
        <v/>
      </c>
      <c r="AM40" s="160" t="str">
        <f t="shared" si="19"/>
        <v/>
      </c>
      <c r="AN40" s="160" t="str">
        <f t="shared" si="19"/>
        <v/>
      </c>
      <c r="AO40" s="160" t="str">
        <f t="shared" si="19"/>
        <v/>
      </c>
      <c r="AP40" s="160" t="str">
        <f t="shared" si="19"/>
        <v/>
      </c>
      <c r="AQ40" s="160" t="str">
        <f t="shared" si="19"/>
        <v/>
      </c>
      <c r="AR40" s="160" t="str">
        <f t="shared" si="19"/>
        <v/>
      </c>
      <c r="AS40" s="160" t="str">
        <f t="shared" si="19"/>
        <v/>
      </c>
      <c r="AT40" s="160" t="str">
        <f t="shared" si="19"/>
        <v/>
      </c>
      <c r="AU40" s="160" t="str">
        <f t="shared" si="19"/>
        <v/>
      </c>
      <c r="AV40" s="160" t="str">
        <f t="shared" si="19"/>
        <v/>
      </c>
      <c r="AW40" s="160" t="str">
        <f t="shared" si="19"/>
        <v/>
      </c>
      <c r="AX40" s="161" t="str">
        <f t="shared" si="20"/>
        <v/>
      </c>
      <c r="AY40" s="160" t="str">
        <f t="shared" si="20"/>
        <v/>
      </c>
      <c r="AZ40" s="160" t="str">
        <f t="shared" si="20"/>
        <v/>
      </c>
      <c r="BA40" s="160" t="str">
        <f t="shared" si="20"/>
        <v/>
      </c>
      <c r="BB40" s="212">
        <f t="shared" si="21"/>
        <v>0</v>
      </c>
      <c r="BC40" s="312"/>
    </row>
    <row r="41" spans="1:55" ht="16.5" thickBot="1" x14ac:dyDescent="0.3">
      <c r="A41" s="184">
        <f>MAX($A$36:A40)+1</f>
        <v>3</v>
      </c>
      <c r="B41" s="185" t="str">
        <f>БАКАЛАВРИ!B41</f>
        <v>Туризъм</v>
      </c>
      <c r="C41" s="72" t="str">
        <f>БАКАЛАВРИ!C41</f>
        <v>ГГФ</v>
      </c>
      <c r="D41" s="62" t="str">
        <f>БАКАЛАВРИ!D41</f>
        <v>Туризъм</v>
      </c>
      <c r="E41" s="49">
        <f>SUMIFS(дДанни[Часове],дДанни[ОКС],"Доктор",дДанни[пФакултет],E$34,дДанни[нФакултет],$C41,дДанни[СПЕЦИАЛНОСТ],$D41)</f>
        <v>0</v>
      </c>
      <c r="F41" s="49">
        <f>SUMIFS(дДанни[Часове],дДанни[ОКС],"Доктор",дДанни[пФакултет],F$34,дДанни[нФакултет],$C41,дДанни[СПЕЦИАЛНОСТ],$D41)</f>
        <v>0</v>
      </c>
      <c r="G41" s="49">
        <f>SUMIFS(дДанни[Часове],дДанни[ОКС],"Доктор",дДанни[пФакултет],G$34,дДанни[нФакултет],$C41,дДанни[СПЕЦИАЛНОСТ],$D41)</f>
        <v>0</v>
      </c>
      <c r="H41" s="49">
        <f>SUMIFS(дДанни[Часове],дДанни[ОКС],"Доктор",дДанни[пФакултет],H$34,дДанни[нФакултет],$C41,дДанни[СПЕЦИАЛНОСТ],$D41)</f>
        <v>0</v>
      </c>
      <c r="I41" s="49">
        <f>SUMIFS(дДанни[Часове],дДанни[ОКС],"Доктор",дДанни[пФакултет],I$34,дДанни[нФакултет],$C41,дДанни[СПЕЦИАЛНОСТ],$D41)</f>
        <v>0</v>
      </c>
      <c r="J41" s="49">
        <f>SUMIFS(дДанни[Часове],дДанни[ОКС],"Доктор",дДанни[пФакултет],J$34,дДанни[нФакултет],$C41,дДанни[СПЕЦИАЛНОСТ],$D41)</f>
        <v>0</v>
      </c>
      <c r="K41" s="49">
        <f>SUMIFS(дДанни[Часове],дДанни[ОКС],"Доктор",дДанни[пФакултет],K$34,дДанни[нФакултет],$C41,дДанни[СПЕЦИАЛНОСТ],$D41)</f>
        <v>0</v>
      </c>
      <c r="L41" s="49">
        <f>SUMIFS(дДанни[Часове],дДанни[ОКС],"Доктор",дДанни[пФакултет],L$34,дДанни[нФакултет],$C41,дДанни[СПЕЦИАЛНОСТ],$D41)</f>
        <v>0</v>
      </c>
      <c r="M41" s="49">
        <f>SUMIFS(дДанни[Часове],дДанни[ОКС],"Доктор",дДанни[пФакултет],M$34,дДанни[нФакултет],$C41,дДанни[СПЕЦИАЛНОСТ],$D41)</f>
        <v>0</v>
      </c>
      <c r="N41" s="49">
        <f>SUMIFS(дДанни[Часове],дДанни[ОКС],"Доктор",дДанни[пФакултет],N$34,дДанни[нФакултет],$C41,дДанни[СПЕЦИАЛНОСТ],$D41)</f>
        <v>0</v>
      </c>
      <c r="O41" s="49">
        <f>SUMIFS(дДанни[Часове],дДанни[ОКС],"Доктор",дДанни[пФакултет],O$34,дДанни[нФакултет],$C41,дДанни[СПЕЦИАЛНОСТ],$D41)</f>
        <v>0</v>
      </c>
      <c r="P41" s="49">
        <f>SUMIFS(дДанни[Часове],дДанни[ОКС],"Доктор",дДанни[пФакултет],P$34,дДанни[нФакултет],$C41,дДанни[СПЕЦИАЛНОСТ],$D41)</f>
        <v>0</v>
      </c>
      <c r="Q41" s="49">
        <f>SUMIFS(дДанни[Часове],дДанни[ОКС],"Доктор",дДанни[пФакултет],Q$34,дДанни[нФакултет],$C41,дДанни[СПЕЦИАЛНОСТ],$D41)</f>
        <v>0</v>
      </c>
      <c r="R41" s="49">
        <f>SUMIFS(дДанни[Часове],дДанни[ОКС],"Доктор",дДанни[пФакултет],R$34,дДанни[нФакултет],$C41,дДанни[СПЕЦИАЛНОСТ],$D41)</f>
        <v>0</v>
      </c>
      <c r="S41" s="49">
        <f>SUMIFS(дДанни[Часове],дДанни[ОКС],"Доктор",дДанни[пФакултет],S$34,дДанни[нФакултет],$C41,дДанни[СПЕЦИАЛНОСТ],$D41)</f>
        <v>0</v>
      </c>
      <c r="T41" s="49">
        <f>SUMIFS(дДанни[Часове],дДанни[ОКС],"Доктор",дДанни[пФакултет],T$34,дДанни[нФакултет],$C41,дДанни[СПЕЦИАЛНОСТ],$D41)</f>
        <v>0</v>
      </c>
      <c r="U41" s="50">
        <f>SUMIFS(дДанни[Часове],дДанни[ОКС],"Доктор",дДанни[пФакултет],U$34,дДанни[нФакултет],$C41,дДанни[СПЕЦИАЛНОСТ],$D41)</f>
        <v>0</v>
      </c>
      <c r="V41" s="49">
        <f>SUMIFS(дДанни[Часове],дДанни[ОКС],"Доктор",дДанни[пФакултет],V$34,дДанни[нФакултет],$C41,дДанни[СПЕЦИАЛНОСТ],$D41)</f>
        <v>0</v>
      </c>
      <c r="W41" s="49">
        <f>SUMIFS(дДанни[Часове],дДанни[ОКС],"Доктор",дДанни[пФакултет],W$34,дДанни[нФакултет],$C41,дДанни[СПЕЦИАЛНОСТ],$D41)</f>
        <v>0</v>
      </c>
      <c r="X41" s="49">
        <f>SUMIFS(дДанни[Часове],дДанни[ОКС],"Доктор",дДанни[пФакултет],X$34,дДанни[нФакултет],$C41,дДанни[СПЕЦИАЛНОСТ],$D41)</f>
        <v>0</v>
      </c>
      <c r="Y41" s="24">
        <f t="shared" si="17"/>
        <v>0</v>
      </c>
      <c r="Z41" s="282">
        <f>Y41</f>
        <v>0</v>
      </c>
      <c r="AB41" s="140"/>
      <c r="AD41" s="184">
        <f>A41</f>
        <v>3</v>
      </c>
      <c r="AE41" s="185" t="str">
        <f>B41</f>
        <v>Туризъм</v>
      </c>
      <c r="AF41" s="72" t="str">
        <f t="shared" si="18"/>
        <v>ГГФ</v>
      </c>
      <c r="AG41" s="62" t="str">
        <f t="shared" si="18"/>
        <v>Туризъм</v>
      </c>
      <c r="AH41" s="160" t="str">
        <f t="shared" si="19"/>
        <v/>
      </c>
      <c r="AI41" s="160" t="str">
        <f t="shared" si="19"/>
        <v/>
      </c>
      <c r="AJ41" s="160" t="str">
        <f t="shared" si="19"/>
        <v/>
      </c>
      <c r="AK41" s="160" t="str">
        <f t="shared" si="19"/>
        <v/>
      </c>
      <c r="AL41" s="160" t="str">
        <f t="shared" si="19"/>
        <v/>
      </c>
      <c r="AM41" s="160" t="str">
        <f t="shared" si="19"/>
        <v/>
      </c>
      <c r="AN41" s="160" t="str">
        <f t="shared" si="19"/>
        <v/>
      </c>
      <c r="AO41" s="160" t="str">
        <f t="shared" si="19"/>
        <v/>
      </c>
      <c r="AP41" s="160" t="str">
        <f t="shared" si="19"/>
        <v/>
      </c>
      <c r="AQ41" s="160" t="str">
        <f t="shared" si="19"/>
        <v/>
      </c>
      <c r="AR41" s="160" t="str">
        <f t="shared" si="19"/>
        <v/>
      </c>
      <c r="AS41" s="160" t="str">
        <f t="shared" si="19"/>
        <v/>
      </c>
      <c r="AT41" s="160" t="str">
        <f t="shared" si="19"/>
        <v/>
      </c>
      <c r="AU41" s="160" t="str">
        <f t="shared" si="19"/>
        <v/>
      </c>
      <c r="AV41" s="160" t="str">
        <f t="shared" si="19"/>
        <v/>
      </c>
      <c r="AW41" s="160" t="str">
        <f t="shared" si="19"/>
        <v/>
      </c>
      <c r="AX41" s="161" t="str">
        <f t="shared" si="20"/>
        <v/>
      </c>
      <c r="AY41" s="160" t="str">
        <f t="shared" si="20"/>
        <v/>
      </c>
      <c r="AZ41" s="160" t="str">
        <f t="shared" si="20"/>
        <v/>
      </c>
      <c r="BA41" s="160" t="str">
        <f t="shared" si="20"/>
        <v/>
      </c>
      <c r="BB41" s="214">
        <f t="shared" si="21"/>
        <v>0</v>
      </c>
      <c r="BC41" s="187"/>
    </row>
    <row r="42" spans="1:55" ht="15.75" x14ac:dyDescent="0.25">
      <c r="A42" s="302">
        <f>MAX($A$36:A41)+1</f>
        <v>4</v>
      </c>
      <c r="B42" s="309" t="str">
        <f>БАКАЛАВРИ!B42</f>
        <v>Педагогика</v>
      </c>
      <c r="C42" s="73" t="str">
        <f>БАКАЛАВРИ!C42</f>
        <v>ФП</v>
      </c>
      <c r="D42" s="63" t="str">
        <f>БАКАЛАВРИ!D42</f>
        <v>Неформално образование</v>
      </c>
      <c r="E42" s="30">
        <f>SUMIFS(дДанни[Часове],дДанни[ОКС],"Доктор",дДанни[пФакултет],E$34,дДанни[нФакултет],$C42,дДанни[СПЕЦИАЛНОСТ],$D42)</f>
        <v>0</v>
      </c>
      <c r="F42" s="30">
        <f>SUMIFS(дДанни[Часове],дДанни[ОКС],"Доктор",дДанни[пФакултет],F$34,дДанни[нФакултет],$C42,дДанни[СПЕЦИАЛНОСТ],$D42)</f>
        <v>0</v>
      </c>
      <c r="G42" s="30">
        <f>SUMIFS(дДанни[Часове],дДанни[ОКС],"Доктор",дДанни[пФакултет],G$34,дДанни[нФакултет],$C42,дДанни[СПЕЦИАЛНОСТ],$D42)</f>
        <v>0</v>
      </c>
      <c r="H42" s="30">
        <f>SUMIFS(дДанни[Часове],дДанни[ОКС],"Доктор",дДанни[пФакултет],H$34,дДанни[нФакултет],$C42,дДанни[СПЕЦИАЛНОСТ],$D42)</f>
        <v>0</v>
      </c>
      <c r="I42" s="30">
        <f>SUMIFS(дДанни[Часове],дДанни[ОКС],"Доктор",дДанни[пФакултет],I$34,дДанни[нФакултет],$C42,дДанни[СПЕЦИАЛНОСТ],$D42)</f>
        <v>0</v>
      </c>
      <c r="J42" s="30">
        <f>SUMIFS(дДанни[Часове],дДанни[ОКС],"Доктор",дДанни[пФакултет],J$34,дДанни[нФакултет],$C42,дДанни[СПЕЦИАЛНОСТ],$D42)</f>
        <v>0</v>
      </c>
      <c r="K42" s="30">
        <f>SUMIFS(дДанни[Часове],дДанни[ОКС],"Доктор",дДанни[пФакултет],K$34,дДанни[нФакултет],$C42,дДанни[СПЕЦИАЛНОСТ],$D42)</f>
        <v>0</v>
      </c>
      <c r="L42" s="30">
        <f>SUMIFS(дДанни[Часове],дДанни[ОКС],"Доктор",дДанни[пФакултет],L$34,дДанни[нФакултет],$C42,дДанни[СПЕЦИАЛНОСТ],$D42)</f>
        <v>0</v>
      </c>
      <c r="M42" s="30">
        <f>SUMIFS(дДанни[Часове],дДанни[ОКС],"Доктор",дДанни[пФакултет],M$34,дДанни[нФакултет],$C42,дДанни[СПЕЦИАЛНОСТ],$D42)</f>
        <v>0</v>
      </c>
      <c r="N42" s="30">
        <f>SUMIFS(дДанни[Часове],дДанни[ОКС],"Доктор",дДанни[пФакултет],N$34,дДанни[нФакултет],$C42,дДанни[СПЕЦИАЛНОСТ],$D42)</f>
        <v>0</v>
      </c>
      <c r="O42" s="30">
        <f>SUMIFS(дДанни[Часове],дДанни[ОКС],"Доктор",дДанни[пФакултет],O$34,дДанни[нФакултет],$C42,дДанни[СПЕЦИАЛНОСТ],$D42)</f>
        <v>0</v>
      </c>
      <c r="P42" s="30">
        <v>17</v>
      </c>
      <c r="Q42" s="30">
        <f>SUMIFS(дДанни[Часове],дДанни[ОКС],"Доктор",дДанни[пФакултет],Q$34,дДанни[нФакултет],$C42,дДанни[СПЕЦИАЛНОСТ],$D42)</f>
        <v>0</v>
      </c>
      <c r="R42" s="30">
        <f>SUMIFS(дДанни[Часове],дДанни[ОКС],"Доктор",дДанни[пФакултет],R$34,дДанни[нФакултет],$C42,дДанни[СПЕЦИАЛНОСТ],$D42)</f>
        <v>0</v>
      </c>
      <c r="S42" s="30">
        <f>SUMIFS(дДанни[Часове],дДанни[ОКС],"Доктор",дДанни[пФакултет],S$34,дДанни[нФакултет],$C42,дДанни[СПЕЦИАЛНОСТ],$D42)</f>
        <v>0</v>
      </c>
      <c r="T42" s="30">
        <f>SUMIFS(дДанни[Часове],дДанни[ОКС],"Доктор",дДанни[пФакултет],T$34,дДанни[нФакултет],$C42,дДанни[СПЕЦИАЛНОСТ],$D42)</f>
        <v>0</v>
      </c>
      <c r="U42" s="35">
        <f>SUMIFS(дДанни[Часове],дДанни[ОКС],"Доктор",дДанни[пФакултет],U$34,дДанни[нФакултет],$C42,дДанни[СПЕЦИАЛНОСТ],$D42)</f>
        <v>0</v>
      </c>
      <c r="V42" s="30">
        <f>SUMIFS(дДанни[Часове],дДанни[ОКС],"Доктор",дДанни[пФакултет],V$34,дДанни[нФакултет],$C42,дДанни[СПЕЦИАЛНОСТ],$D42)</f>
        <v>0</v>
      </c>
      <c r="W42" s="30">
        <f>SUMIFS(дДанни[Часове],дДанни[ОКС],"Доктор",дДанни[пФакултет],W$34,дДанни[нФакултет],$C42,дДанни[СПЕЦИАЛНОСТ],$D42)</f>
        <v>0</v>
      </c>
      <c r="X42" s="30">
        <f>SUMIFS(дДанни[Часове],дДанни[ОКС],"Доктор",дДанни[пФакултет],X$34,дДанни[нФакултет],$C42,дДанни[СПЕЦИАЛНОСТ],$D42)</f>
        <v>0</v>
      </c>
      <c r="Y42" s="24">
        <f t="shared" si="17"/>
        <v>17</v>
      </c>
      <c r="Z42" s="307">
        <f>SUM(Y42:Y51)</f>
        <v>94</v>
      </c>
      <c r="AB42" s="140"/>
      <c r="AD42" s="302">
        <f>A42</f>
        <v>4</v>
      </c>
      <c r="AE42" s="309" t="str">
        <f>B42</f>
        <v>Педагогика</v>
      </c>
      <c r="AF42" s="73" t="str">
        <f t="shared" si="18"/>
        <v>ФП</v>
      </c>
      <c r="AG42" s="63" t="str">
        <f t="shared" si="18"/>
        <v>Неформално образование</v>
      </c>
      <c r="AH42" s="158">
        <f t="shared" si="19"/>
        <v>0</v>
      </c>
      <c r="AI42" s="158">
        <f t="shared" si="19"/>
        <v>0</v>
      </c>
      <c r="AJ42" s="158">
        <f t="shared" si="19"/>
        <v>0</v>
      </c>
      <c r="AK42" s="158">
        <f t="shared" si="19"/>
        <v>0</v>
      </c>
      <c r="AL42" s="158">
        <f t="shared" si="19"/>
        <v>0</v>
      </c>
      <c r="AM42" s="158">
        <f t="shared" si="19"/>
        <v>0</v>
      </c>
      <c r="AN42" s="158">
        <f t="shared" si="19"/>
        <v>0</v>
      </c>
      <c r="AO42" s="158">
        <f t="shared" si="19"/>
        <v>0</v>
      </c>
      <c r="AP42" s="158">
        <f t="shared" si="19"/>
        <v>0</v>
      </c>
      <c r="AQ42" s="158">
        <f t="shared" si="19"/>
        <v>0</v>
      </c>
      <c r="AR42" s="158">
        <f t="shared" si="19"/>
        <v>0</v>
      </c>
      <c r="AS42" s="158">
        <f t="shared" si="19"/>
        <v>1</v>
      </c>
      <c r="AT42" s="158">
        <f t="shared" si="19"/>
        <v>0</v>
      </c>
      <c r="AU42" s="158">
        <f t="shared" si="19"/>
        <v>0</v>
      </c>
      <c r="AV42" s="158">
        <f t="shared" si="19"/>
        <v>0</v>
      </c>
      <c r="AW42" s="158">
        <f t="shared" si="19"/>
        <v>0</v>
      </c>
      <c r="AX42" s="159">
        <f t="shared" si="20"/>
        <v>0</v>
      </c>
      <c r="AY42" s="158">
        <f t="shared" si="20"/>
        <v>0</v>
      </c>
      <c r="AZ42" s="158">
        <f t="shared" si="20"/>
        <v>0</v>
      </c>
      <c r="BA42" s="158">
        <f t="shared" si="20"/>
        <v>0</v>
      </c>
      <c r="BB42" s="142">
        <f t="shared" si="21"/>
        <v>1</v>
      </c>
      <c r="BC42" s="311"/>
    </row>
    <row r="43" spans="1:55" ht="15.75" x14ac:dyDescent="0.25">
      <c r="A43" s="302"/>
      <c r="B43" s="309"/>
      <c r="C43" s="70" t="str">
        <f>БАКАЛАВРИ!C43</f>
        <v>ФП</v>
      </c>
      <c r="D43" s="60" t="str">
        <f>БАКАЛАВРИ!D43</f>
        <v>Педагогика</v>
      </c>
      <c r="E43" s="13">
        <f>SUMIFS(дДанни[Часове],дДанни[ОКС],"Доктор",дДанни[пФакултет],E$34,дДанни[нФакултет],$C43,дДанни[СПЕЦИАЛНОСТ],$D43)</f>
        <v>0</v>
      </c>
      <c r="F43" s="13">
        <f>SUMIFS(дДанни[Часове],дДанни[ОКС],"Доктор",дДанни[пФакултет],F$34,дДанни[нФакултет],$C43,дДанни[СПЕЦИАЛНОСТ],$D43)</f>
        <v>0</v>
      </c>
      <c r="G43" s="13">
        <f>SUMIFS(дДанни[Часове],дДанни[ОКС],"Доктор",дДанни[пФакултет],G$34,дДанни[нФакултет],$C43,дДанни[СПЕЦИАЛНОСТ],$D43)</f>
        <v>0</v>
      </c>
      <c r="H43" s="13">
        <f>SUMIFS(дДанни[Часове],дДанни[ОКС],"Доктор",дДанни[пФакултет],H$34,дДанни[нФакултет],$C43,дДанни[СПЕЦИАЛНОСТ],$D43)</f>
        <v>0</v>
      </c>
      <c r="I43" s="13">
        <f>SUMIFS(дДанни[Часове],дДанни[ОКС],"Доктор",дДанни[пФакултет],I$34,дДанни[нФакултет],$C43,дДанни[СПЕЦИАЛНОСТ],$D43)</f>
        <v>0</v>
      </c>
      <c r="J43" s="13">
        <f>SUMIFS(дДанни[Часове],дДанни[ОКС],"Доктор",дДанни[пФакултет],J$34,дДанни[нФакултет],$C43,дДанни[СПЕЦИАЛНОСТ],$D43)</f>
        <v>0</v>
      </c>
      <c r="K43" s="13">
        <f>SUMIFS(дДанни[Часове],дДанни[ОКС],"Доктор",дДанни[пФакултет],K$34,дДанни[нФакултет],$C43,дДанни[СПЕЦИАЛНОСТ],$D43)</f>
        <v>0</v>
      </c>
      <c r="L43" s="13">
        <f>SUMIFS(дДанни[Часове],дДанни[ОКС],"Доктор",дДанни[пФакултет],L$34,дДанни[нФакултет],$C43,дДанни[СПЕЦИАЛНОСТ],$D43)</f>
        <v>0</v>
      </c>
      <c r="M43" s="13">
        <f>SUMIFS(дДанни[Часове],дДанни[ОКС],"Доктор",дДанни[пФакултет],M$34,дДанни[нФакултет],$C43,дДанни[СПЕЦИАЛНОСТ],$D43)</f>
        <v>0</v>
      </c>
      <c r="N43" s="13">
        <f>SUMIFS(дДанни[Часове],дДанни[ОКС],"Доктор",дДанни[пФакултет],N$34,дДанни[нФакултет],$C43,дДанни[СПЕЦИАЛНОСТ],$D43)</f>
        <v>0</v>
      </c>
      <c r="O43" s="13">
        <f>SUMIFS(дДанни[Часове],дДанни[ОКС],"Доктор",дДанни[пФакултет],O$34,дДанни[нФакултет],$C43,дДанни[СПЕЦИАЛНОСТ],$D43)</f>
        <v>0</v>
      </c>
      <c r="P43" s="13">
        <v>1</v>
      </c>
      <c r="Q43" s="13">
        <f>SUMIFS(дДанни[Часове],дДанни[ОКС],"Доктор",дДанни[пФакултет],Q$34,дДанни[нФакултет],$C43,дДанни[СПЕЦИАЛНОСТ],$D43)</f>
        <v>0</v>
      </c>
      <c r="R43" s="13">
        <f>SUMIFS(дДанни[Часове],дДанни[ОКС],"Доктор",дДанни[пФакултет],R$34,дДанни[нФакултет],$C43,дДанни[СПЕЦИАЛНОСТ],$D43)</f>
        <v>0</v>
      </c>
      <c r="S43" s="13">
        <f>SUMIFS(дДанни[Часове],дДанни[ОКС],"Доктор",дДанни[пФакултет],S$34,дДанни[нФакултет],$C43,дДанни[СПЕЦИАЛНОСТ],$D43)</f>
        <v>0</v>
      </c>
      <c r="T43" s="13">
        <f>SUMIFS(дДанни[Часове],дДанни[ОКС],"Доктор",дДанни[пФакултет],T$34,дДанни[нФакултет],$C43,дДанни[СПЕЦИАЛНОСТ],$D43)</f>
        <v>0</v>
      </c>
      <c r="U43" s="33">
        <f>SUMIFS(дДанни[Часове],дДанни[ОКС],"Доктор",дДанни[пФакултет],U$34,дДанни[нФакултет],$C43,дДанни[СПЕЦИАЛНОСТ],$D43)</f>
        <v>0</v>
      </c>
      <c r="V43" s="13">
        <f>SUMIFS(дДанни[Часове],дДанни[ОКС],"Доктор",дДанни[пФакултет],V$34,дДанни[нФакултет],$C43,дДанни[СПЕЦИАЛНОСТ],$D43)</f>
        <v>0</v>
      </c>
      <c r="W43" s="13">
        <f>SUMIFS(дДанни[Часове],дДанни[ОКС],"Доктор",дДанни[пФакултет],W$34,дДанни[нФакултет],$C43,дДанни[СПЕЦИАЛНОСТ],$D43)</f>
        <v>0</v>
      </c>
      <c r="X43" s="13">
        <f>SUMIFS(дДанни[Часове],дДанни[ОКС],"Доктор",дДанни[пФакултет],X$34,дДанни[нФакултет],$C43,дДанни[СПЕЦИАЛНОСТ],$D43)</f>
        <v>0</v>
      </c>
      <c r="Y43" s="24">
        <f t="shared" si="17"/>
        <v>1</v>
      </c>
      <c r="Z43" s="307"/>
      <c r="AB43" s="140"/>
      <c r="AD43" s="302"/>
      <c r="AE43" s="309"/>
      <c r="AF43" s="70" t="str">
        <f t="shared" si="18"/>
        <v>ФП</v>
      </c>
      <c r="AG43" s="60" t="str">
        <f t="shared" si="18"/>
        <v>Педагогика</v>
      </c>
      <c r="AH43" s="158">
        <f t="shared" si="19"/>
        <v>0</v>
      </c>
      <c r="AI43" s="158">
        <f t="shared" si="19"/>
        <v>0</v>
      </c>
      <c r="AJ43" s="158">
        <f t="shared" si="19"/>
        <v>0</v>
      </c>
      <c r="AK43" s="158">
        <f t="shared" si="19"/>
        <v>0</v>
      </c>
      <c r="AL43" s="158">
        <f t="shared" si="19"/>
        <v>0</v>
      </c>
      <c r="AM43" s="158">
        <f t="shared" si="19"/>
        <v>0</v>
      </c>
      <c r="AN43" s="158">
        <f t="shared" si="19"/>
        <v>0</v>
      </c>
      <c r="AO43" s="158">
        <f t="shared" si="19"/>
        <v>0</v>
      </c>
      <c r="AP43" s="158">
        <f t="shared" si="19"/>
        <v>0</v>
      </c>
      <c r="AQ43" s="158">
        <f t="shared" si="19"/>
        <v>0</v>
      </c>
      <c r="AR43" s="158">
        <f t="shared" si="19"/>
        <v>0</v>
      </c>
      <c r="AS43" s="158">
        <f t="shared" si="19"/>
        <v>1</v>
      </c>
      <c r="AT43" s="158">
        <f t="shared" si="19"/>
        <v>0</v>
      </c>
      <c r="AU43" s="158">
        <f t="shared" si="19"/>
        <v>0</v>
      </c>
      <c r="AV43" s="158">
        <f t="shared" si="19"/>
        <v>0</v>
      </c>
      <c r="AW43" s="158">
        <f t="shared" si="19"/>
        <v>0</v>
      </c>
      <c r="AX43" s="159">
        <f t="shared" si="20"/>
        <v>0</v>
      </c>
      <c r="AY43" s="158">
        <f t="shared" si="20"/>
        <v>0</v>
      </c>
      <c r="AZ43" s="158">
        <f t="shared" si="20"/>
        <v>0</v>
      </c>
      <c r="BA43" s="158">
        <f t="shared" si="20"/>
        <v>0</v>
      </c>
      <c r="BB43" s="142">
        <f t="shared" ref="BB43:BB106" si="22">SUM(AH43:BA43)</f>
        <v>1</v>
      </c>
      <c r="BC43" s="311"/>
    </row>
    <row r="44" spans="1:55" ht="15.75" x14ac:dyDescent="0.25">
      <c r="A44" s="302"/>
      <c r="B44" s="309"/>
      <c r="C44" s="70" t="str">
        <f>БАКАЛАВРИ!C44</f>
        <v>ФНОИ</v>
      </c>
      <c r="D44" s="60" t="str">
        <f>БАКАЛАВРИ!D44</f>
        <v>Логопедия</v>
      </c>
      <c r="E44" s="13">
        <f>SUMIFS(дДанни[Часове],дДанни[ОКС],"Доктор",дДанни[пФакултет],E$34,дДанни[нФакултет],$C44,дДанни[СПЕЦИАЛНОСТ],$D44)</f>
        <v>0</v>
      </c>
      <c r="F44" s="13">
        <f>SUMIFS(дДанни[Часове],дДанни[ОКС],"Доктор",дДанни[пФакултет],F$34,дДанни[нФакултет],$C44,дДанни[СПЕЦИАЛНОСТ],$D44)</f>
        <v>0</v>
      </c>
      <c r="G44" s="13">
        <f>SUMIFS(дДанни[Часове],дДанни[ОКС],"Доктор",дДанни[пФакултет],G$34,дДанни[нФакултет],$C44,дДанни[СПЕЦИАЛНОСТ],$D44)</f>
        <v>0</v>
      </c>
      <c r="H44" s="13">
        <f>SUMIFS(дДанни[Часове],дДанни[ОКС],"Доктор",дДанни[пФакултет],H$34,дДанни[нФакултет],$C44,дДанни[СПЕЦИАЛНОСТ],$D44)</f>
        <v>0</v>
      </c>
      <c r="I44" s="13">
        <f>SUMIFS(дДанни[Часове],дДанни[ОКС],"Доктор",дДанни[пФакултет],I$34,дДанни[нФакултет],$C44,дДанни[СПЕЦИАЛНОСТ],$D44)</f>
        <v>0</v>
      </c>
      <c r="J44" s="13">
        <f>SUMIFS(дДанни[Часове],дДанни[ОКС],"Доктор",дДанни[пФакултет],J$34,дДанни[нФакултет],$C44,дДанни[СПЕЦИАЛНОСТ],$D44)</f>
        <v>0</v>
      </c>
      <c r="K44" s="13">
        <f>SUMIFS(дДанни[Часове],дДанни[ОКС],"Доктор",дДанни[пФакултет],K$34,дДанни[нФакултет],$C44,дДанни[СПЕЦИАЛНОСТ],$D44)</f>
        <v>0</v>
      </c>
      <c r="L44" s="13">
        <f>SUMIFS(дДанни[Часове],дДанни[ОКС],"Доктор",дДанни[пФакултет],L$34,дДанни[нФакултет],$C44,дДанни[СПЕЦИАЛНОСТ],$D44)</f>
        <v>0</v>
      </c>
      <c r="M44" s="13">
        <f>SUMIFS(дДанни[Часове],дДанни[ОКС],"Доктор",дДанни[пФакултет],M$34,дДанни[нФакултет],$C44,дДанни[СПЕЦИАЛНОСТ],$D44)</f>
        <v>0</v>
      </c>
      <c r="N44" s="13">
        <f>SUMIFS(дДанни[Часове],дДанни[ОКС],"Доктор",дДанни[пФакултет],N$34,дДанни[нФакултет],$C44,дДанни[СПЕЦИАЛНОСТ],$D44)</f>
        <v>0</v>
      </c>
      <c r="O44" s="13">
        <v>7</v>
      </c>
      <c r="P44" s="13">
        <f>SUMIFS(дДанни[Часове],дДанни[ОКС],"Доктор",дДанни[пФакултет],P$34,дДанни[нФакултет],$C44,дДанни[СПЕЦИАЛНОСТ],$D44)</f>
        <v>0</v>
      </c>
      <c r="Q44" s="13">
        <f>SUMIFS(дДанни[Часове],дДанни[ОКС],"Доктор",дДанни[пФакултет],Q$34,дДанни[нФакултет],$C44,дДанни[СПЕЦИАЛНОСТ],$D44)</f>
        <v>0</v>
      </c>
      <c r="R44" s="13">
        <f>SUMIFS(дДанни[Часове],дДанни[ОКС],"Доктор",дДанни[пФакултет],R$34,дДанни[нФакултет],$C44,дДанни[СПЕЦИАЛНОСТ],$D44)</f>
        <v>0</v>
      </c>
      <c r="S44" s="13">
        <f>SUMIFS(дДанни[Часове],дДанни[ОКС],"Доктор",дДанни[пФакултет],S$34,дДанни[нФакултет],$C44,дДанни[СПЕЦИАЛНОСТ],$D44)</f>
        <v>0</v>
      </c>
      <c r="T44" s="13">
        <f>SUMIFS(дДанни[Часове],дДанни[ОКС],"Доктор",дДанни[пФакултет],T$34,дДанни[нФакултет],$C44,дДанни[СПЕЦИАЛНОСТ],$D44)</f>
        <v>0</v>
      </c>
      <c r="U44" s="33">
        <f>SUMIFS(дДанни[Часове],дДанни[ОКС],"Доктор",дДанни[пФакултет],U$34,дДанни[нФакултет],$C44,дДанни[СПЕЦИАЛНОСТ],$D44)</f>
        <v>0</v>
      </c>
      <c r="V44" s="13">
        <f>SUMIFS(дДанни[Часове],дДанни[ОКС],"Доктор",дДанни[пФакултет],V$34,дДанни[нФакултет],$C44,дДанни[СПЕЦИАЛНОСТ],$D44)</f>
        <v>0</v>
      </c>
      <c r="W44" s="13">
        <f>SUMIFS(дДанни[Часове],дДанни[ОКС],"Доктор",дДанни[пФакултет],W$34,дДанни[нФакултет],$C44,дДанни[СПЕЦИАЛНОСТ],$D44)</f>
        <v>0</v>
      </c>
      <c r="X44" s="13">
        <f>SUMIFS(дДанни[Часове],дДанни[ОКС],"Доктор",дДанни[пФакултет],X$34,дДанни[нФакултет],$C44,дДанни[СПЕЦИАЛНОСТ],$D44)</f>
        <v>0</v>
      </c>
      <c r="Y44" s="24">
        <f t="shared" si="17"/>
        <v>7</v>
      </c>
      <c r="Z44" s="307"/>
      <c r="AB44" s="140"/>
      <c r="AD44" s="302"/>
      <c r="AE44" s="309"/>
      <c r="AF44" s="70" t="str">
        <f t="shared" si="18"/>
        <v>ФНОИ</v>
      </c>
      <c r="AG44" s="60" t="str">
        <f t="shared" si="18"/>
        <v>Логопедия</v>
      </c>
      <c r="AH44" s="158">
        <f t="shared" si="19"/>
        <v>0</v>
      </c>
      <c r="AI44" s="158">
        <f t="shared" si="19"/>
        <v>0</v>
      </c>
      <c r="AJ44" s="158">
        <f t="shared" si="19"/>
        <v>0</v>
      </c>
      <c r="AK44" s="158">
        <f t="shared" si="19"/>
        <v>0</v>
      </c>
      <c r="AL44" s="158">
        <f t="shared" si="19"/>
        <v>0</v>
      </c>
      <c r="AM44" s="158">
        <f t="shared" si="19"/>
        <v>0</v>
      </c>
      <c r="AN44" s="158">
        <f t="shared" si="19"/>
        <v>0</v>
      </c>
      <c r="AO44" s="158">
        <f t="shared" si="19"/>
        <v>0</v>
      </c>
      <c r="AP44" s="158">
        <f t="shared" si="19"/>
        <v>0</v>
      </c>
      <c r="AQ44" s="158">
        <f t="shared" si="19"/>
        <v>0</v>
      </c>
      <c r="AR44" s="158">
        <f t="shared" si="19"/>
        <v>1</v>
      </c>
      <c r="AS44" s="158">
        <f t="shared" si="19"/>
        <v>0</v>
      </c>
      <c r="AT44" s="158">
        <f t="shared" si="19"/>
        <v>0</v>
      </c>
      <c r="AU44" s="158">
        <f t="shared" si="19"/>
        <v>0</v>
      </c>
      <c r="AV44" s="158">
        <f t="shared" si="19"/>
        <v>0</v>
      </c>
      <c r="AW44" s="158">
        <f t="shared" si="19"/>
        <v>0</v>
      </c>
      <c r="AX44" s="159">
        <f t="shared" si="20"/>
        <v>0</v>
      </c>
      <c r="AY44" s="158">
        <f t="shared" si="20"/>
        <v>0</v>
      </c>
      <c r="AZ44" s="158">
        <f t="shared" si="20"/>
        <v>0</v>
      </c>
      <c r="BA44" s="158">
        <f t="shared" si="20"/>
        <v>0</v>
      </c>
      <c r="BB44" s="142">
        <f t="shared" si="22"/>
        <v>1</v>
      </c>
      <c r="BC44" s="311"/>
    </row>
    <row r="45" spans="1:55" ht="15.75" x14ac:dyDescent="0.25">
      <c r="A45" s="302"/>
      <c r="B45" s="309"/>
      <c r="C45" s="70" t="str">
        <f>БАКАЛАВРИ!C45</f>
        <v>ФНОИ</v>
      </c>
      <c r="D45" s="60" t="str">
        <f>БАКАЛАВРИ!D45</f>
        <v>Начална училищна педагогика и чужд език</v>
      </c>
      <c r="E45" s="13">
        <f>SUMIFS(дДанни[Часове],дДанни[ОКС],"Доктор",дДанни[пФакултет],E$34,дДанни[нФакултет],$C45,дДанни[СПЕЦИАЛНОСТ],$D45)</f>
        <v>0</v>
      </c>
      <c r="F45" s="13">
        <f>SUMIFS(дДанни[Часове],дДанни[ОКС],"Доктор",дДанни[пФакултет],F$34,дДанни[нФакултет],$C45,дДанни[СПЕЦИАЛНОСТ],$D45)</f>
        <v>0</v>
      </c>
      <c r="G45" s="13">
        <f>SUMIFS(дДанни[Часове],дДанни[ОКС],"Доктор",дДанни[пФакултет],G$34,дДанни[нФакултет],$C45,дДанни[СПЕЦИАЛНОСТ],$D45)</f>
        <v>0</v>
      </c>
      <c r="H45" s="13">
        <f>SUMIFS(дДанни[Часове],дДанни[ОКС],"Доктор",дДанни[пФакултет],H$34,дДанни[нФакултет],$C45,дДанни[СПЕЦИАЛНОСТ],$D45)</f>
        <v>0</v>
      </c>
      <c r="I45" s="13">
        <f>SUMIFS(дДанни[Часове],дДанни[ОКС],"Доктор",дДанни[пФакултет],I$34,дДанни[нФакултет],$C45,дДанни[СПЕЦИАЛНОСТ],$D45)</f>
        <v>0</v>
      </c>
      <c r="J45" s="13">
        <f>SUMIFS(дДанни[Часове],дДанни[ОКС],"Доктор",дДанни[пФакултет],J$34,дДанни[нФакултет],$C45,дДанни[СПЕЦИАЛНОСТ],$D45)</f>
        <v>0</v>
      </c>
      <c r="K45" s="13">
        <f>SUMIFS(дДанни[Часове],дДанни[ОКС],"Доктор",дДанни[пФакултет],K$34,дДанни[нФакултет],$C45,дДанни[СПЕЦИАЛНОСТ],$D45)</f>
        <v>0</v>
      </c>
      <c r="L45" s="13">
        <f>SUMIFS(дДанни[Часове],дДанни[ОКС],"Доктор",дДанни[пФакултет],L$34,дДанни[нФакултет],$C45,дДанни[СПЕЦИАЛНОСТ],$D45)</f>
        <v>0</v>
      </c>
      <c r="M45" s="13">
        <f>SUMIFS(дДанни[Часове],дДанни[ОКС],"Доктор",дДанни[пФакултет],M$34,дДанни[нФакултет],$C45,дДанни[СПЕЦИАЛНОСТ],$D45)</f>
        <v>0</v>
      </c>
      <c r="N45" s="13">
        <f>SUMIFS(дДанни[Часове],дДанни[ОКС],"Доктор",дДанни[пФакултет],N$34,дДанни[нФакултет],$C45,дДанни[СПЕЦИАЛНОСТ],$D45)</f>
        <v>0</v>
      </c>
      <c r="O45" s="13">
        <v>1</v>
      </c>
      <c r="P45" s="13">
        <f>SUMIFS(дДанни[Часове],дДанни[ОКС],"Доктор",дДанни[пФакултет],P$34,дДанни[нФакултет],$C45,дДанни[СПЕЦИАЛНОСТ],$D45)</f>
        <v>0</v>
      </c>
      <c r="Q45" s="13">
        <f>SUMIFS(дДанни[Часове],дДанни[ОКС],"Доктор",дДанни[пФакултет],Q$34,дДанни[нФакултет],$C45,дДанни[СПЕЦИАЛНОСТ],$D45)</f>
        <v>0</v>
      </c>
      <c r="R45" s="13">
        <f>SUMIFS(дДанни[Часове],дДанни[ОКС],"Доктор",дДанни[пФакултет],R$34,дДанни[нФакултет],$C45,дДанни[СПЕЦИАЛНОСТ],$D45)</f>
        <v>0</v>
      </c>
      <c r="S45" s="13">
        <f>SUMIFS(дДанни[Часове],дДанни[ОКС],"Доктор",дДанни[пФакултет],S$34,дДанни[нФакултет],$C45,дДанни[СПЕЦИАЛНОСТ],$D45)</f>
        <v>0</v>
      </c>
      <c r="T45" s="13">
        <f>SUMIFS(дДанни[Часове],дДанни[ОКС],"Доктор",дДанни[пФакултет],T$34,дДанни[нФакултет],$C45,дДанни[СПЕЦИАЛНОСТ],$D45)</f>
        <v>0</v>
      </c>
      <c r="U45" s="33">
        <f>SUMIFS(дДанни[Часове],дДанни[ОКС],"Доктор",дДанни[пФакултет],U$34,дДанни[нФакултет],$C45,дДанни[СПЕЦИАЛНОСТ],$D45)</f>
        <v>0</v>
      </c>
      <c r="V45" s="13">
        <f>SUMIFS(дДанни[Часове],дДанни[ОКС],"Доктор",дДанни[пФакултет],V$34,дДанни[нФакултет],$C45,дДанни[СПЕЦИАЛНОСТ],$D45)</f>
        <v>0</v>
      </c>
      <c r="W45" s="13">
        <f>SUMIFS(дДанни[Часове],дДанни[ОКС],"Доктор",дДанни[пФакултет],W$34,дДанни[нФакултет],$C45,дДанни[СПЕЦИАЛНОСТ],$D45)</f>
        <v>0</v>
      </c>
      <c r="X45" s="13">
        <f>SUMIFS(дДанни[Часове],дДанни[ОКС],"Доктор",дДанни[пФакултет],X$34,дДанни[нФакултет],$C45,дДанни[СПЕЦИАЛНОСТ],$D45)</f>
        <v>0</v>
      </c>
      <c r="Y45" s="24">
        <f t="shared" si="17"/>
        <v>1</v>
      </c>
      <c r="Z45" s="307"/>
      <c r="AB45" s="140"/>
      <c r="AD45" s="302"/>
      <c r="AE45" s="309"/>
      <c r="AF45" s="70" t="str">
        <f t="shared" si="18"/>
        <v>ФНОИ</v>
      </c>
      <c r="AG45" s="60" t="str">
        <f t="shared" si="18"/>
        <v>Начална училищна педагогика и чужд език</v>
      </c>
      <c r="AH45" s="158">
        <f t="shared" si="19"/>
        <v>0</v>
      </c>
      <c r="AI45" s="158">
        <f t="shared" si="19"/>
        <v>0</v>
      </c>
      <c r="AJ45" s="158">
        <f t="shared" si="19"/>
        <v>0</v>
      </c>
      <c r="AK45" s="158">
        <f t="shared" si="19"/>
        <v>0</v>
      </c>
      <c r="AL45" s="158">
        <f t="shared" si="19"/>
        <v>0</v>
      </c>
      <c r="AM45" s="158">
        <f t="shared" si="19"/>
        <v>0</v>
      </c>
      <c r="AN45" s="158">
        <f t="shared" si="19"/>
        <v>0</v>
      </c>
      <c r="AO45" s="158">
        <f t="shared" si="19"/>
        <v>0</v>
      </c>
      <c r="AP45" s="158">
        <f t="shared" si="19"/>
        <v>0</v>
      </c>
      <c r="AQ45" s="158">
        <f t="shared" si="19"/>
        <v>0</v>
      </c>
      <c r="AR45" s="158">
        <f t="shared" si="19"/>
        <v>1</v>
      </c>
      <c r="AS45" s="158">
        <f t="shared" si="19"/>
        <v>0</v>
      </c>
      <c r="AT45" s="158">
        <f t="shared" si="19"/>
        <v>0</v>
      </c>
      <c r="AU45" s="158">
        <f t="shared" si="19"/>
        <v>0</v>
      </c>
      <c r="AV45" s="158">
        <f t="shared" si="19"/>
        <v>0</v>
      </c>
      <c r="AW45" s="158">
        <f t="shared" si="19"/>
        <v>0</v>
      </c>
      <c r="AX45" s="159">
        <f t="shared" si="20"/>
        <v>0</v>
      </c>
      <c r="AY45" s="158">
        <f t="shared" si="20"/>
        <v>0</v>
      </c>
      <c r="AZ45" s="158">
        <f t="shared" si="20"/>
        <v>0</v>
      </c>
      <c r="BA45" s="158">
        <f t="shared" si="20"/>
        <v>0</v>
      </c>
      <c r="BB45" s="142">
        <f t="shared" si="22"/>
        <v>1</v>
      </c>
      <c r="BC45" s="311"/>
    </row>
    <row r="46" spans="1:55" ht="31.5" x14ac:dyDescent="0.25">
      <c r="A46" s="302"/>
      <c r="B46" s="309"/>
      <c r="C46" s="70" t="str">
        <f>БАКАЛАВРИ!C46</f>
        <v>ФНОИ</v>
      </c>
      <c r="D46" s="60" t="str">
        <f>БАКАЛАВРИ!D46</f>
        <v>Предучилищна и начална училищна педагогика</v>
      </c>
      <c r="E46" s="13">
        <f>SUMIFS(дДанни[Часове],дДанни[ОКС],"Доктор",дДанни[пФакултет],E$34,дДанни[нФакултет],$C46,дДанни[СПЕЦИАЛНОСТ],$D46)</f>
        <v>0</v>
      </c>
      <c r="F46" s="13">
        <f>SUMIFS(дДанни[Часове],дДанни[ОКС],"Доктор",дДанни[пФакултет],F$34,дДанни[нФакултет],$C46,дДанни[СПЕЦИАЛНОСТ],$D46)</f>
        <v>0</v>
      </c>
      <c r="G46" s="13">
        <f>SUMIFS(дДанни[Часове],дДанни[ОКС],"Доктор",дДанни[пФакултет],G$34,дДанни[нФакултет],$C46,дДанни[СПЕЦИАЛНОСТ],$D46)</f>
        <v>0</v>
      </c>
      <c r="H46" s="13">
        <f>SUMIFS(дДанни[Часове],дДанни[ОКС],"Доктор",дДанни[пФакултет],H$34,дДанни[нФакултет],$C46,дДанни[СПЕЦИАЛНОСТ],$D46)</f>
        <v>0</v>
      </c>
      <c r="I46" s="13">
        <f>SUMIFS(дДанни[Часове],дДанни[ОКС],"Доктор",дДанни[пФакултет],I$34,дДанни[нФакултет],$C46,дДанни[СПЕЦИАЛНОСТ],$D46)</f>
        <v>0</v>
      </c>
      <c r="J46" s="13">
        <f>SUMIFS(дДанни[Часове],дДанни[ОКС],"Доктор",дДанни[пФакултет],J$34,дДанни[нФакултет],$C46,дДанни[СПЕЦИАЛНОСТ],$D46)</f>
        <v>0</v>
      </c>
      <c r="K46" s="13">
        <f>SUMIFS(дДанни[Часове],дДанни[ОКС],"Доктор",дДанни[пФакултет],K$34,дДанни[нФакултет],$C46,дДанни[СПЕЦИАЛНОСТ],$D46)</f>
        <v>0</v>
      </c>
      <c r="L46" s="13">
        <f>SUMIFS(дДанни[Часове],дДанни[ОКС],"Доктор",дДанни[пФакултет],L$34,дДанни[нФакултет],$C46,дДанни[СПЕЦИАЛНОСТ],$D46)</f>
        <v>0</v>
      </c>
      <c r="M46" s="13">
        <f>SUMIFS(дДанни[Часове],дДанни[ОКС],"Доктор",дДанни[пФакултет],M$34,дДанни[нФакултет],$C46,дДанни[СПЕЦИАЛНОСТ],$D46)</f>
        <v>0</v>
      </c>
      <c r="N46" s="13">
        <f>SUMIFS(дДанни[Часове],дДанни[ОКС],"Доктор",дДанни[пФакултет],N$34,дДанни[нФакултет],$C46,дДанни[СПЕЦИАЛНОСТ],$D46)</f>
        <v>0</v>
      </c>
      <c r="O46" s="13">
        <v>5</v>
      </c>
      <c r="P46" s="13">
        <f>SUMIFS(дДанни[Часове],дДанни[ОКС],"Доктор",дДанни[пФакултет],P$34,дДанни[нФакултет],$C46,дДанни[СПЕЦИАЛНОСТ],$D46)</f>
        <v>0</v>
      </c>
      <c r="Q46" s="13">
        <f>SUMIFS(дДанни[Часове],дДанни[ОКС],"Доктор",дДанни[пФакултет],Q$34,дДанни[нФакултет],$C46,дДанни[СПЕЦИАЛНОСТ],$D46)</f>
        <v>0</v>
      </c>
      <c r="R46" s="13">
        <f>SUMIFS(дДанни[Часове],дДанни[ОКС],"Доктор",дДанни[пФакултет],R$34,дДанни[нФакултет],$C46,дДанни[СПЕЦИАЛНОСТ],$D46)</f>
        <v>0</v>
      </c>
      <c r="S46" s="13">
        <f>SUMIFS(дДанни[Часове],дДанни[ОКС],"Доктор",дДанни[пФакултет],S$34,дДанни[нФакултет],$C46,дДанни[СПЕЦИАЛНОСТ],$D46)</f>
        <v>0</v>
      </c>
      <c r="T46" s="13">
        <f>SUMIFS(дДанни[Часове],дДанни[ОКС],"Доктор",дДанни[пФакултет],T$34,дДанни[нФакултет],$C46,дДанни[СПЕЦИАЛНОСТ],$D46)</f>
        <v>0</v>
      </c>
      <c r="U46" s="33">
        <f>SUMIFS(дДанни[Часове],дДанни[ОКС],"Доктор",дДанни[пФакултет],U$34,дДанни[нФакултет],$C46,дДанни[СПЕЦИАЛНОСТ],$D46)</f>
        <v>0</v>
      </c>
      <c r="V46" s="13">
        <f>SUMIFS(дДанни[Часове],дДанни[ОКС],"Доктор",дДанни[пФакултет],V$34,дДанни[нФакултет],$C46,дДанни[СПЕЦИАЛНОСТ],$D46)</f>
        <v>0</v>
      </c>
      <c r="W46" s="13">
        <f>SUMIFS(дДанни[Часове],дДанни[ОКС],"Доктор",дДанни[пФакултет],W$34,дДанни[нФакултет],$C46,дДанни[СПЕЦИАЛНОСТ],$D46)</f>
        <v>0</v>
      </c>
      <c r="X46" s="13">
        <f>SUMIFS(дДанни[Часове],дДанни[ОКС],"Доктор",дДанни[пФакултет],X$34,дДанни[нФакултет],$C46,дДанни[СПЕЦИАЛНОСТ],$D46)</f>
        <v>0</v>
      </c>
      <c r="Y46" s="24">
        <f t="shared" si="17"/>
        <v>5</v>
      </c>
      <c r="Z46" s="307"/>
      <c r="AB46" s="140"/>
      <c r="AD46" s="302"/>
      <c r="AE46" s="309"/>
      <c r="AF46" s="70" t="str">
        <f t="shared" si="18"/>
        <v>ФНОИ</v>
      </c>
      <c r="AG46" s="60" t="str">
        <f t="shared" si="18"/>
        <v>Предучилищна и начална училищна педагогика</v>
      </c>
      <c r="AH46" s="158">
        <f t="shared" si="19"/>
        <v>0</v>
      </c>
      <c r="AI46" s="158">
        <f t="shared" si="19"/>
        <v>0</v>
      </c>
      <c r="AJ46" s="158">
        <f t="shared" si="19"/>
        <v>0</v>
      </c>
      <c r="AK46" s="158">
        <f t="shared" si="19"/>
        <v>0</v>
      </c>
      <c r="AL46" s="158">
        <f t="shared" si="19"/>
        <v>0</v>
      </c>
      <c r="AM46" s="158">
        <f t="shared" si="19"/>
        <v>0</v>
      </c>
      <c r="AN46" s="158">
        <f t="shared" si="19"/>
        <v>0</v>
      </c>
      <c r="AO46" s="158">
        <f t="shared" si="19"/>
        <v>0</v>
      </c>
      <c r="AP46" s="158">
        <f t="shared" si="19"/>
        <v>0</v>
      </c>
      <c r="AQ46" s="158">
        <f t="shared" si="19"/>
        <v>0</v>
      </c>
      <c r="AR46" s="158">
        <f t="shared" si="19"/>
        <v>1</v>
      </c>
      <c r="AS46" s="158">
        <f t="shared" si="19"/>
        <v>0</v>
      </c>
      <c r="AT46" s="158">
        <f t="shared" si="19"/>
        <v>0</v>
      </c>
      <c r="AU46" s="158">
        <f t="shared" si="19"/>
        <v>0</v>
      </c>
      <c r="AV46" s="158">
        <f t="shared" si="19"/>
        <v>0</v>
      </c>
      <c r="AW46" s="158">
        <f t="shared" si="19"/>
        <v>0</v>
      </c>
      <c r="AX46" s="159">
        <f t="shared" si="20"/>
        <v>0</v>
      </c>
      <c r="AY46" s="158">
        <f t="shared" si="20"/>
        <v>0</v>
      </c>
      <c r="AZ46" s="158">
        <f t="shared" si="20"/>
        <v>0</v>
      </c>
      <c r="BA46" s="158">
        <f t="shared" si="20"/>
        <v>0</v>
      </c>
      <c r="BB46" s="142">
        <f t="shared" si="22"/>
        <v>1</v>
      </c>
      <c r="BC46" s="311"/>
    </row>
    <row r="47" spans="1:55" ht="15.75" x14ac:dyDescent="0.25">
      <c r="A47" s="302"/>
      <c r="B47" s="309"/>
      <c r="C47" s="70" t="str">
        <f>БАКАЛАВРИ!C47</f>
        <v>ФНОИ</v>
      </c>
      <c r="D47" s="60" t="str">
        <f>БАКАЛАВРИ!D47</f>
        <v>Предучилищна педагогика и чужд език</v>
      </c>
      <c r="E47" s="13">
        <f>SUMIFS(дДанни[Часове],дДанни[ОКС],"Доктор",дДанни[пФакултет],E$34,дДанни[нФакултет],$C47,дДанни[СПЕЦИАЛНОСТ],$D47)</f>
        <v>0</v>
      </c>
      <c r="F47" s="13">
        <f>SUMIFS(дДанни[Часове],дДанни[ОКС],"Доктор",дДанни[пФакултет],F$34,дДанни[нФакултет],$C47,дДанни[СПЕЦИАЛНОСТ],$D47)</f>
        <v>0</v>
      </c>
      <c r="G47" s="13">
        <f>SUMIFS(дДанни[Часове],дДанни[ОКС],"Доктор",дДанни[пФакултет],G$34,дДанни[нФакултет],$C47,дДанни[СПЕЦИАЛНОСТ],$D47)</f>
        <v>0</v>
      </c>
      <c r="H47" s="13">
        <f>SUMIFS(дДанни[Часове],дДанни[ОКС],"Доктор",дДанни[пФакултет],H$34,дДанни[нФакултет],$C47,дДанни[СПЕЦИАЛНОСТ],$D47)</f>
        <v>0</v>
      </c>
      <c r="I47" s="13">
        <f>SUMIFS(дДанни[Часове],дДанни[ОКС],"Доктор",дДанни[пФакултет],I$34,дДанни[нФакултет],$C47,дДанни[СПЕЦИАЛНОСТ],$D47)</f>
        <v>0</v>
      </c>
      <c r="J47" s="13">
        <f>SUMIFS(дДанни[Часове],дДанни[ОКС],"Доктор",дДанни[пФакултет],J$34,дДанни[нФакултет],$C47,дДанни[СПЕЦИАЛНОСТ],$D47)</f>
        <v>0</v>
      </c>
      <c r="K47" s="13">
        <f>SUMIFS(дДанни[Часове],дДанни[ОКС],"Доктор",дДанни[пФакултет],K$34,дДанни[нФакултет],$C47,дДанни[СПЕЦИАЛНОСТ],$D47)</f>
        <v>0</v>
      </c>
      <c r="L47" s="13">
        <f>SUMIFS(дДанни[Часове],дДанни[ОКС],"Доктор",дДанни[пФакултет],L$34,дДанни[нФакултет],$C47,дДанни[СПЕЦИАЛНОСТ],$D47)</f>
        <v>0</v>
      </c>
      <c r="M47" s="13">
        <f>SUMIFS(дДанни[Часове],дДанни[ОКС],"Доктор",дДанни[пФакултет],M$34,дДанни[нФакултет],$C47,дДанни[СПЕЦИАЛНОСТ],$D47)</f>
        <v>0</v>
      </c>
      <c r="N47" s="13">
        <f>SUMIFS(дДанни[Часове],дДанни[ОКС],"Доктор",дДанни[пФакултет],N$34,дДанни[нФакултет],$C47,дДанни[СПЕЦИАЛНОСТ],$D47)</f>
        <v>0</v>
      </c>
      <c r="O47" s="13">
        <v>5</v>
      </c>
      <c r="P47" s="13">
        <f>SUMIFS(дДанни[Часове],дДанни[ОКС],"Доктор",дДанни[пФакултет],P$34,дДанни[нФакултет],$C47,дДанни[СПЕЦИАЛНОСТ],$D47)</f>
        <v>0</v>
      </c>
      <c r="Q47" s="13">
        <f>SUMIFS(дДанни[Часове],дДанни[ОКС],"Доктор",дДанни[пФакултет],Q$34,дДанни[нФакултет],$C47,дДанни[СПЕЦИАЛНОСТ],$D47)</f>
        <v>0</v>
      </c>
      <c r="R47" s="13">
        <f>SUMIFS(дДанни[Часове],дДанни[ОКС],"Доктор",дДанни[пФакултет],R$34,дДанни[нФакултет],$C47,дДанни[СПЕЦИАЛНОСТ],$D47)</f>
        <v>0</v>
      </c>
      <c r="S47" s="13">
        <f>SUMIFS(дДанни[Часове],дДанни[ОКС],"Доктор",дДанни[пФакултет],S$34,дДанни[нФакултет],$C47,дДанни[СПЕЦИАЛНОСТ],$D47)</f>
        <v>0</v>
      </c>
      <c r="T47" s="13">
        <f>SUMIFS(дДанни[Часове],дДанни[ОКС],"Доктор",дДанни[пФакултет],T$34,дДанни[нФакултет],$C47,дДанни[СПЕЦИАЛНОСТ],$D47)</f>
        <v>0</v>
      </c>
      <c r="U47" s="33">
        <f>SUMIFS(дДанни[Часове],дДанни[ОКС],"Доктор",дДанни[пФакултет],U$34,дДанни[нФакултет],$C47,дДанни[СПЕЦИАЛНОСТ],$D47)</f>
        <v>0</v>
      </c>
      <c r="V47" s="13">
        <f>SUMIFS(дДанни[Часове],дДанни[ОКС],"Доктор",дДанни[пФакултет],V$34,дДанни[нФакултет],$C47,дДанни[СПЕЦИАЛНОСТ],$D47)</f>
        <v>0</v>
      </c>
      <c r="W47" s="13">
        <f>SUMIFS(дДанни[Часове],дДанни[ОКС],"Доктор",дДанни[пФакултет],W$34,дДанни[нФакултет],$C47,дДанни[СПЕЦИАЛНОСТ],$D47)</f>
        <v>0</v>
      </c>
      <c r="X47" s="13">
        <f>SUMIFS(дДанни[Часове],дДанни[ОКС],"Доктор",дДанни[пФакултет],X$34,дДанни[нФакултет],$C47,дДанни[СПЕЦИАЛНОСТ],$D47)</f>
        <v>0</v>
      </c>
      <c r="Y47" s="24">
        <f t="shared" si="17"/>
        <v>5</v>
      </c>
      <c r="Z47" s="307"/>
      <c r="AB47" s="140"/>
      <c r="AD47" s="302"/>
      <c r="AE47" s="309"/>
      <c r="AF47" s="70" t="str">
        <f t="shared" si="18"/>
        <v>ФНОИ</v>
      </c>
      <c r="AG47" s="60" t="str">
        <f t="shared" si="18"/>
        <v>Предучилищна педагогика и чужд език</v>
      </c>
      <c r="AH47" s="158">
        <f t="shared" si="19"/>
        <v>0</v>
      </c>
      <c r="AI47" s="158">
        <f t="shared" si="19"/>
        <v>0</v>
      </c>
      <c r="AJ47" s="158">
        <f t="shared" si="19"/>
        <v>0</v>
      </c>
      <c r="AK47" s="158">
        <f t="shared" si="19"/>
        <v>0</v>
      </c>
      <c r="AL47" s="158">
        <f t="shared" si="19"/>
        <v>0</v>
      </c>
      <c r="AM47" s="158">
        <f t="shared" si="19"/>
        <v>0</v>
      </c>
      <c r="AN47" s="158">
        <f t="shared" si="19"/>
        <v>0</v>
      </c>
      <c r="AO47" s="158">
        <f t="shared" si="19"/>
        <v>0</v>
      </c>
      <c r="AP47" s="158">
        <f t="shared" si="19"/>
        <v>0</v>
      </c>
      <c r="AQ47" s="158">
        <f t="shared" si="19"/>
        <v>0</v>
      </c>
      <c r="AR47" s="158">
        <f t="shared" si="19"/>
        <v>1</v>
      </c>
      <c r="AS47" s="158">
        <f t="shared" si="19"/>
        <v>0</v>
      </c>
      <c r="AT47" s="158">
        <f t="shared" si="19"/>
        <v>0</v>
      </c>
      <c r="AU47" s="158">
        <f t="shared" si="19"/>
        <v>0</v>
      </c>
      <c r="AV47" s="158">
        <f t="shared" si="19"/>
        <v>0</v>
      </c>
      <c r="AW47" s="158">
        <f t="shared" si="19"/>
        <v>0</v>
      </c>
      <c r="AX47" s="159">
        <f t="shared" si="20"/>
        <v>0</v>
      </c>
      <c r="AY47" s="158">
        <f t="shared" si="20"/>
        <v>0</v>
      </c>
      <c r="AZ47" s="158">
        <f t="shared" si="20"/>
        <v>0</v>
      </c>
      <c r="BA47" s="158">
        <f t="shared" si="20"/>
        <v>0</v>
      </c>
      <c r="BB47" s="142">
        <f t="shared" si="22"/>
        <v>1</v>
      </c>
      <c r="BC47" s="311"/>
    </row>
    <row r="48" spans="1:55" ht="15.75" x14ac:dyDescent="0.25">
      <c r="A48" s="302"/>
      <c r="B48" s="309"/>
      <c r="C48" s="70" t="str">
        <f>БАКАЛАВРИ!C48</f>
        <v>ФНОИ</v>
      </c>
      <c r="D48" s="60" t="str">
        <f>БАКАЛАВРИ!D48</f>
        <v>Социална педагогика</v>
      </c>
      <c r="E48" s="13">
        <f>SUMIFS(дДанни[Часове],дДанни[ОКС],"Доктор",дДанни[пФакултет],E$34,дДанни[нФакултет],$C48,дДанни[СПЕЦИАЛНОСТ],$D48)</f>
        <v>0</v>
      </c>
      <c r="F48" s="13">
        <f>SUMIFS(дДанни[Часове],дДанни[ОКС],"Доктор",дДанни[пФакултет],F$34,дДанни[нФакултет],$C48,дДанни[СПЕЦИАЛНОСТ],$D48)</f>
        <v>0</v>
      </c>
      <c r="G48" s="13">
        <f>SUMIFS(дДанни[Часове],дДанни[ОКС],"Доктор",дДанни[пФакултет],G$34,дДанни[нФакултет],$C48,дДанни[СПЕЦИАЛНОСТ],$D48)</f>
        <v>0</v>
      </c>
      <c r="H48" s="13">
        <f>SUMIFS(дДанни[Часове],дДанни[ОКС],"Доктор",дДанни[пФакултет],H$34,дДанни[нФакултет],$C48,дДанни[СПЕЦИАЛНОСТ],$D48)</f>
        <v>0</v>
      </c>
      <c r="I48" s="13">
        <f>SUMIFS(дДанни[Часове],дДанни[ОКС],"Доктор",дДанни[пФакултет],I$34,дДанни[нФакултет],$C48,дДанни[СПЕЦИАЛНОСТ],$D48)</f>
        <v>0</v>
      </c>
      <c r="J48" s="13">
        <f>SUMIFS(дДанни[Часове],дДанни[ОКС],"Доктор",дДанни[пФакултет],J$34,дДанни[нФакултет],$C48,дДанни[СПЕЦИАЛНОСТ],$D48)</f>
        <v>0</v>
      </c>
      <c r="K48" s="13">
        <f>SUMIFS(дДанни[Часове],дДанни[ОКС],"Доктор",дДанни[пФакултет],K$34,дДанни[нФакултет],$C48,дДанни[СПЕЦИАЛНОСТ],$D48)</f>
        <v>0</v>
      </c>
      <c r="L48" s="13">
        <f>SUMIFS(дДанни[Часове],дДанни[ОКС],"Доктор",дДанни[пФакултет],L$34,дДанни[нФакултет],$C48,дДанни[СПЕЦИАЛНОСТ],$D48)</f>
        <v>0</v>
      </c>
      <c r="M48" s="13">
        <f>SUMIFS(дДанни[Часове],дДанни[ОКС],"Доктор",дДанни[пФакултет],M$34,дДанни[нФакултет],$C48,дДанни[СПЕЦИАЛНОСТ],$D48)</f>
        <v>0</v>
      </c>
      <c r="N48" s="13">
        <f>SUMIFS(дДанни[Часове],дДанни[ОКС],"Доктор",дДанни[пФакултет],N$34,дДанни[нФакултет],$C48,дДанни[СПЕЦИАЛНОСТ],$D48)</f>
        <v>0</v>
      </c>
      <c r="O48" s="13">
        <v>2</v>
      </c>
      <c r="P48" s="13">
        <f>SUMIFS(дДанни[Часове],дДанни[ОКС],"Доктор",дДанни[пФакултет],P$34,дДанни[нФакултет],$C48,дДанни[СПЕЦИАЛНОСТ],$D48)</f>
        <v>0</v>
      </c>
      <c r="Q48" s="13">
        <f>SUMIFS(дДанни[Часове],дДанни[ОКС],"Доктор",дДанни[пФакултет],Q$34,дДанни[нФакултет],$C48,дДанни[СПЕЦИАЛНОСТ],$D48)</f>
        <v>0</v>
      </c>
      <c r="R48" s="13">
        <f>SUMIFS(дДанни[Часове],дДанни[ОКС],"Доктор",дДанни[пФакултет],R$34,дДанни[нФакултет],$C48,дДанни[СПЕЦИАЛНОСТ],$D48)</f>
        <v>0</v>
      </c>
      <c r="S48" s="13">
        <f>SUMIFS(дДанни[Часове],дДанни[ОКС],"Доктор",дДанни[пФакултет],S$34,дДанни[нФакултет],$C48,дДанни[СПЕЦИАЛНОСТ],$D48)</f>
        <v>0</v>
      </c>
      <c r="T48" s="13">
        <f>SUMIFS(дДанни[Часове],дДанни[ОКС],"Доктор",дДанни[пФакултет],T$34,дДанни[нФакултет],$C48,дДанни[СПЕЦИАЛНОСТ],$D48)</f>
        <v>0</v>
      </c>
      <c r="U48" s="33">
        <f>SUMIFS(дДанни[Часове],дДанни[ОКС],"Доктор",дДанни[пФакултет],U$34,дДанни[нФакултет],$C48,дДанни[СПЕЦИАЛНОСТ],$D48)</f>
        <v>0</v>
      </c>
      <c r="V48" s="13">
        <f>SUMIFS(дДанни[Часове],дДанни[ОКС],"Доктор",дДанни[пФакултет],V$34,дДанни[нФакултет],$C48,дДанни[СПЕЦИАЛНОСТ],$D48)</f>
        <v>0</v>
      </c>
      <c r="W48" s="13">
        <f>SUMIFS(дДанни[Часове],дДанни[ОКС],"Доктор",дДанни[пФакултет],W$34,дДанни[нФакултет],$C48,дДанни[СПЕЦИАЛНОСТ],$D48)</f>
        <v>0</v>
      </c>
      <c r="X48" s="13">
        <f>SUMIFS(дДанни[Часове],дДанни[ОКС],"Доктор",дДанни[пФакултет],X$34,дДанни[нФакултет],$C48,дДанни[СПЕЦИАЛНОСТ],$D48)</f>
        <v>0</v>
      </c>
      <c r="Y48" s="24">
        <f t="shared" si="17"/>
        <v>2</v>
      </c>
      <c r="Z48" s="307"/>
      <c r="AB48" s="140"/>
      <c r="AD48" s="302"/>
      <c r="AE48" s="309"/>
      <c r="AF48" s="70" t="str">
        <f t="shared" si="18"/>
        <v>ФНОИ</v>
      </c>
      <c r="AG48" s="60" t="str">
        <f t="shared" si="18"/>
        <v>Социална педагогика</v>
      </c>
      <c r="AH48" s="158">
        <f t="shared" si="19"/>
        <v>0</v>
      </c>
      <c r="AI48" s="158">
        <f t="shared" si="19"/>
        <v>0</v>
      </c>
      <c r="AJ48" s="158">
        <f t="shared" si="19"/>
        <v>0</v>
      </c>
      <c r="AK48" s="158">
        <f t="shared" si="19"/>
        <v>0</v>
      </c>
      <c r="AL48" s="158">
        <f t="shared" si="19"/>
        <v>0</v>
      </c>
      <c r="AM48" s="158">
        <f t="shared" si="19"/>
        <v>0</v>
      </c>
      <c r="AN48" s="158">
        <f t="shared" si="19"/>
        <v>0</v>
      </c>
      <c r="AO48" s="158">
        <f t="shared" si="19"/>
        <v>0</v>
      </c>
      <c r="AP48" s="158">
        <f t="shared" si="19"/>
        <v>0</v>
      </c>
      <c r="AQ48" s="158">
        <f t="shared" si="19"/>
        <v>0</v>
      </c>
      <c r="AR48" s="158">
        <f t="shared" si="19"/>
        <v>1</v>
      </c>
      <c r="AS48" s="158">
        <f t="shared" si="19"/>
        <v>0</v>
      </c>
      <c r="AT48" s="158">
        <f t="shared" si="19"/>
        <v>0</v>
      </c>
      <c r="AU48" s="158">
        <f t="shared" si="19"/>
        <v>0</v>
      </c>
      <c r="AV48" s="158">
        <f t="shared" si="19"/>
        <v>0</v>
      </c>
      <c r="AW48" s="158">
        <f t="shared" si="19"/>
        <v>0</v>
      </c>
      <c r="AX48" s="159">
        <f t="shared" si="20"/>
        <v>0</v>
      </c>
      <c r="AY48" s="158">
        <f t="shared" si="20"/>
        <v>0</v>
      </c>
      <c r="AZ48" s="158">
        <f t="shared" si="20"/>
        <v>0</v>
      </c>
      <c r="BA48" s="158">
        <f t="shared" si="20"/>
        <v>0</v>
      </c>
      <c r="BB48" s="142">
        <f t="shared" si="22"/>
        <v>1</v>
      </c>
      <c r="BC48" s="311"/>
    </row>
    <row r="49" spans="1:55" ht="15.75" x14ac:dyDescent="0.25">
      <c r="A49" s="302"/>
      <c r="B49" s="309"/>
      <c r="C49" s="70" t="str">
        <f>БАКАЛАВРИ!C49</f>
        <v>ФНОИ</v>
      </c>
      <c r="D49" s="60" t="str">
        <f>БАКАЛАВРИ!D49</f>
        <v>Специална педагогика</v>
      </c>
      <c r="E49" s="13">
        <f>SUMIFS(дДанни[Часове],дДанни[ОКС],"Доктор",дДанни[пФакултет],E$34,дДанни[нФакултет],$C49,дДанни[СПЕЦИАЛНОСТ],$D49)</f>
        <v>0</v>
      </c>
      <c r="F49" s="13">
        <f>SUMIFS(дДанни[Часове],дДанни[ОКС],"Доктор",дДанни[пФакултет],F$34,дДанни[нФакултет],$C49,дДанни[СПЕЦИАЛНОСТ],$D49)</f>
        <v>0</v>
      </c>
      <c r="G49" s="13">
        <f>SUMIFS(дДанни[Часове],дДанни[ОКС],"Доктор",дДанни[пФакултет],G$34,дДанни[нФакултет],$C49,дДанни[СПЕЦИАЛНОСТ],$D49)</f>
        <v>0</v>
      </c>
      <c r="H49" s="13">
        <f>SUMIFS(дДанни[Часове],дДанни[ОКС],"Доктор",дДанни[пФакултет],H$34,дДанни[нФакултет],$C49,дДанни[СПЕЦИАЛНОСТ],$D49)</f>
        <v>0</v>
      </c>
      <c r="I49" s="13">
        <f>SUMIFS(дДанни[Часове],дДанни[ОКС],"Доктор",дДанни[пФакултет],I$34,дДанни[нФакултет],$C49,дДанни[СПЕЦИАЛНОСТ],$D49)</f>
        <v>0</v>
      </c>
      <c r="J49" s="13">
        <f>SUMIFS(дДанни[Часове],дДанни[ОКС],"Доктор",дДанни[пФакултет],J$34,дДанни[нФакултет],$C49,дДанни[СПЕЦИАЛНОСТ],$D49)</f>
        <v>0</v>
      </c>
      <c r="K49" s="13">
        <f>SUMIFS(дДанни[Часове],дДанни[ОКС],"Доктор",дДанни[пФакултет],K$34,дДанни[нФакултет],$C49,дДанни[СПЕЦИАЛНОСТ],$D49)</f>
        <v>0</v>
      </c>
      <c r="L49" s="13">
        <f>SUMIFS(дДанни[Часове],дДанни[ОКС],"Доктор",дДанни[пФакултет],L$34,дДанни[нФакултет],$C49,дДанни[СПЕЦИАЛНОСТ],$D49)</f>
        <v>0</v>
      </c>
      <c r="M49" s="13">
        <f>SUMIFS(дДанни[Часове],дДанни[ОКС],"Доктор",дДанни[пФакултет],M$34,дДанни[нФакултет],$C49,дДанни[СПЕЦИАЛНОСТ],$D49)</f>
        <v>0</v>
      </c>
      <c r="N49" s="13">
        <f>SUMIFS(дДанни[Часове],дДанни[ОКС],"Доктор",дДанни[пФакултет],N$34,дДанни[нФакултет],$C49,дДанни[СПЕЦИАЛНОСТ],$D49)</f>
        <v>0</v>
      </c>
      <c r="O49" s="13">
        <v>49</v>
      </c>
      <c r="P49" s="13">
        <f>SUMIFS(дДанни[Часове],дДанни[ОКС],"Доктор",дДанни[пФакултет],P$34,дДанни[нФакултет],$C49,дДанни[СПЕЦИАЛНОСТ],$D49)</f>
        <v>0</v>
      </c>
      <c r="Q49" s="13">
        <f>SUMIFS(дДанни[Часове],дДанни[ОКС],"Доктор",дДанни[пФакултет],Q$34,дДанни[нФакултет],$C49,дДанни[СПЕЦИАЛНОСТ],$D49)</f>
        <v>0</v>
      </c>
      <c r="R49" s="13">
        <f>SUMIFS(дДанни[Часове],дДанни[ОКС],"Доктор",дДанни[пФакултет],R$34,дДанни[нФакултет],$C49,дДанни[СПЕЦИАЛНОСТ],$D49)</f>
        <v>0</v>
      </c>
      <c r="S49" s="13">
        <f>SUMIFS(дДанни[Часове],дДанни[ОКС],"Доктор",дДанни[пФакултет],S$34,дДанни[нФакултет],$C49,дДанни[СПЕЦИАЛНОСТ],$D49)</f>
        <v>0</v>
      </c>
      <c r="T49" s="13">
        <f>SUMIFS(дДанни[Часове],дДанни[ОКС],"Доктор",дДанни[пФакултет],T$34,дДанни[нФакултет],$C49,дДанни[СПЕЦИАЛНОСТ],$D49)</f>
        <v>0</v>
      </c>
      <c r="U49" s="33">
        <f>SUMIFS(дДанни[Часове],дДанни[ОКС],"Доктор",дДанни[пФакултет],U$34,дДанни[нФакултет],$C49,дДанни[СПЕЦИАЛНОСТ],$D49)</f>
        <v>0</v>
      </c>
      <c r="V49" s="13">
        <f>SUMIFS(дДанни[Часове],дДанни[ОКС],"Доктор",дДанни[пФакултет],V$34,дДанни[нФакултет],$C49,дДанни[СПЕЦИАЛНОСТ],$D49)</f>
        <v>0</v>
      </c>
      <c r="W49" s="13">
        <f>SUMIFS(дДанни[Часове],дДанни[ОКС],"Доктор",дДанни[пФакултет],W$34,дДанни[нФакултет],$C49,дДанни[СПЕЦИАЛНОСТ],$D49)</f>
        <v>0</v>
      </c>
      <c r="X49" s="13">
        <f>SUMIFS(дДанни[Часове],дДанни[ОКС],"Доктор",дДанни[пФакултет],X$34,дДанни[нФакултет],$C49,дДанни[СПЕЦИАЛНОСТ],$D49)</f>
        <v>0</v>
      </c>
      <c r="Y49" s="24">
        <f t="shared" si="17"/>
        <v>49</v>
      </c>
      <c r="Z49" s="307"/>
      <c r="AB49" s="140"/>
      <c r="AD49" s="302"/>
      <c r="AE49" s="309"/>
      <c r="AF49" s="70" t="str">
        <f t="shared" si="18"/>
        <v>ФНОИ</v>
      </c>
      <c r="AG49" s="60" t="str">
        <f t="shared" si="18"/>
        <v>Специална педагогика</v>
      </c>
      <c r="AH49" s="158">
        <f t="shared" si="19"/>
        <v>0</v>
      </c>
      <c r="AI49" s="158">
        <f t="shared" si="19"/>
        <v>0</v>
      </c>
      <c r="AJ49" s="158">
        <f t="shared" si="19"/>
        <v>0</v>
      </c>
      <c r="AK49" s="158">
        <f t="shared" si="19"/>
        <v>0</v>
      </c>
      <c r="AL49" s="158">
        <f t="shared" si="19"/>
        <v>0</v>
      </c>
      <c r="AM49" s="158">
        <f t="shared" si="19"/>
        <v>0</v>
      </c>
      <c r="AN49" s="158">
        <f t="shared" si="19"/>
        <v>0</v>
      </c>
      <c r="AO49" s="158">
        <f t="shared" si="19"/>
        <v>0</v>
      </c>
      <c r="AP49" s="158">
        <f t="shared" si="19"/>
        <v>0</v>
      </c>
      <c r="AQ49" s="158">
        <f t="shared" si="19"/>
        <v>0</v>
      </c>
      <c r="AR49" s="158">
        <f t="shared" si="19"/>
        <v>1</v>
      </c>
      <c r="AS49" s="158">
        <f t="shared" si="19"/>
        <v>0</v>
      </c>
      <c r="AT49" s="158">
        <f t="shared" si="19"/>
        <v>0</v>
      </c>
      <c r="AU49" s="158">
        <f t="shared" si="19"/>
        <v>0</v>
      </c>
      <c r="AV49" s="158">
        <f t="shared" si="19"/>
        <v>0</v>
      </c>
      <c r="AW49" s="158">
        <f t="shared" si="19"/>
        <v>0</v>
      </c>
      <c r="AX49" s="159">
        <f t="shared" si="20"/>
        <v>0</v>
      </c>
      <c r="AY49" s="158">
        <f t="shared" si="20"/>
        <v>0</v>
      </c>
      <c r="AZ49" s="158">
        <f t="shared" si="20"/>
        <v>0</v>
      </c>
      <c r="BA49" s="158">
        <f t="shared" si="20"/>
        <v>0</v>
      </c>
      <c r="BB49" s="142">
        <f t="shared" si="22"/>
        <v>1</v>
      </c>
      <c r="BC49" s="311"/>
    </row>
    <row r="50" spans="1:55" ht="31.5" x14ac:dyDescent="0.25">
      <c r="A50" s="302"/>
      <c r="B50" s="309"/>
      <c r="C50" s="204" t="str">
        <f>БАКАЛАВРИ!C50</f>
        <v>ФНОИ</v>
      </c>
      <c r="D50" s="205" t="str">
        <f>БАКАЛАВРИ!D50</f>
        <v>Медийна педагогика и художествена комуникация</v>
      </c>
      <c r="E50" s="80">
        <f>SUMIFS(дДанни[Часове],дДанни[ОКС],"Доктор",дДанни[пФакултет],E$34,дДанни[нФакултет],$C50,дДанни[СПЕЦИАЛНОСТ],$D50)</f>
        <v>0</v>
      </c>
      <c r="F50" s="80">
        <f>SUMIFS(дДанни[Часове],дДанни[ОКС],"Доктор",дДанни[пФакултет],F$34,дДанни[нФакултет],$C50,дДанни[СПЕЦИАЛНОСТ],$D50)</f>
        <v>0</v>
      </c>
      <c r="G50" s="80">
        <f>SUMIFS(дДанни[Часове],дДанни[ОКС],"Доктор",дДанни[пФакултет],G$34,дДанни[нФакултет],$C50,дДанни[СПЕЦИАЛНОСТ],$D50)</f>
        <v>0</v>
      </c>
      <c r="H50" s="80">
        <f>SUMIFS(дДанни[Часове],дДанни[ОКС],"Доктор",дДанни[пФакултет],H$34,дДанни[нФакултет],$C50,дДанни[СПЕЦИАЛНОСТ],$D50)</f>
        <v>0</v>
      </c>
      <c r="I50" s="80">
        <f>SUMIFS(дДанни[Часове],дДанни[ОКС],"Доктор",дДанни[пФакултет],I$34,дДанни[нФакултет],$C50,дДанни[СПЕЦИАЛНОСТ],$D50)</f>
        <v>0</v>
      </c>
      <c r="J50" s="80">
        <f>SUMIFS(дДанни[Часове],дДанни[ОКС],"Доктор",дДанни[пФакултет],J$34,дДанни[нФакултет],$C50,дДанни[СПЕЦИАЛНОСТ],$D50)</f>
        <v>0</v>
      </c>
      <c r="K50" s="80">
        <f>SUMIFS(дДанни[Часове],дДанни[ОКС],"Доктор",дДанни[пФакултет],K$34,дДанни[нФакултет],$C50,дДанни[СПЕЦИАЛНОСТ],$D50)</f>
        <v>0</v>
      </c>
      <c r="L50" s="80">
        <f>SUMIFS(дДанни[Часове],дДанни[ОКС],"Доктор",дДанни[пФакултет],L$34,дДанни[нФакултет],$C50,дДанни[СПЕЦИАЛНОСТ],$D50)</f>
        <v>0</v>
      </c>
      <c r="M50" s="80">
        <f>SUMIFS(дДанни[Часове],дДанни[ОКС],"Доктор",дДанни[пФакултет],M$34,дДанни[нФакултет],$C50,дДанни[СПЕЦИАЛНОСТ],$D50)</f>
        <v>0</v>
      </c>
      <c r="N50" s="80">
        <f>SUMIFS(дДанни[Часове],дДанни[ОКС],"Доктор",дДанни[пФакултет],N$34,дДанни[нФакултет],$C50,дДанни[СПЕЦИАЛНОСТ],$D50)</f>
        <v>0</v>
      </c>
      <c r="O50" s="80">
        <v>7</v>
      </c>
      <c r="P50" s="80">
        <f>SUMIFS(дДанни[Часове],дДанни[ОКС],"Доктор",дДанни[пФакултет],P$34,дДанни[нФакултет],$C50,дДанни[СПЕЦИАЛНОСТ],$D50)</f>
        <v>0</v>
      </c>
      <c r="Q50" s="80">
        <f>SUMIFS(дДанни[Часове],дДанни[ОКС],"Доктор",дДанни[пФакултет],Q$34,дДанни[нФакултет],$C50,дДанни[СПЕЦИАЛНОСТ],$D50)</f>
        <v>0</v>
      </c>
      <c r="R50" s="80">
        <f>SUMIFS(дДанни[Часове],дДанни[ОКС],"Доктор",дДанни[пФакултет],R$34,дДанни[нФакултет],$C50,дДанни[СПЕЦИАЛНОСТ],$D50)</f>
        <v>0</v>
      </c>
      <c r="S50" s="80">
        <f>SUMIFS(дДанни[Часове],дДанни[ОКС],"Доктор",дДанни[пФакултет],S$34,дДанни[нФакултет],$C50,дДанни[СПЕЦИАЛНОСТ],$D50)</f>
        <v>0</v>
      </c>
      <c r="T50" s="80">
        <f>SUMIFS(дДанни[Часове],дДанни[ОКС],"Доктор",дДанни[пФакултет],T$34,дДанни[нФакултет],$C50,дДанни[СПЕЦИАЛНОСТ],$D50)</f>
        <v>0</v>
      </c>
      <c r="U50" s="81">
        <f>SUMIFS(дДанни[Часове],дДанни[ОКС],"Доктор",дДанни[пФакултет],U$34,дДанни[нФакултет],$C50,дДанни[СПЕЦИАЛНОСТ],$D50)</f>
        <v>0</v>
      </c>
      <c r="V50" s="80">
        <f>SUMIFS(дДанни[Часове],дДанни[ОКС],"Доктор",дДанни[пФакултет],V$34,дДанни[нФакултет],$C50,дДанни[СПЕЦИАЛНОСТ],$D50)</f>
        <v>0</v>
      </c>
      <c r="W50" s="80">
        <f>SUMIFS(дДанни[Часове],дДанни[ОКС],"Доктор",дДанни[пФакултет],W$34,дДанни[нФакултет],$C50,дДанни[СПЕЦИАЛНОСТ],$D50)</f>
        <v>0</v>
      </c>
      <c r="X50" s="80">
        <f>SUMIFS(дДанни[Часове],дДанни[ОКС],"Доктор",дДанни[пФакултет],X$34,дДанни[нФакултет],$C50,дДанни[СПЕЦИАЛНОСТ],$D50)</f>
        <v>0</v>
      </c>
      <c r="Y50" s="24">
        <f t="shared" si="17"/>
        <v>7</v>
      </c>
      <c r="Z50" s="307"/>
      <c r="AB50" s="140"/>
      <c r="AD50" s="302"/>
      <c r="AE50" s="309"/>
      <c r="AF50" s="204" t="str">
        <f t="shared" si="18"/>
        <v>ФНОИ</v>
      </c>
      <c r="AG50" s="205" t="str">
        <f t="shared" si="18"/>
        <v>Медийна педагогика и художествена комуникация</v>
      </c>
      <c r="AH50" s="158">
        <f t="shared" si="19"/>
        <v>0</v>
      </c>
      <c r="AI50" s="158">
        <f t="shared" si="19"/>
        <v>0</v>
      </c>
      <c r="AJ50" s="158">
        <f t="shared" si="19"/>
        <v>0</v>
      </c>
      <c r="AK50" s="158">
        <f t="shared" si="19"/>
        <v>0</v>
      </c>
      <c r="AL50" s="158">
        <f t="shared" si="19"/>
        <v>0</v>
      </c>
      <c r="AM50" s="158">
        <f t="shared" si="19"/>
        <v>0</v>
      </c>
      <c r="AN50" s="158">
        <f t="shared" si="19"/>
        <v>0</v>
      </c>
      <c r="AO50" s="158">
        <f t="shared" si="19"/>
        <v>0</v>
      </c>
      <c r="AP50" s="158">
        <f t="shared" si="19"/>
        <v>0</v>
      </c>
      <c r="AQ50" s="158">
        <f t="shared" si="19"/>
        <v>0</v>
      </c>
      <c r="AR50" s="158">
        <f t="shared" si="19"/>
        <v>1</v>
      </c>
      <c r="AS50" s="158">
        <f t="shared" si="19"/>
        <v>0</v>
      </c>
      <c r="AT50" s="158">
        <f t="shared" si="19"/>
        <v>0</v>
      </c>
      <c r="AU50" s="158">
        <f t="shared" si="19"/>
        <v>0</v>
      </c>
      <c r="AV50" s="158">
        <f t="shared" si="19"/>
        <v>0</v>
      </c>
      <c r="AW50" s="158">
        <f t="shared" si="19"/>
        <v>0</v>
      </c>
      <c r="AX50" s="159">
        <f t="shared" si="20"/>
        <v>0</v>
      </c>
      <c r="AY50" s="158">
        <f t="shared" si="20"/>
        <v>0</v>
      </c>
      <c r="AZ50" s="158">
        <f t="shared" si="20"/>
        <v>0</v>
      </c>
      <c r="BA50" s="158">
        <f t="shared" si="20"/>
        <v>0</v>
      </c>
      <c r="BB50" s="142">
        <f t="shared" si="22"/>
        <v>1</v>
      </c>
      <c r="BC50" s="311"/>
    </row>
    <row r="51" spans="1:55" ht="32.25" thickBot="1" x14ac:dyDescent="0.3">
      <c r="A51" s="303"/>
      <c r="B51" s="305"/>
      <c r="C51" s="71" t="str">
        <f>БАКАЛАВРИ!C51</f>
        <v>ФНОИ</v>
      </c>
      <c r="D51" s="61" t="str">
        <f>БАКАЛАВРИ!D51</f>
        <v>Медийна педагогика и художествена комуникация (на английски език)</v>
      </c>
      <c r="E51" s="14">
        <f>SUMIFS(дДанни[Часове],дДанни[ОКС],"Доктор",дДанни[пФакултет],E$34,дДанни[нФакултет],$C51,дДанни[СПЕЦИАЛНОСТ],$D51)</f>
        <v>0</v>
      </c>
      <c r="F51" s="14">
        <f>SUMIFS(дДанни[Часове],дДанни[ОКС],"Доктор",дДанни[пФакултет],F$34,дДанни[нФакултет],$C51,дДанни[СПЕЦИАЛНОСТ],$D51)</f>
        <v>0</v>
      </c>
      <c r="G51" s="14">
        <f>SUMIFS(дДанни[Часове],дДанни[ОКС],"Доктор",дДанни[пФакултет],G$34,дДанни[нФакултет],$C51,дДанни[СПЕЦИАЛНОСТ],$D51)</f>
        <v>0</v>
      </c>
      <c r="H51" s="14">
        <f>SUMIFS(дДанни[Часове],дДанни[ОКС],"Доктор",дДанни[пФакултет],H$34,дДанни[нФакултет],$C51,дДанни[СПЕЦИАЛНОСТ],$D51)</f>
        <v>0</v>
      </c>
      <c r="I51" s="14">
        <f>SUMIFS(дДанни[Часове],дДанни[ОКС],"Доктор",дДанни[пФакултет],I$34,дДанни[нФакултет],$C51,дДанни[СПЕЦИАЛНОСТ],$D51)</f>
        <v>0</v>
      </c>
      <c r="J51" s="14">
        <f>SUMIFS(дДанни[Часове],дДанни[ОКС],"Доктор",дДанни[пФакултет],J$34,дДанни[нФакултет],$C51,дДанни[СПЕЦИАЛНОСТ],$D51)</f>
        <v>0</v>
      </c>
      <c r="K51" s="14">
        <f>SUMIFS(дДанни[Часове],дДанни[ОКС],"Доктор",дДанни[пФакултет],K$34,дДанни[нФакултет],$C51,дДанни[СПЕЦИАЛНОСТ],$D51)</f>
        <v>0</v>
      </c>
      <c r="L51" s="14">
        <f>SUMIFS(дДанни[Часове],дДанни[ОКС],"Доктор",дДанни[пФакултет],L$34,дДанни[нФакултет],$C51,дДанни[СПЕЦИАЛНОСТ],$D51)</f>
        <v>0</v>
      </c>
      <c r="M51" s="14">
        <f>SUMIFS(дДанни[Часове],дДанни[ОКС],"Доктор",дДанни[пФакултет],M$34,дДанни[нФакултет],$C51,дДанни[СПЕЦИАЛНОСТ],$D51)</f>
        <v>0</v>
      </c>
      <c r="N51" s="14">
        <f>SUMIFS(дДанни[Часове],дДанни[ОКС],"Доктор",дДанни[пФакултет],N$34,дДанни[нФакултет],$C51,дДанни[СПЕЦИАЛНОСТ],$D51)</f>
        <v>0</v>
      </c>
      <c r="O51" s="14">
        <f>SUMIFS(дДанни[Часове],дДанни[ОКС],"Доктор",дДанни[пФакултет],O$34,дДанни[нФакултет],$C51,дДанни[СПЕЦИАЛНОСТ],$D51)</f>
        <v>0</v>
      </c>
      <c r="P51" s="14">
        <f>SUMIFS(дДанни[Часове],дДанни[ОКС],"Доктор",дДанни[пФакултет],P$34,дДанни[нФакултет],$C51,дДанни[СПЕЦИАЛНОСТ],$D51)</f>
        <v>0</v>
      </c>
      <c r="Q51" s="14">
        <f>SUMIFS(дДанни[Часове],дДанни[ОКС],"Доктор",дДанни[пФакултет],Q$34,дДанни[нФакултет],$C51,дДанни[СПЕЦИАЛНОСТ],$D51)</f>
        <v>0</v>
      </c>
      <c r="R51" s="14">
        <f>SUMIFS(дДанни[Часове],дДанни[ОКС],"Доктор",дДанни[пФакултет],R$34,дДанни[нФакултет],$C51,дДанни[СПЕЦИАЛНОСТ],$D51)</f>
        <v>0</v>
      </c>
      <c r="S51" s="14">
        <f>SUMIFS(дДанни[Часове],дДанни[ОКС],"Доктор",дДанни[пФакултет],S$34,дДанни[нФакултет],$C51,дДанни[СПЕЦИАЛНОСТ],$D51)</f>
        <v>0</v>
      </c>
      <c r="T51" s="14">
        <f>SUMIFS(дДанни[Часове],дДанни[ОКС],"Доктор",дДанни[пФакултет],T$34,дДанни[нФакултет],$C51,дДанни[СПЕЦИАЛНОСТ],$D51)</f>
        <v>0</v>
      </c>
      <c r="U51" s="34">
        <f>SUMIFS(дДанни[Часове],дДанни[ОКС],"Доктор",дДанни[пФакултет],U$34,дДанни[нФакултет],$C51,дДанни[СПЕЦИАЛНОСТ],$D51)</f>
        <v>0</v>
      </c>
      <c r="V51" s="14">
        <f>SUMIFS(дДанни[Часове],дДанни[ОКС],"Доктор",дДанни[пФакултет],V$34,дДанни[нФакултет],$C51,дДанни[СПЕЦИАЛНОСТ],$D51)</f>
        <v>0</v>
      </c>
      <c r="W51" s="14">
        <f>SUMIFS(дДанни[Часове],дДанни[ОКС],"Доктор",дДанни[пФакултет],W$34,дДанни[нФакултет],$C51,дДанни[СПЕЦИАЛНОСТ],$D51)</f>
        <v>0</v>
      </c>
      <c r="X51" s="14">
        <f>SUMIFS(дДанни[Часове],дДанни[ОКС],"Доктор",дДанни[пФакултет],X$34,дДанни[нФакултет],$C51,дДанни[СПЕЦИАЛНОСТ],$D51)</f>
        <v>0</v>
      </c>
      <c r="Y51" s="24">
        <f t="shared" si="17"/>
        <v>0</v>
      </c>
      <c r="Z51" s="308"/>
      <c r="AB51" s="140"/>
      <c r="AD51" s="303"/>
      <c r="AE51" s="305"/>
      <c r="AF51" s="71" t="str">
        <f t="shared" si="18"/>
        <v>ФНОИ</v>
      </c>
      <c r="AG51" s="61" t="str">
        <f t="shared" si="18"/>
        <v>Медийна педагогика и художествена комуникация (на английски език)</v>
      </c>
      <c r="AH51" s="160" t="str">
        <f t="shared" si="19"/>
        <v/>
      </c>
      <c r="AI51" s="160" t="str">
        <f t="shared" si="19"/>
        <v/>
      </c>
      <c r="AJ51" s="160" t="str">
        <f t="shared" si="19"/>
        <v/>
      </c>
      <c r="AK51" s="160" t="str">
        <f t="shared" si="19"/>
        <v/>
      </c>
      <c r="AL51" s="160" t="str">
        <f t="shared" si="19"/>
        <v/>
      </c>
      <c r="AM51" s="160" t="str">
        <f t="shared" si="19"/>
        <v/>
      </c>
      <c r="AN51" s="160" t="str">
        <f t="shared" si="19"/>
        <v/>
      </c>
      <c r="AO51" s="160" t="str">
        <f t="shared" si="19"/>
        <v/>
      </c>
      <c r="AP51" s="160" t="str">
        <f t="shared" si="19"/>
        <v/>
      </c>
      <c r="AQ51" s="160" t="str">
        <f t="shared" si="19"/>
        <v/>
      </c>
      <c r="AR51" s="160" t="str">
        <f t="shared" si="19"/>
        <v/>
      </c>
      <c r="AS51" s="160" t="str">
        <f t="shared" si="19"/>
        <v/>
      </c>
      <c r="AT51" s="160" t="str">
        <f t="shared" si="19"/>
        <v/>
      </c>
      <c r="AU51" s="160" t="str">
        <f t="shared" si="19"/>
        <v/>
      </c>
      <c r="AV51" s="160" t="str">
        <f t="shared" si="19"/>
        <v/>
      </c>
      <c r="AW51" s="160" t="str">
        <f t="shared" ref="AW51:AW53" si="23">IFERROR(T51/$Y51,"")</f>
        <v/>
      </c>
      <c r="AX51" s="161" t="str">
        <f t="shared" si="20"/>
        <v/>
      </c>
      <c r="AY51" s="160" t="str">
        <f t="shared" si="20"/>
        <v/>
      </c>
      <c r="AZ51" s="160" t="str">
        <f t="shared" si="20"/>
        <v/>
      </c>
      <c r="BA51" s="160" t="str">
        <f t="shared" si="20"/>
        <v/>
      </c>
      <c r="BB51" s="142">
        <f t="shared" si="22"/>
        <v>0</v>
      </c>
      <c r="BC51" s="312"/>
    </row>
    <row r="52" spans="1:55" ht="15.75" x14ac:dyDescent="0.25">
      <c r="A52" s="301">
        <f>MAX($A$36:A51)+1</f>
        <v>5</v>
      </c>
      <c r="B52" s="304" t="str">
        <f>БАКАЛАВРИ!B52</f>
        <v>Педагогика на обучението по …</v>
      </c>
      <c r="C52" s="69" t="str">
        <f>БАКАЛАВРИ!C52</f>
        <v>ФНОИ</v>
      </c>
      <c r="D52" s="59" t="str">
        <f>БАКАЛАВРИ!D52</f>
        <v>Изобразително изкуство</v>
      </c>
      <c r="E52" s="12">
        <f>SUMIFS(дДанни[Часове],дДанни[ОКС],"Доктор",дДанни[пФакултет],E$34,дДанни[нФакултет],$C52,дДанни[СПЕЦИАЛНОСТ],$D52)</f>
        <v>0</v>
      </c>
      <c r="F52" s="12">
        <f>SUMIFS(дДанни[Часове],дДанни[ОКС],"Доктор",дДанни[пФакултет],F$34,дДанни[нФакултет],$C52,дДанни[СПЕЦИАЛНОСТ],$D52)</f>
        <v>0</v>
      </c>
      <c r="G52" s="12">
        <f>SUMIFS(дДанни[Часове],дДанни[ОКС],"Доктор",дДанни[пФакултет],G$34,дДанни[нФакултет],$C52,дДанни[СПЕЦИАЛНОСТ],$D52)</f>
        <v>0</v>
      </c>
      <c r="H52" s="12">
        <f>SUMIFS(дДанни[Часове],дДанни[ОКС],"Доктор",дДанни[пФакултет],H$34,дДанни[нФакултет],$C52,дДанни[СПЕЦИАЛНОСТ],$D52)</f>
        <v>0</v>
      </c>
      <c r="I52" s="12">
        <f>SUMIFS(дДанни[Часове],дДанни[ОКС],"Доктор",дДанни[пФакултет],I$34,дДанни[нФакултет],$C52,дДанни[СПЕЦИАЛНОСТ],$D52)</f>
        <v>0</v>
      </c>
      <c r="J52" s="12">
        <f>SUMIFS(дДанни[Часове],дДанни[ОКС],"Доктор",дДанни[пФакултет],J$34,дДанни[нФакултет],$C52,дДанни[СПЕЦИАЛНОСТ],$D52)</f>
        <v>0</v>
      </c>
      <c r="K52" s="12">
        <f>SUMIFS(дДанни[Часове],дДанни[ОКС],"Доктор",дДанни[пФакултет],K$34,дДанни[нФакултет],$C52,дДанни[СПЕЦИАЛНОСТ],$D52)</f>
        <v>0</v>
      </c>
      <c r="L52" s="12">
        <f>SUMIFS(дДанни[Часове],дДанни[ОКС],"Доктор",дДанни[пФакултет],L$34,дДанни[нФакултет],$C52,дДанни[СПЕЦИАЛНОСТ],$D52)</f>
        <v>0</v>
      </c>
      <c r="M52" s="12">
        <f>SUMIFS(дДанни[Часове],дДанни[ОКС],"Доктор",дДанни[пФакултет],M$34,дДанни[нФакултет],$C52,дДанни[СПЕЦИАЛНОСТ],$D52)</f>
        <v>0</v>
      </c>
      <c r="N52" s="12">
        <f>SUMIFS(дДанни[Часове],дДанни[ОКС],"Доктор",дДанни[пФакултет],N$34,дДанни[нФакултет],$C52,дДанни[СПЕЦИАЛНОСТ],$D52)</f>
        <v>0</v>
      </c>
      <c r="O52" s="12">
        <f>SUMIFS(дДанни[Часове],дДанни[ОКС],"Доктор",дДанни[пФакултет],O$34,дДанни[нФакултет],$C52,дДанни[СПЕЦИАЛНОСТ],$D52)</f>
        <v>0</v>
      </c>
      <c r="P52" s="12">
        <f>SUMIFS(дДанни[Часове],дДанни[ОКС],"Доктор",дДанни[пФакултет],P$34,дДанни[нФакултет],$C52,дДанни[СПЕЦИАЛНОСТ],$D52)</f>
        <v>0</v>
      </c>
      <c r="Q52" s="12">
        <f>SUMIFS(дДанни[Часове],дДанни[ОКС],"Доктор",дДанни[пФакултет],Q$34,дДанни[нФакултет],$C52,дДанни[СПЕЦИАЛНОСТ],$D52)</f>
        <v>0</v>
      </c>
      <c r="R52" s="12">
        <f>SUMIFS(дДанни[Часове],дДанни[ОКС],"Доктор",дДанни[пФакултет],R$34,дДанни[нФакултет],$C52,дДанни[СПЕЦИАЛНОСТ],$D52)</f>
        <v>0</v>
      </c>
      <c r="S52" s="12">
        <f>SUMIFS(дДанни[Часове],дДанни[ОКС],"Доктор",дДанни[пФакултет],S$34,дДанни[нФакултет],$C52,дДанни[СПЕЦИАЛНОСТ],$D52)</f>
        <v>0</v>
      </c>
      <c r="T52" s="12">
        <f>SUMIFS(дДанни[Часове],дДанни[ОКС],"Доктор",дДанни[пФакултет],T$34,дДанни[нФакултет],$C52,дДанни[СПЕЦИАЛНОСТ],$D52)</f>
        <v>0</v>
      </c>
      <c r="U52" s="32">
        <f>SUMIFS(дДанни[Часове],дДанни[ОКС],"Доктор",дДанни[пФакултет],U$34,дДанни[нФакултет],$C52,дДанни[СПЕЦИАЛНОСТ],$D52)</f>
        <v>0</v>
      </c>
      <c r="V52" s="12">
        <f>SUMIFS(дДанни[Часове],дДанни[ОКС],"Доктор",дДанни[пФакултет],V$34,дДанни[нФакултет],$C52,дДанни[СПЕЦИАЛНОСТ],$D52)</f>
        <v>0</v>
      </c>
      <c r="W52" s="12">
        <f>SUMIFS(дДанни[Часове],дДанни[ОКС],"Доктор",дДанни[пФакултет],W$34,дДанни[нФакултет],$C52,дДанни[СПЕЦИАЛНОСТ],$D52)</f>
        <v>0</v>
      </c>
      <c r="X52" s="12">
        <f>SUMIFS(дДанни[Часове],дДанни[ОКС],"Доктор",дДанни[пФакултет],X$34,дДанни[нФакултет],$C52,дДанни[СПЕЦИАЛНОСТ],$D52)</f>
        <v>0</v>
      </c>
      <c r="Y52" s="24">
        <f t="shared" si="17"/>
        <v>0</v>
      </c>
      <c r="Z52" s="306">
        <f>SUM(Y52:Y78)</f>
        <v>57</v>
      </c>
      <c r="AB52" s="140"/>
      <c r="AD52" s="301">
        <f>A52</f>
        <v>5</v>
      </c>
      <c r="AE52" s="304" t="str">
        <f>B52</f>
        <v>Педагогика на обучението по …</v>
      </c>
      <c r="AF52" s="69" t="str">
        <f t="shared" si="18"/>
        <v>ФНОИ</v>
      </c>
      <c r="AG52" s="59" t="str">
        <f t="shared" si="18"/>
        <v>Изобразително изкуство</v>
      </c>
      <c r="AH52" s="162" t="str">
        <f t="shared" ref="AH52:AV53" si="24">IFERROR(E52/$Y52,"")</f>
        <v/>
      </c>
      <c r="AI52" s="162" t="str">
        <f t="shared" si="24"/>
        <v/>
      </c>
      <c r="AJ52" s="162" t="str">
        <f t="shared" si="24"/>
        <v/>
      </c>
      <c r="AK52" s="162" t="str">
        <f t="shared" si="24"/>
        <v/>
      </c>
      <c r="AL52" s="162" t="str">
        <f t="shared" si="24"/>
        <v/>
      </c>
      <c r="AM52" s="162" t="str">
        <f t="shared" si="24"/>
        <v/>
      </c>
      <c r="AN52" s="162" t="str">
        <f t="shared" si="24"/>
        <v/>
      </c>
      <c r="AO52" s="162" t="str">
        <f t="shared" si="24"/>
        <v/>
      </c>
      <c r="AP52" s="162" t="str">
        <f t="shared" si="24"/>
        <v/>
      </c>
      <c r="AQ52" s="162" t="str">
        <f t="shared" si="24"/>
        <v/>
      </c>
      <c r="AR52" s="162" t="str">
        <f t="shared" si="24"/>
        <v/>
      </c>
      <c r="AS52" s="162" t="str">
        <f t="shared" si="24"/>
        <v/>
      </c>
      <c r="AT52" s="162" t="str">
        <f t="shared" si="24"/>
        <v/>
      </c>
      <c r="AU52" s="162" t="str">
        <f t="shared" si="24"/>
        <v/>
      </c>
      <c r="AV52" s="162" t="str">
        <f t="shared" si="24"/>
        <v/>
      </c>
      <c r="AW52" s="162" t="str">
        <f t="shared" si="23"/>
        <v/>
      </c>
      <c r="AX52" s="163" t="str">
        <f t="shared" si="20"/>
        <v/>
      </c>
      <c r="AY52" s="162" t="str">
        <f t="shared" si="20"/>
        <v/>
      </c>
      <c r="AZ52" s="162" t="str">
        <f t="shared" si="20"/>
        <v/>
      </c>
      <c r="BA52" s="162" t="str">
        <f t="shared" si="20"/>
        <v/>
      </c>
      <c r="BB52" s="142">
        <f t="shared" si="22"/>
        <v>0</v>
      </c>
      <c r="BC52" s="310"/>
    </row>
    <row r="53" spans="1:55" ht="15.75" x14ac:dyDescent="0.25">
      <c r="A53" s="302"/>
      <c r="B53" s="309"/>
      <c r="C53" s="70" t="str">
        <f>БАКАЛАВРИ!C53</f>
        <v>ФНОИ</v>
      </c>
      <c r="D53" s="60" t="str">
        <f>БАКАЛАВРИ!D53</f>
        <v>Музика</v>
      </c>
      <c r="E53" s="13">
        <f>SUMIFS(дДанни[Часове],дДанни[ОКС],"Доктор",дДанни[пФакултет],E$34,дДанни[нФакултет],$C53,дДанни[СПЕЦИАЛНОСТ],$D53)</f>
        <v>0</v>
      </c>
      <c r="F53" s="13">
        <f>SUMIFS(дДанни[Часове],дДанни[ОКС],"Доктор",дДанни[пФакултет],F$34,дДанни[нФакултет],$C53,дДанни[СПЕЦИАЛНОСТ],$D53)</f>
        <v>0</v>
      </c>
      <c r="G53" s="13">
        <f>SUMIFS(дДанни[Часове],дДанни[ОКС],"Доктор",дДанни[пФакултет],G$34,дДанни[нФакултет],$C53,дДанни[СПЕЦИАЛНОСТ],$D53)</f>
        <v>0</v>
      </c>
      <c r="H53" s="13">
        <f>SUMIFS(дДанни[Часове],дДанни[ОКС],"Доктор",дДанни[пФакултет],H$34,дДанни[нФакултет],$C53,дДанни[СПЕЦИАЛНОСТ],$D53)</f>
        <v>0</v>
      </c>
      <c r="I53" s="13">
        <f>SUMIFS(дДанни[Часове],дДанни[ОКС],"Доктор",дДанни[пФакултет],I$34,дДанни[нФакултет],$C53,дДанни[СПЕЦИАЛНОСТ],$D53)</f>
        <v>0</v>
      </c>
      <c r="J53" s="13">
        <f>SUMIFS(дДанни[Часове],дДанни[ОКС],"Доктор",дДанни[пФакултет],J$34,дДанни[нФакултет],$C53,дДанни[СПЕЦИАЛНОСТ],$D53)</f>
        <v>0</v>
      </c>
      <c r="K53" s="13">
        <f>SUMIFS(дДанни[Часове],дДанни[ОКС],"Доктор",дДанни[пФакултет],K$34,дДанни[нФакултет],$C53,дДанни[СПЕЦИАЛНОСТ],$D53)</f>
        <v>0</v>
      </c>
      <c r="L53" s="13">
        <f>SUMIFS(дДанни[Часове],дДанни[ОКС],"Доктор",дДанни[пФакултет],L$34,дДанни[нФакултет],$C53,дДанни[СПЕЦИАЛНОСТ],$D53)</f>
        <v>0</v>
      </c>
      <c r="M53" s="13">
        <f>SUMIFS(дДанни[Часове],дДанни[ОКС],"Доктор",дДанни[пФакултет],M$34,дДанни[нФакултет],$C53,дДанни[СПЕЦИАЛНОСТ],$D53)</f>
        <v>0</v>
      </c>
      <c r="N53" s="13">
        <f>SUMIFS(дДанни[Часове],дДанни[ОКС],"Доктор",дДанни[пФакултет],N$34,дДанни[нФакултет],$C53,дДанни[СПЕЦИАЛНОСТ],$D53)</f>
        <v>0</v>
      </c>
      <c r="O53" s="13">
        <v>1</v>
      </c>
      <c r="P53" s="13">
        <f>SUMIFS(дДанни[Часове],дДанни[ОКС],"Доктор",дДанни[пФакултет],P$34,дДанни[нФакултет],$C53,дДанни[СПЕЦИАЛНОСТ],$D53)</f>
        <v>0</v>
      </c>
      <c r="Q53" s="13">
        <f>SUMIFS(дДанни[Часове],дДанни[ОКС],"Доктор",дДанни[пФакултет],Q$34,дДанни[нФакултет],$C53,дДанни[СПЕЦИАЛНОСТ],$D53)</f>
        <v>0</v>
      </c>
      <c r="R53" s="13">
        <f>SUMIFS(дДанни[Часове],дДанни[ОКС],"Доктор",дДанни[пФакултет],R$34,дДанни[нФакултет],$C53,дДанни[СПЕЦИАЛНОСТ],$D53)</f>
        <v>0</v>
      </c>
      <c r="S53" s="13">
        <f>SUMIFS(дДанни[Часове],дДанни[ОКС],"Доктор",дДанни[пФакултет],S$34,дДанни[нФакултет],$C53,дДанни[СПЕЦИАЛНОСТ],$D53)</f>
        <v>0</v>
      </c>
      <c r="T53" s="13">
        <f>SUMIFS(дДанни[Часове],дДанни[ОКС],"Доктор",дДанни[пФакултет],T$34,дДанни[нФакултет],$C53,дДанни[СПЕЦИАЛНОСТ],$D53)</f>
        <v>0</v>
      </c>
      <c r="U53" s="33">
        <f>SUMIFS(дДанни[Часове],дДанни[ОКС],"Доктор",дДанни[пФакултет],U$34,дДанни[нФакултет],$C53,дДанни[СПЕЦИАЛНОСТ],$D53)</f>
        <v>0</v>
      </c>
      <c r="V53" s="13">
        <f>SUMIFS(дДанни[Часове],дДанни[ОКС],"Доктор",дДанни[пФакултет],V$34,дДанни[нФакултет],$C53,дДанни[СПЕЦИАЛНОСТ],$D53)</f>
        <v>0</v>
      </c>
      <c r="W53" s="13">
        <f>SUMIFS(дДанни[Часове],дДанни[ОКС],"Доктор",дДанни[пФакултет],W$34,дДанни[нФакултет],$C53,дДанни[СПЕЦИАЛНОСТ],$D53)</f>
        <v>0</v>
      </c>
      <c r="X53" s="13">
        <f>SUMIFS(дДанни[Часове],дДанни[ОКС],"Доктор",дДанни[пФакултет],X$34,дДанни[нФакултет],$C53,дДанни[СПЕЦИАЛНОСТ],$D53)</f>
        <v>0</v>
      </c>
      <c r="Y53" s="24">
        <f t="shared" si="17"/>
        <v>1</v>
      </c>
      <c r="Z53" s="307"/>
      <c r="AB53" s="140"/>
      <c r="AD53" s="302"/>
      <c r="AE53" s="309"/>
      <c r="AF53" s="70" t="str">
        <f t="shared" si="18"/>
        <v>ФНОИ</v>
      </c>
      <c r="AG53" s="60" t="str">
        <f t="shared" si="18"/>
        <v>Музика</v>
      </c>
      <c r="AH53" s="158">
        <f t="shared" si="24"/>
        <v>0</v>
      </c>
      <c r="AI53" s="158">
        <f t="shared" si="24"/>
        <v>0</v>
      </c>
      <c r="AJ53" s="158">
        <f t="shared" si="24"/>
        <v>0</v>
      </c>
      <c r="AK53" s="158">
        <f t="shared" si="24"/>
        <v>0</v>
      </c>
      <c r="AL53" s="158">
        <f t="shared" si="24"/>
        <v>0</v>
      </c>
      <c r="AM53" s="158">
        <f t="shared" si="24"/>
        <v>0</v>
      </c>
      <c r="AN53" s="158">
        <f t="shared" si="24"/>
        <v>0</v>
      </c>
      <c r="AO53" s="158">
        <f t="shared" si="24"/>
        <v>0</v>
      </c>
      <c r="AP53" s="158">
        <f t="shared" si="24"/>
        <v>0</v>
      </c>
      <c r="AQ53" s="158">
        <f t="shared" si="24"/>
        <v>0</v>
      </c>
      <c r="AR53" s="158">
        <f t="shared" si="24"/>
        <v>1</v>
      </c>
      <c r="AS53" s="158">
        <f t="shared" si="24"/>
        <v>0</v>
      </c>
      <c r="AT53" s="158">
        <f t="shared" si="24"/>
        <v>0</v>
      </c>
      <c r="AU53" s="158">
        <f t="shared" si="24"/>
        <v>0</v>
      </c>
      <c r="AV53" s="158">
        <f t="shared" si="24"/>
        <v>0</v>
      </c>
      <c r="AW53" s="158">
        <f t="shared" si="23"/>
        <v>0</v>
      </c>
      <c r="AX53" s="159">
        <f t="shared" si="20"/>
        <v>0</v>
      </c>
      <c r="AY53" s="158">
        <f t="shared" si="20"/>
        <v>0</v>
      </c>
      <c r="AZ53" s="158">
        <f t="shared" si="20"/>
        <v>0</v>
      </c>
      <c r="BA53" s="158">
        <f t="shared" si="20"/>
        <v>0</v>
      </c>
      <c r="BB53" s="142">
        <f t="shared" si="22"/>
        <v>1</v>
      </c>
      <c r="BC53" s="311"/>
    </row>
    <row r="54" spans="1:55" ht="15.75" x14ac:dyDescent="0.25">
      <c r="A54" s="302"/>
      <c r="B54" s="309"/>
      <c r="C54" s="70" t="str">
        <f>БАКАЛАВРИ!C54</f>
        <v>ФНОИ</v>
      </c>
      <c r="D54" s="60" t="str">
        <f>БАКАЛАВРИ!D54</f>
        <v>Физическо възпитание и спорт</v>
      </c>
      <c r="E54" s="13">
        <f>SUMIFS(дДанни[Часове],дДанни[ОКС],"Доктор",дДанни[пФакултет],E$34,дДанни[нФакултет],$C54,дДанни[СПЕЦИАЛНОСТ],$D54)</f>
        <v>0</v>
      </c>
      <c r="F54" s="13">
        <f>SUMIFS(дДанни[Часове],дДанни[ОКС],"Доктор",дДанни[пФакултет],F$34,дДанни[нФакултет],$C54,дДанни[СПЕЦИАЛНОСТ],$D54)</f>
        <v>0</v>
      </c>
      <c r="G54" s="13">
        <f>SUMIFS(дДанни[Часове],дДанни[ОКС],"Доктор",дДанни[пФакултет],G$34,дДанни[нФакултет],$C54,дДанни[СПЕЦИАЛНОСТ],$D54)</f>
        <v>0</v>
      </c>
      <c r="H54" s="13">
        <f>SUMIFS(дДанни[Часове],дДанни[ОКС],"Доктор",дДанни[пФакултет],H$34,дДанни[нФакултет],$C54,дДанни[СПЕЦИАЛНОСТ],$D54)</f>
        <v>0</v>
      </c>
      <c r="I54" s="13">
        <f>SUMIFS(дДанни[Часове],дДанни[ОКС],"Доктор",дДанни[пФакултет],I$34,дДанни[нФакултет],$C54,дДанни[СПЕЦИАЛНОСТ],$D54)</f>
        <v>0</v>
      </c>
      <c r="J54" s="13">
        <f>SUMIFS(дДанни[Часове],дДанни[ОКС],"Доктор",дДанни[пФакултет],J$34,дДанни[нФакултет],$C54,дДанни[СПЕЦИАЛНОСТ],$D54)</f>
        <v>0</v>
      </c>
      <c r="K54" s="13">
        <f>SUMIFS(дДанни[Часове],дДанни[ОКС],"Доктор",дДанни[пФакултет],K$34,дДанни[нФакултет],$C54,дДанни[СПЕЦИАЛНОСТ],$D54)</f>
        <v>0</v>
      </c>
      <c r="L54" s="13">
        <f>SUMIFS(дДанни[Часове],дДанни[ОКС],"Доктор",дДанни[пФакултет],L$34,дДанни[нФакултет],$C54,дДанни[СПЕЦИАЛНОСТ],$D54)</f>
        <v>0</v>
      </c>
      <c r="M54" s="13">
        <f>SUMIFS(дДанни[Часове],дДанни[ОКС],"Доктор",дДанни[пФакултет],M$34,дДанни[нФакултет],$C54,дДанни[СПЕЦИАЛНОСТ],$D54)</f>
        <v>0</v>
      </c>
      <c r="N54" s="13">
        <f>SUMIFS(дДанни[Часове],дДанни[ОКС],"Доктор",дДанни[пФакултет],N$34,дДанни[нФакултет],$C54,дДанни[СПЕЦИАЛНОСТ],$D54)</f>
        <v>0</v>
      </c>
      <c r="O54" s="13">
        <f>SUMIFS(дДанни[Часове],дДанни[ОКС],"Доктор",дДанни[пФакултет],O$34,дДанни[нФакултет],$C54,дДанни[СПЕЦИАЛНОСТ],$D54)</f>
        <v>0</v>
      </c>
      <c r="P54" s="13">
        <f>SUMIFS(дДанни[Часове],дДанни[ОКС],"Доктор",дДанни[пФакултет],P$34,дДанни[нФакултет],$C54,дДанни[СПЕЦИАЛНОСТ],$D54)</f>
        <v>0</v>
      </c>
      <c r="Q54" s="13">
        <f>SUMIFS(дДанни[Часове],дДанни[ОКС],"Доктор",дДанни[пФакултет],Q$34,дДанни[нФакултет],$C54,дДанни[СПЕЦИАЛНОСТ],$D54)</f>
        <v>0</v>
      </c>
      <c r="R54" s="13">
        <f>SUMIFS(дДанни[Часове],дДанни[ОКС],"Доктор",дДанни[пФакултет],R$34,дДанни[нФакултет],$C54,дДанни[СПЕЦИАЛНОСТ],$D54)</f>
        <v>0</v>
      </c>
      <c r="S54" s="13">
        <f>SUMIFS(дДанни[Часове],дДанни[ОКС],"Доктор",дДанни[пФакултет],S$34,дДанни[нФакултет],$C54,дДанни[СПЕЦИАЛНОСТ],$D54)</f>
        <v>0</v>
      </c>
      <c r="T54" s="13">
        <f>SUMIFS(дДанни[Часове],дДанни[ОКС],"Доктор",дДанни[пФакултет],T$34,дДанни[нФакултет],$C54,дДанни[СПЕЦИАЛНОСТ],$D54)</f>
        <v>0</v>
      </c>
      <c r="U54" s="33">
        <f>SUMIFS(дДанни[Часове],дДанни[ОКС],"Доктор",дДанни[пФакултет],U$34,дДанни[нФакултет],$C54,дДанни[СПЕЦИАЛНОСТ],$D54)</f>
        <v>0</v>
      </c>
      <c r="V54" s="13">
        <f>SUMIFS(дДанни[Часове],дДанни[ОКС],"Доктор",дДанни[пФакултет],V$34,дДанни[нФакултет],$C54,дДанни[СПЕЦИАЛНОСТ],$D54)</f>
        <v>0</v>
      </c>
      <c r="W54" s="13">
        <f>SUMIFS(дДанни[Часове],дДанни[ОКС],"Доктор",дДанни[пФакултет],W$34,дДанни[нФакултет],$C54,дДанни[СПЕЦИАЛНОСТ],$D54)</f>
        <v>0</v>
      </c>
      <c r="X54" s="13">
        <f>SUMIFS(дДанни[Часове],дДанни[ОКС],"Доктор",дДанни[пФакултет],X$34,дДанни[нФакултет],$C54,дДанни[СПЕЦИАЛНОСТ],$D54)</f>
        <v>0</v>
      </c>
      <c r="Y54" s="24">
        <f t="shared" si="17"/>
        <v>0</v>
      </c>
      <c r="Z54" s="307"/>
      <c r="AB54" s="140"/>
      <c r="AD54" s="302"/>
      <c r="AE54" s="309"/>
      <c r="AF54" s="70" t="str">
        <f t="shared" si="18"/>
        <v>ФНОИ</v>
      </c>
      <c r="AG54" s="60" t="str">
        <f t="shared" si="18"/>
        <v>Физическо възпитание и спорт</v>
      </c>
      <c r="AH54" s="158" t="str">
        <f t="shared" ref="AH54:AH68" si="25">IFERROR(E54/$Y54,"")</f>
        <v/>
      </c>
      <c r="AI54" s="158" t="str">
        <f t="shared" ref="AI54:AI68" si="26">IFERROR(F54/$Y54,"")</f>
        <v/>
      </c>
      <c r="AJ54" s="158" t="str">
        <f t="shared" ref="AJ54:AJ68" si="27">IFERROR(G54/$Y54,"")</f>
        <v/>
      </c>
      <c r="AK54" s="158" t="str">
        <f t="shared" ref="AK54:AK68" si="28">IFERROR(H54/$Y54,"")</f>
        <v/>
      </c>
      <c r="AL54" s="158" t="str">
        <f t="shared" ref="AL54:AL68" si="29">IFERROR(I54/$Y54,"")</f>
        <v/>
      </c>
      <c r="AM54" s="158" t="str">
        <f t="shared" ref="AM54:AM68" si="30">IFERROR(J54/$Y54,"")</f>
        <v/>
      </c>
      <c r="AN54" s="158" t="str">
        <f t="shared" ref="AN54:AN68" si="31">IFERROR(K54/$Y54,"")</f>
        <v/>
      </c>
      <c r="AO54" s="158" t="str">
        <f t="shared" ref="AO54:AO68" si="32">IFERROR(L54/$Y54,"")</f>
        <v/>
      </c>
      <c r="AP54" s="158" t="str">
        <f t="shared" ref="AP54:AP68" si="33">IFERROR(M54/$Y54,"")</f>
        <v/>
      </c>
      <c r="AQ54" s="158" t="str">
        <f t="shared" ref="AQ54:AQ68" si="34">IFERROR(N54/$Y54,"")</f>
        <v/>
      </c>
      <c r="AR54" s="158" t="str">
        <f t="shared" ref="AR54:AR68" si="35">IFERROR(O54/$Y54,"")</f>
        <v/>
      </c>
      <c r="AS54" s="158" t="str">
        <f t="shared" ref="AS54:AS68" si="36">IFERROR(P54/$Y54,"")</f>
        <v/>
      </c>
      <c r="AT54" s="158" t="str">
        <f t="shared" ref="AT54:AT68" si="37">IFERROR(Q54/$Y54,"")</f>
        <v/>
      </c>
      <c r="AU54" s="158" t="str">
        <f t="shared" ref="AU54:AU68" si="38">IFERROR(R54/$Y54,"")</f>
        <v/>
      </c>
      <c r="AV54" s="158" t="str">
        <f t="shared" ref="AV54:AV68" si="39">IFERROR(S54/$Y54,"")</f>
        <v/>
      </c>
      <c r="AW54" s="158" t="str">
        <f t="shared" ref="AW54:AW68" si="40">IFERROR(T54/$Y54,"")</f>
        <v/>
      </c>
      <c r="AX54" s="159" t="str">
        <f t="shared" ref="AX54:AX74" si="41">IFERROR(U54/$Y54,"")</f>
        <v/>
      </c>
      <c r="AY54" s="158" t="str">
        <f t="shared" ref="AY54:AY68" si="42">IFERROR(V54/$Y54,"")</f>
        <v/>
      </c>
      <c r="AZ54" s="158" t="str">
        <f t="shared" ref="AZ54:AZ68" si="43">IFERROR(W54/$Y54,"")</f>
        <v/>
      </c>
      <c r="BA54" s="158" t="str">
        <f t="shared" si="20"/>
        <v/>
      </c>
      <c r="BB54" s="142">
        <f t="shared" si="22"/>
        <v>0</v>
      </c>
      <c r="BC54" s="311"/>
    </row>
    <row r="55" spans="1:55" ht="15.75" x14ac:dyDescent="0.25">
      <c r="A55" s="302"/>
      <c r="B55" s="309"/>
      <c r="C55" s="70" t="str">
        <f>БАКАЛАВРИ!C55</f>
        <v>БФ</v>
      </c>
      <c r="D55" s="60" t="str">
        <f>БАКАЛАВРИ!D55</f>
        <v>Биология и английски език</v>
      </c>
      <c r="E55" s="13">
        <f>SUMIFS(дДанни[Часове],дДанни[ОКС],"Доктор",дДанни[пФакултет],E$34,дДанни[нФакултет],$C55,дДанни[СПЕЦИАЛНОСТ],$D55)</f>
        <v>0</v>
      </c>
      <c r="F55" s="13">
        <f>SUMIFS(дДанни[Часове],дДанни[ОКС],"Доктор",дДанни[пФакултет],F$34,дДанни[нФакултет],$C55,дДанни[СПЕЦИАЛНОСТ],$D55)</f>
        <v>0</v>
      </c>
      <c r="G55" s="13">
        <f>SUMIFS(дДанни[Часове],дДанни[ОКС],"Доктор",дДанни[пФакултет],G$34,дДанни[нФакултет],$C55,дДанни[СПЕЦИАЛНОСТ],$D55)</f>
        <v>0</v>
      </c>
      <c r="H55" s="13">
        <f>SUMIFS(дДанни[Часове],дДанни[ОКС],"Доктор",дДанни[пФакултет],H$34,дДанни[нФакултет],$C55,дДанни[СПЕЦИАЛНОСТ],$D55)</f>
        <v>0</v>
      </c>
      <c r="I55" s="13">
        <f>SUMIFS(дДанни[Часове],дДанни[ОКС],"Доктор",дДанни[пФакултет],I$34,дДанни[нФакултет],$C55,дДанни[СПЕЦИАЛНОСТ],$D55)</f>
        <v>0</v>
      </c>
      <c r="J55" s="13">
        <f>SUMIFS(дДанни[Часове],дДанни[ОКС],"Доктор",дДанни[пФакултет],J$34,дДанни[нФакултет],$C55,дДанни[СПЕЦИАЛНОСТ],$D55)</f>
        <v>0</v>
      </c>
      <c r="K55" s="13">
        <f>SUMIFS(дДанни[Часове],дДанни[ОКС],"Доктор",дДанни[пФакултет],K$34,дДанни[нФакултет],$C55,дДанни[СПЕЦИАЛНОСТ],$D55)</f>
        <v>0</v>
      </c>
      <c r="L55" s="13">
        <f>SUMIFS(дДанни[Часове],дДанни[ОКС],"Доктор",дДанни[пФакултет],L$34,дДанни[нФакултет],$C55,дДанни[СПЕЦИАЛНОСТ],$D55)</f>
        <v>0</v>
      </c>
      <c r="M55" s="13">
        <f>SUMIFS(дДанни[Часове],дДанни[ОКС],"Доктор",дДанни[пФакултет],M$34,дДанни[нФакултет],$C55,дДанни[СПЕЦИАЛНОСТ],$D55)</f>
        <v>0</v>
      </c>
      <c r="N55" s="13">
        <f>SUMIFS(дДанни[Часове],дДанни[ОКС],"Доктор",дДанни[пФакултет],N$34,дДанни[нФакултет],$C55,дДанни[СПЕЦИАЛНОСТ],$D55)</f>
        <v>0</v>
      </c>
      <c r="O55" s="13">
        <f>SUMIFS(дДанни[Часове],дДанни[ОКС],"Доктор",дДанни[пФакултет],O$34,дДанни[нФакултет],$C55,дДанни[СПЕЦИАЛНОСТ],$D55)</f>
        <v>0</v>
      </c>
      <c r="P55" s="13">
        <f>SUMIFS(дДанни[Часове],дДанни[ОКС],"Доктор",дДанни[пФакултет],P$34,дДанни[нФакултет],$C55,дДанни[СПЕЦИАЛНОСТ],$D55)</f>
        <v>0</v>
      </c>
      <c r="Q55" s="13">
        <f>SUMIFS(дДанни[Часове],дДанни[ОКС],"Доктор",дДанни[пФакултет],Q$34,дДанни[нФакултет],$C55,дДанни[СПЕЦИАЛНОСТ],$D55)</f>
        <v>0</v>
      </c>
      <c r="R55" s="13">
        <f>SUMIFS(дДанни[Часове],дДанни[ОКС],"Доктор",дДанни[пФакултет],R$34,дДанни[нФакултет],$C55,дДанни[СПЕЦИАЛНОСТ],$D55)</f>
        <v>0</v>
      </c>
      <c r="S55" s="13">
        <f>SUMIFS(дДанни[Часове],дДанни[ОКС],"Доктор",дДанни[пФакултет],S$34,дДанни[нФакултет],$C55,дДанни[СПЕЦИАЛНОСТ],$D55)</f>
        <v>0</v>
      </c>
      <c r="T55" s="13">
        <f>SUMIFS(дДанни[Часове],дДанни[ОКС],"Доктор",дДанни[пФакултет],T$34,дДанни[нФакултет],$C55,дДанни[СПЕЦИАЛНОСТ],$D55)</f>
        <v>0</v>
      </c>
      <c r="U55" s="33">
        <f>SUMIFS(дДанни[Часове],дДанни[ОКС],"Доктор",дДанни[пФакултет],U$34,дДанни[нФакултет],$C55,дДанни[СПЕЦИАЛНОСТ],$D55)</f>
        <v>0</v>
      </c>
      <c r="V55" s="13">
        <f>SUMIFS(дДанни[Часове],дДанни[ОКС],"Доктор",дДанни[пФакултет],V$34,дДанни[нФакултет],$C55,дДанни[СПЕЦИАЛНОСТ],$D55)</f>
        <v>0</v>
      </c>
      <c r="W55" s="13">
        <f>SUMIFS(дДанни[Часове],дДанни[ОКС],"Доктор",дДанни[пФакултет],W$34,дДанни[нФакултет],$C55,дДанни[СПЕЦИАЛНОСТ],$D55)</f>
        <v>0</v>
      </c>
      <c r="X55" s="13">
        <f>SUMIFS(дДанни[Часове],дДанни[ОКС],"Доктор",дДанни[пФакултет],X$34,дДанни[нФакултет],$C55,дДанни[СПЕЦИАЛНОСТ],$D55)</f>
        <v>0</v>
      </c>
      <c r="Y55" s="24">
        <f t="shared" si="17"/>
        <v>0</v>
      </c>
      <c r="Z55" s="307"/>
      <c r="AB55" s="140"/>
      <c r="AD55" s="302"/>
      <c r="AE55" s="309"/>
      <c r="AF55" s="70" t="str">
        <f t="shared" si="18"/>
        <v>БФ</v>
      </c>
      <c r="AG55" s="60" t="str">
        <f t="shared" si="18"/>
        <v>Биология и английски език</v>
      </c>
      <c r="AH55" s="158" t="str">
        <f t="shared" si="25"/>
        <v/>
      </c>
      <c r="AI55" s="158" t="str">
        <f t="shared" si="26"/>
        <v/>
      </c>
      <c r="AJ55" s="158" t="str">
        <f t="shared" si="27"/>
        <v/>
      </c>
      <c r="AK55" s="158" t="str">
        <f t="shared" si="28"/>
        <v/>
      </c>
      <c r="AL55" s="158" t="str">
        <f t="shared" si="29"/>
        <v/>
      </c>
      <c r="AM55" s="158" t="str">
        <f t="shared" si="30"/>
        <v/>
      </c>
      <c r="AN55" s="158" t="str">
        <f t="shared" si="31"/>
        <v/>
      </c>
      <c r="AO55" s="158" t="str">
        <f t="shared" si="32"/>
        <v/>
      </c>
      <c r="AP55" s="158" t="str">
        <f t="shared" si="33"/>
        <v/>
      </c>
      <c r="AQ55" s="158" t="str">
        <f t="shared" si="34"/>
        <v/>
      </c>
      <c r="AR55" s="158" t="str">
        <f t="shared" si="35"/>
        <v/>
      </c>
      <c r="AS55" s="158" t="str">
        <f t="shared" si="36"/>
        <v/>
      </c>
      <c r="AT55" s="158" t="str">
        <f t="shared" si="37"/>
        <v/>
      </c>
      <c r="AU55" s="158" t="str">
        <f t="shared" si="38"/>
        <v/>
      </c>
      <c r="AV55" s="158" t="str">
        <f t="shared" si="39"/>
        <v/>
      </c>
      <c r="AW55" s="158" t="str">
        <f t="shared" si="40"/>
        <v/>
      </c>
      <c r="AX55" s="159" t="str">
        <f t="shared" si="41"/>
        <v/>
      </c>
      <c r="AY55" s="158" t="str">
        <f t="shared" si="42"/>
        <v/>
      </c>
      <c r="AZ55" s="158" t="str">
        <f t="shared" si="43"/>
        <v/>
      </c>
      <c r="BA55" s="158" t="str">
        <f t="shared" si="20"/>
        <v/>
      </c>
      <c r="BB55" s="142">
        <f t="shared" si="22"/>
        <v>0</v>
      </c>
      <c r="BC55" s="311"/>
    </row>
    <row r="56" spans="1:55" ht="15.75" x14ac:dyDescent="0.25">
      <c r="A56" s="302"/>
      <c r="B56" s="309"/>
      <c r="C56" s="70" t="str">
        <f>БАКАЛАВРИ!C56</f>
        <v>БФ/ГГФ</v>
      </c>
      <c r="D56" s="60" t="str">
        <f>БАКАЛАВРИ!D56</f>
        <v>География и биология</v>
      </c>
      <c r="E56" s="13">
        <f>SUMIFS(дДанни[Часове],дДанни[ОКС],"Доктор",дДанни[пФакултет],E$34,дДанни[нФакултет],$C56,дДанни[СПЕЦИАЛНОСТ],$D56)</f>
        <v>0</v>
      </c>
      <c r="F56" s="13">
        <f>SUMIFS(дДанни[Часове],дДанни[ОКС],"Доктор",дДанни[пФакултет],F$34,дДанни[нФакултет],$C56,дДанни[СПЕЦИАЛНОСТ],$D56)</f>
        <v>0</v>
      </c>
      <c r="G56" s="13">
        <f>SUMIFS(дДанни[Часове],дДанни[ОКС],"Доктор",дДанни[пФакултет],G$34,дДанни[нФакултет],$C56,дДанни[СПЕЦИАЛНОСТ],$D56)</f>
        <v>0</v>
      </c>
      <c r="H56" s="13">
        <f>SUMIFS(дДанни[Часове],дДанни[ОКС],"Доктор",дДанни[пФакултет],H$34,дДанни[нФакултет],$C56,дДанни[СПЕЦИАЛНОСТ],$D56)</f>
        <v>0</v>
      </c>
      <c r="I56" s="13">
        <f>SUMIFS(дДанни[Часове],дДанни[ОКС],"Доктор",дДанни[пФакултет],I$34,дДанни[нФакултет],$C56,дДанни[СПЕЦИАЛНОСТ],$D56)</f>
        <v>0</v>
      </c>
      <c r="J56" s="13">
        <f>SUMIFS(дДанни[Часове],дДанни[ОКС],"Доктор",дДанни[пФакултет],J$34,дДанни[нФакултет],$C56,дДанни[СПЕЦИАЛНОСТ],$D56)</f>
        <v>0</v>
      </c>
      <c r="K56" s="13">
        <f>SUMIFS(дДанни[Часове],дДанни[ОКС],"Доктор",дДанни[пФакултет],K$34,дДанни[нФакултет],$C56,дДанни[СПЕЦИАЛНОСТ],$D56)</f>
        <v>0</v>
      </c>
      <c r="L56" s="13">
        <f>SUMIFS(дДанни[Часове],дДанни[ОКС],"Доктор",дДанни[пФакултет],L$34,дДанни[нФакултет],$C56,дДанни[СПЕЦИАЛНОСТ],$D56)</f>
        <v>0</v>
      </c>
      <c r="M56" s="13">
        <f>SUMIFS(дДанни[Часове],дДанни[ОКС],"Доктор",дДанни[пФакултет],M$34,дДанни[нФакултет],$C56,дДанни[СПЕЦИАЛНОСТ],$D56)</f>
        <v>0</v>
      </c>
      <c r="N56" s="13">
        <f>SUMIFS(дДанни[Часове],дДанни[ОКС],"Доктор",дДанни[пФакултет],N$34,дДанни[нФакултет],$C56,дДанни[СПЕЦИАЛНОСТ],$D56)</f>
        <v>0</v>
      </c>
      <c r="O56" s="13">
        <f>SUMIFS(дДанни[Часове],дДанни[ОКС],"Доктор",дДанни[пФакултет],O$34,дДанни[нФакултет],$C56,дДанни[СПЕЦИАЛНОСТ],$D56)</f>
        <v>0</v>
      </c>
      <c r="P56" s="13">
        <f>SUMIFS(дДанни[Часове],дДанни[ОКС],"Доктор",дДанни[пФакултет],P$34,дДанни[нФакултет],$C56,дДанни[СПЕЦИАЛНОСТ],$D56)</f>
        <v>0</v>
      </c>
      <c r="Q56" s="13">
        <f>SUMIFS(дДанни[Часове],дДанни[ОКС],"Доктор",дДанни[пФакултет],Q$34,дДанни[нФакултет],$C56,дДанни[СПЕЦИАЛНОСТ],$D56)</f>
        <v>0</v>
      </c>
      <c r="R56" s="13">
        <f>SUMIFS(дДанни[Часове],дДанни[ОКС],"Доктор",дДанни[пФакултет],R$34,дДанни[нФакултет],$C56,дДанни[СПЕЦИАЛНОСТ],$D56)</f>
        <v>0</v>
      </c>
      <c r="S56" s="13">
        <f>SUMIFS(дДанни[Часове],дДанни[ОКС],"Доктор",дДанни[пФакултет],S$34,дДанни[нФакултет],$C56,дДанни[СПЕЦИАЛНОСТ],$D56)</f>
        <v>0</v>
      </c>
      <c r="T56" s="13">
        <f>SUMIFS(дДанни[Часове],дДанни[ОКС],"Доктор",дДанни[пФакултет],T$34,дДанни[нФакултет],$C56,дДанни[СПЕЦИАЛНОСТ],$D56)</f>
        <v>0</v>
      </c>
      <c r="U56" s="33">
        <f>SUMIFS(дДанни[Часове],дДанни[ОКС],"Доктор",дДанни[пФакултет],U$34,дДанни[нФакултет],$C56,дДанни[СПЕЦИАЛНОСТ],$D56)</f>
        <v>0</v>
      </c>
      <c r="V56" s="13">
        <f>SUMIFS(дДанни[Часове],дДанни[ОКС],"Доктор",дДанни[пФакултет],V$34,дДанни[нФакултет],$C56,дДанни[СПЕЦИАЛНОСТ],$D56)</f>
        <v>0</v>
      </c>
      <c r="W56" s="13">
        <f>SUMIFS(дДанни[Часове],дДанни[ОКС],"Доктор",дДанни[пФакултет],W$34,дДанни[нФакултет],$C56,дДанни[СПЕЦИАЛНОСТ],$D56)</f>
        <v>0</v>
      </c>
      <c r="X56" s="13">
        <f>SUMIFS(дДанни[Часове],дДанни[ОКС],"Доктор",дДанни[пФакултет],X$34,дДанни[нФакултет],$C56,дДанни[СПЕЦИАЛНОСТ],$D56)</f>
        <v>0</v>
      </c>
      <c r="Y56" s="24">
        <f t="shared" si="17"/>
        <v>0</v>
      </c>
      <c r="Z56" s="307"/>
      <c r="AB56" s="140"/>
      <c r="AD56" s="302"/>
      <c r="AE56" s="309"/>
      <c r="AF56" s="70" t="str">
        <f t="shared" si="18"/>
        <v>БФ/ГГФ</v>
      </c>
      <c r="AG56" s="60" t="str">
        <f t="shared" si="18"/>
        <v>География и биология</v>
      </c>
      <c r="AH56" s="158" t="str">
        <f t="shared" si="25"/>
        <v/>
      </c>
      <c r="AI56" s="158" t="str">
        <f t="shared" si="26"/>
        <v/>
      </c>
      <c r="AJ56" s="158" t="str">
        <f t="shared" si="27"/>
        <v/>
      </c>
      <c r="AK56" s="158" t="str">
        <f t="shared" si="28"/>
        <v/>
      </c>
      <c r="AL56" s="158" t="str">
        <f t="shared" si="29"/>
        <v/>
      </c>
      <c r="AM56" s="158" t="str">
        <f t="shared" si="30"/>
        <v/>
      </c>
      <c r="AN56" s="158" t="str">
        <f t="shared" si="31"/>
        <v/>
      </c>
      <c r="AO56" s="158" t="str">
        <f t="shared" si="32"/>
        <v/>
      </c>
      <c r="AP56" s="158" t="str">
        <f t="shared" si="33"/>
        <v/>
      </c>
      <c r="AQ56" s="158" t="str">
        <f t="shared" si="34"/>
        <v/>
      </c>
      <c r="AR56" s="158" t="str">
        <f t="shared" si="35"/>
        <v/>
      </c>
      <c r="AS56" s="158" t="str">
        <f t="shared" si="36"/>
        <v/>
      </c>
      <c r="AT56" s="158" t="str">
        <f t="shared" si="37"/>
        <v/>
      </c>
      <c r="AU56" s="158" t="str">
        <f t="shared" si="38"/>
        <v/>
      </c>
      <c r="AV56" s="158" t="str">
        <f t="shared" si="39"/>
        <v/>
      </c>
      <c r="AW56" s="158" t="str">
        <f t="shared" si="40"/>
        <v/>
      </c>
      <c r="AX56" s="159" t="str">
        <f t="shared" si="41"/>
        <v/>
      </c>
      <c r="AY56" s="158" t="str">
        <f t="shared" si="42"/>
        <v/>
      </c>
      <c r="AZ56" s="158" t="str">
        <f t="shared" si="43"/>
        <v/>
      </c>
      <c r="BA56" s="158" t="str">
        <f t="shared" si="20"/>
        <v/>
      </c>
      <c r="BB56" s="142">
        <f t="shared" si="22"/>
        <v>0</v>
      </c>
      <c r="BC56" s="311"/>
    </row>
    <row r="57" spans="1:55" ht="15.75" x14ac:dyDescent="0.25">
      <c r="A57" s="302"/>
      <c r="B57" s="309"/>
      <c r="C57" s="70" t="str">
        <f>БАКАЛАВРИ!C57</f>
        <v>БФ/ФХФ</v>
      </c>
      <c r="D57" s="60" t="str">
        <f>БАКАЛАВРИ!D57</f>
        <v>Биология и химия</v>
      </c>
      <c r="E57" s="13">
        <f>SUMIFS(дДанни[Часове],дДанни[ОКС],"Доктор",дДанни[пФакултет],E$34,дДанни[нФакултет],$C57,дДанни[СПЕЦИАЛНОСТ],$D57)</f>
        <v>0</v>
      </c>
      <c r="F57" s="13">
        <f>SUMIFS(дДанни[Часове],дДанни[ОКС],"Доктор",дДанни[пФакултет],F$34,дДанни[нФакултет],$C57,дДанни[СПЕЦИАЛНОСТ],$D57)</f>
        <v>0</v>
      </c>
      <c r="G57" s="13">
        <f>SUMIFS(дДанни[Часове],дДанни[ОКС],"Доктор",дДанни[пФакултет],G$34,дДанни[нФакултет],$C57,дДанни[СПЕЦИАЛНОСТ],$D57)</f>
        <v>0</v>
      </c>
      <c r="H57" s="13">
        <f>SUMIFS(дДанни[Часове],дДанни[ОКС],"Доктор",дДанни[пФакултет],H$34,дДанни[нФакултет],$C57,дДанни[СПЕЦИАЛНОСТ],$D57)</f>
        <v>0</v>
      </c>
      <c r="I57" s="13">
        <f>SUMIFS(дДанни[Часове],дДанни[ОКС],"Доктор",дДанни[пФакултет],I$34,дДанни[нФакултет],$C57,дДанни[СПЕЦИАЛНОСТ],$D57)</f>
        <v>0</v>
      </c>
      <c r="J57" s="13">
        <f>SUMIFS(дДанни[Часове],дДанни[ОКС],"Доктор",дДанни[пФакултет],J$34,дДанни[нФакултет],$C57,дДанни[СПЕЦИАЛНОСТ],$D57)</f>
        <v>0</v>
      </c>
      <c r="K57" s="13">
        <f>SUMIFS(дДанни[Часове],дДанни[ОКС],"Доктор",дДанни[пФакултет],K$34,дДанни[нФакултет],$C57,дДанни[СПЕЦИАЛНОСТ],$D57)</f>
        <v>0</v>
      </c>
      <c r="L57" s="13">
        <f>SUMIFS(дДанни[Часове],дДанни[ОКС],"Доктор",дДанни[пФакултет],L$34,дДанни[нФакултет],$C57,дДанни[СПЕЦИАЛНОСТ],$D57)</f>
        <v>0</v>
      </c>
      <c r="M57" s="13">
        <f>SUMIFS(дДанни[Часове],дДанни[ОКС],"Доктор",дДанни[пФакултет],M$34,дДанни[нФакултет],$C57,дДанни[СПЕЦИАЛНОСТ],$D57)</f>
        <v>0</v>
      </c>
      <c r="N57" s="13">
        <f>SUMIFS(дДанни[Часове],дДанни[ОКС],"Доктор",дДанни[пФакултет],N$34,дДанни[нФакултет],$C57,дДанни[СПЕЦИАЛНОСТ],$D57)</f>
        <v>0</v>
      </c>
      <c r="O57" s="13">
        <f>SUMIFS(дДанни[Часове],дДанни[ОКС],"Доктор",дДанни[пФакултет],O$34,дДанни[нФакултет],$C57,дДанни[СПЕЦИАЛНОСТ],$D57)</f>
        <v>0</v>
      </c>
      <c r="P57" s="13">
        <f>SUMIFS(дДанни[Часове],дДанни[ОКС],"Доктор",дДанни[пФакултет],P$34,дДанни[нФакултет],$C57,дДанни[СПЕЦИАЛНОСТ],$D57)</f>
        <v>0</v>
      </c>
      <c r="Q57" s="13">
        <f>SUMIFS(дДанни[Часове],дДанни[ОКС],"Доктор",дДанни[пФакултет],Q$34,дДанни[нФакултет],$C57,дДанни[СПЕЦИАЛНОСТ],$D57)</f>
        <v>0</v>
      </c>
      <c r="R57" s="13">
        <f>SUMIFS(дДанни[Часове],дДанни[ОКС],"Доктор",дДанни[пФакултет],R$34,дДанни[нФакултет],$C57,дДанни[СПЕЦИАЛНОСТ],$D57)</f>
        <v>0</v>
      </c>
      <c r="S57" s="13">
        <f>SUMIFS(дДанни[Часове],дДанни[ОКС],"Доктор",дДанни[пФакултет],S$34,дДанни[нФакултет],$C57,дДанни[СПЕЦИАЛНОСТ],$D57)</f>
        <v>0</v>
      </c>
      <c r="T57" s="13">
        <f>SUMIFS(дДанни[Часове],дДанни[ОКС],"Доктор",дДанни[пФакултет],T$34,дДанни[нФакултет],$C57,дДанни[СПЕЦИАЛНОСТ],$D57)</f>
        <v>0</v>
      </c>
      <c r="U57" s="33">
        <f>SUMIFS(дДанни[Часове],дДанни[ОКС],"Доктор",дДанни[пФакултет],U$34,дДанни[нФакултет],$C57,дДанни[СПЕЦИАЛНОСТ],$D57)</f>
        <v>0</v>
      </c>
      <c r="V57" s="13">
        <f>SUMIFS(дДанни[Часове],дДанни[ОКС],"Доктор",дДанни[пФакултет],V$34,дДанни[нФакултет],$C57,дДанни[СПЕЦИАЛНОСТ],$D57)</f>
        <v>0</v>
      </c>
      <c r="W57" s="13">
        <f>SUMIFS(дДанни[Часове],дДанни[ОКС],"Доктор",дДанни[пФакултет],W$34,дДанни[нФакултет],$C57,дДанни[СПЕЦИАЛНОСТ],$D57)</f>
        <v>0</v>
      </c>
      <c r="X57" s="13">
        <f>SUMIFS(дДанни[Часове],дДанни[ОКС],"Доктор",дДанни[пФакултет],X$34,дДанни[нФакултет],$C57,дДанни[СПЕЦИАЛНОСТ],$D57)</f>
        <v>0</v>
      </c>
      <c r="Y57" s="24">
        <f t="shared" si="17"/>
        <v>0</v>
      </c>
      <c r="Z57" s="307"/>
      <c r="AB57" s="140"/>
      <c r="AD57" s="302"/>
      <c r="AE57" s="309"/>
      <c r="AF57" s="70" t="str">
        <f t="shared" si="18"/>
        <v>БФ/ФХФ</v>
      </c>
      <c r="AG57" s="60" t="str">
        <f t="shared" si="18"/>
        <v>Биология и химия</v>
      </c>
      <c r="AH57" s="158" t="str">
        <f t="shared" si="25"/>
        <v/>
      </c>
      <c r="AI57" s="158" t="str">
        <f t="shared" si="26"/>
        <v/>
      </c>
      <c r="AJ57" s="158" t="str">
        <f t="shared" si="27"/>
        <v/>
      </c>
      <c r="AK57" s="158" t="str">
        <f t="shared" si="28"/>
        <v/>
      </c>
      <c r="AL57" s="158" t="str">
        <f t="shared" si="29"/>
        <v/>
      </c>
      <c r="AM57" s="158" t="str">
        <f t="shared" si="30"/>
        <v/>
      </c>
      <c r="AN57" s="158" t="str">
        <f t="shared" si="31"/>
        <v/>
      </c>
      <c r="AO57" s="158" t="str">
        <f t="shared" si="32"/>
        <v/>
      </c>
      <c r="AP57" s="158" t="str">
        <f t="shared" si="33"/>
        <v/>
      </c>
      <c r="AQ57" s="158" t="str">
        <f t="shared" si="34"/>
        <v/>
      </c>
      <c r="AR57" s="158" t="str">
        <f t="shared" si="35"/>
        <v/>
      </c>
      <c r="AS57" s="158" t="str">
        <f t="shared" si="36"/>
        <v/>
      </c>
      <c r="AT57" s="158" t="str">
        <f t="shared" si="37"/>
        <v/>
      </c>
      <c r="AU57" s="158" t="str">
        <f t="shared" si="38"/>
        <v/>
      </c>
      <c r="AV57" s="158" t="str">
        <f t="shared" si="39"/>
        <v/>
      </c>
      <c r="AW57" s="158" t="str">
        <f t="shared" si="40"/>
        <v/>
      </c>
      <c r="AX57" s="159" t="str">
        <f t="shared" si="41"/>
        <v/>
      </c>
      <c r="AY57" s="158" t="str">
        <f t="shared" si="42"/>
        <v/>
      </c>
      <c r="AZ57" s="158" t="str">
        <f t="shared" si="43"/>
        <v/>
      </c>
      <c r="BA57" s="158" t="str">
        <f t="shared" si="20"/>
        <v/>
      </c>
      <c r="BB57" s="142">
        <f t="shared" si="22"/>
        <v>0</v>
      </c>
      <c r="BC57" s="311"/>
    </row>
    <row r="58" spans="1:55" ht="15.75" x14ac:dyDescent="0.25">
      <c r="A58" s="302"/>
      <c r="B58" s="309"/>
      <c r="C58" s="70" t="str">
        <f>БАКАЛАВРИ!C58</f>
        <v>ГГФ/ФКНФ</v>
      </c>
      <c r="D58" s="60" t="str">
        <f>БАКАЛАВРИ!D58</f>
        <v>География и английски език</v>
      </c>
      <c r="E58" s="13">
        <f>SUMIFS(дДанни[Часове],дДанни[ОКС],"Доктор",дДанни[пФакултет],E$34,дДанни[нФакултет],$C58,дДанни[СПЕЦИАЛНОСТ],$D58)</f>
        <v>0</v>
      </c>
      <c r="F58" s="13">
        <f>SUMIFS(дДанни[Часове],дДанни[ОКС],"Доктор",дДанни[пФакултет],F$34,дДанни[нФакултет],$C58,дДанни[СПЕЦИАЛНОСТ],$D58)</f>
        <v>0</v>
      </c>
      <c r="G58" s="13">
        <f>SUMIFS(дДанни[Часове],дДанни[ОКС],"Доктор",дДанни[пФакултет],G$34,дДанни[нФакултет],$C58,дДанни[СПЕЦИАЛНОСТ],$D58)</f>
        <v>0</v>
      </c>
      <c r="H58" s="13">
        <f>SUMIFS(дДанни[Часове],дДанни[ОКС],"Доктор",дДанни[пФакултет],H$34,дДанни[нФакултет],$C58,дДанни[СПЕЦИАЛНОСТ],$D58)</f>
        <v>0</v>
      </c>
      <c r="I58" s="13">
        <f>SUMIFS(дДанни[Часове],дДанни[ОКС],"Доктор",дДанни[пФакултет],I$34,дДанни[нФакултет],$C58,дДанни[СПЕЦИАЛНОСТ],$D58)</f>
        <v>0</v>
      </c>
      <c r="J58" s="13">
        <f>SUMIFS(дДанни[Часове],дДанни[ОКС],"Доктор",дДанни[пФакултет],J$34,дДанни[нФакултет],$C58,дДанни[СПЕЦИАЛНОСТ],$D58)</f>
        <v>0</v>
      </c>
      <c r="K58" s="13">
        <f>SUMIFS(дДанни[Часове],дДанни[ОКС],"Доктор",дДанни[пФакултет],K$34,дДанни[нФакултет],$C58,дДанни[СПЕЦИАЛНОСТ],$D58)</f>
        <v>0</v>
      </c>
      <c r="L58" s="13">
        <f>SUMIFS(дДанни[Часове],дДанни[ОКС],"Доктор",дДанни[пФакултет],L$34,дДанни[нФакултет],$C58,дДанни[СПЕЦИАЛНОСТ],$D58)</f>
        <v>0</v>
      </c>
      <c r="M58" s="13">
        <f>SUMIFS(дДанни[Часове],дДанни[ОКС],"Доктор",дДанни[пФакултет],M$34,дДанни[нФакултет],$C58,дДанни[СПЕЦИАЛНОСТ],$D58)</f>
        <v>0</v>
      </c>
      <c r="N58" s="13">
        <f>SUMIFS(дДанни[Часове],дДанни[ОКС],"Доктор",дДанни[пФакултет],N$34,дДанни[нФакултет],$C58,дДанни[СПЕЦИАЛНОСТ],$D58)</f>
        <v>0</v>
      </c>
      <c r="O58" s="13">
        <f>SUMIFS(дДанни[Часове],дДанни[ОКС],"Доктор",дДанни[пФакултет],O$34,дДанни[нФакултет],$C58,дДанни[СПЕЦИАЛНОСТ],$D58)</f>
        <v>0</v>
      </c>
      <c r="P58" s="13">
        <f>SUMIFS(дДанни[Часове],дДанни[ОКС],"Доктор",дДанни[пФакултет],P$34,дДанни[нФакултет],$C58,дДанни[СПЕЦИАЛНОСТ],$D58)</f>
        <v>0</v>
      </c>
      <c r="Q58" s="13">
        <f>SUMIFS(дДанни[Часове],дДанни[ОКС],"Доктор",дДанни[пФакултет],Q$34,дДанни[нФакултет],$C58,дДанни[СПЕЦИАЛНОСТ],$D58)</f>
        <v>0</v>
      </c>
      <c r="R58" s="13">
        <f>SUMIFS(дДанни[Часове],дДанни[ОКС],"Доктор",дДанни[пФакултет],R$34,дДанни[нФакултет],$C58,дДанни[СПЕЦИАЛНОСТ],$D58)</f>
        <v>0</v>
      </c>
      <c r="S58" s="13">
        <f>SUMIFS(дДанни[Часове],дДанни[ОКС],"Доктор",дДанни[пФакултет],S$34,дДанни[нФакултет],$C58,дДанни[СПЕЦИАЛНОСТ],$D58)</f>
        <v>0</v>
      </c>
      <c r="T58" s="13">
        <f>SUMIFS(дДанни[Часове],дДанни[ОКС],"Доктор",дДанни[пФакултет],T$34,дДанни[нФакултет],$C58,дДанни[СПЕЦИАЛНОСТ],$D58)</f>
        <v>0</v>
      </c>
      <c r="U58" s="33">
        <f>SUMIFS(дДанни[Часове],дДанни[ОКС],"Доктор",дДанни[пФакултет],U$34,дДанни[нФакултет],$C58,дДанни[СПЕЦИАЛНОСТ],$D58)</f>
        <v>0</v>
      </c>
      <c r="V58" s="13">
        <f>SUMIFS(дДанни[Часове],дДанни[ОКС],"Доктор",дДанни[пФакултет],V$34,дДанни[нФакултет],$C58,дДанни[СПЕЦИАЛНОСТ],$D58)</f>
        <v>0</v>
      </c>
      <c r="W58" s="13">
        <f>SUMIFS(дДанни[Часове],дДанни[ОКС],"Доктор",дДанни[пФакултет],W$34,дДанни[нФакултет],$C58,дДанни[СПЕЦИАЛНОСТ],$D58)</f>
        <v>0</v>
      </c>
      <c r="X58" s="13">
        <f>SUMIFS(дДанни[Часове],дДанни[ОКС],"Доктор",дДанни[пФакултет],X$34,дДанни[нФакултет],$C58,дДанни[СПЕЦИАЛНОСТ],$D58)</f>
        <v>0</v>
      </c>
      <c r="Y58" s="24">
        <f t="shared" si="17"/>
        <v>0</v>
      </c>
      <c r="Z58" s="307"/>
      <c r="AB58" s="140"/>
      <c r="AD58" s="302"/>
      <c r="AE58" s="309"/>
      <c r="AF58" s="70" t="str">
        <f t="shared" si="18"/>
        <v>ГГФ/ФКНФ</v>
      </c>
      <c r="AG58" s="60" t="str">
        <f t="shared" si="18"/>
        <v>География и английски език</v>
      </c>
      <c r="AH58" s="158" t="str">
        <f t="shared" si="25"/>
        <v/>
      </c>
      <c r="AI58" s="158" t="str">
        <f t="shared" si="26"/>
        <v/>
      </c>
      <c r="AJ58" s="158" t="str">
        <f t="shared" si="27"/>
        <v/>
      </c>
      <c r="AK58" s="158" t="str">
        <f t="shared" si="28"/>
        <v/>
      </c>
      <c r="AL58" s="158" t="str">
        <f t="shared" si="29"/>
        <v/>
      </c>
      <c r="AM58" s="158" t="str">
        <f t="shared" si="30"/>
        <v/>
      </c>
      <c r="AN58" s="158" t="str">
        <f t="shared" si="31"/>
        <v/>
      </c>
      <c r="AO58" s="158" t="str">
        <f t="shared" si="32"/>
        <v/>
      </c>
      <c r="AP58" s="158" t="str">
        <f t="shared" si="33"/>
        <v/>
      </c>
      <c r="AQ58" s="158" t="str">
        <f t="shared" si="34"/>
        <v/>
      </c>
      <c r="AR58" s="158" t="str">
        <f t="shared" si="35"/>
        <v/>
      </c>
      <c r="AS58" s="158" t="str">
        <f t="shared" si="36"/>
        <v/>
      </c>
      <c r="AT58" s="158" t="str">
        <f t="shared" si="37"/>
        <v/>
      </c>
      <c r="AU58" s="158" t="str">
        <f t="shared" si="38"/>
        <v/>
      </c>
      <c r="AV58" s="158" t="str">
        <f t="shared" si="39"/>
        <v/>
      </c>
      <c r="AW58" s="158" t="str">
        <f t="shared" si="40"/>
        <v/>
      </c>
      <c r="AX58" s="159" t="str">
        <f t="shared" si="41"/>
        <v/>
      </c>
      <c r="AY58" s="158" t="str">
        <f t="shared" si="42"/>
        <v/>
      </c>
      <c r="AZ58" s="158" t="str">
        <f t="shared" si="43"/>
        <v/>
      </c>
      <c r="BA58" s="158" t="str">
        <f t="shared" si="20"/>
        <v/>
      </c>
      <c r="BB58" s="142">
        <f t="shared" si="22"/>
        <v>0</v>
      </c>
      <c r="BC58" s="311"/>
    </row>
    <row r="59" spans="1:55" ht="15.75" x14ac:dyDescent="0.25">
      <c r="A59" s="302"/>
      <c r="B59" s="309"/>
      <c r="C59" s="70" t="str">
        <f>БАКАЛАВРИ!C59</f>
        <v>ИФ/ГГФ</v>
      </c>
      <c r="D59" s="60" t="str">
        <f>БАКАЛАВРИ!D59</f>
        <v>История и география</v>
      </c>
      <c r="E59" s="13">
        <f>SUMIFS(дДанни[Часове],дДанни[ОКС],"Доктор",дДанни[пФакултет],E$34,дДанни[нФакултет],$C59,дДанни[СПЕЦИАЛНОСТ],$D59)</f>
        <v>0</v>
      </c>
      <c r="F59" s="13">
        <f>SUMIFS(дДанни[Часове],дДанни[ОКС],"Доктор",дДанни[пФакултет],F$34,дДанни[нФакултет],$C59,дДанни[СПЕЦИАЛНОСТ],$D59)</f>
        <v>0</v>
      </c>
      <c r="G59" s="13">
        <f>SUMIFS(дДанни[Часове],дДанни[ОКС],"Доктор",дДанни[пФакултет],G$34,дДанни[нФакултет],$C59,дДанни[СПЕЦИАЛНОСТ],$D59)</f>
        <v>0</v>
      </c>
      <c r="H59" s="13">
        <f>SUMIFS(дДанни[Часове],дДанни[ОКС],"Доктор",дДанни[пФакултет],H$34,дДанни[нФакултет],$C59,дДанни[СПЕЦИАЛНОСТ],$D59)</f>
        <v>0</v>
      </c>
      <c r="I59" s="13">
        <f>SUMIFS(дДанни[Часове],дДанни[ОКС],"Доктор",дДанни[пФакултет],I$34,дДанни[нФакултет],$C59,дДанни[СПЕЦИАЛНОСТ],$D59)</f>
        <v>0</v>
      </c>
      <c r="J59" s="13">
        <f>SUMIFS(дДанни[Часове],дДанни[ОКС],"Доктор",дДанни[пФакултет],J$34,дДанни[нФакултет],$C59,дДанни[СПЕЦИАЛНОСТ],$D59)</f>
        <v>0</v>
      </c>
      <c r="K59" s="13">
        <f>SUMIFS(дДанни[Часове],дДанни[ОКС],"Доктор",дДанни[пФакултет],K$34,дДанни[нФакултет],$C59,дДанни[СПЕЦИАЛНОСТ],$D59)</f>
        <v>0</v>
      </c>
      <c r="L59" s="13">
        <f>SUMIFS(дДанни[Часове],дДанни[ОКС],"Доктор",дДанни[пФакултет],L$34,дДанни[нФакултет],$C59,дДанни[СПЕЦИАЛНОСТ],$D59)</f>
        <v>0</v>
      </c>
      <c r="M59" s="13">
        <f>SUMIFS(дДанни[Часове],дДанни[ОКС],"Доктор",дДанни[пФакултет],M$34,дДанни[нФакултет],$C59,дДанни[СПЕЦИАЛНОСТ],$D59)</f>
        <v>0</v>
      </c>
      <c r="N59" s="13">
        <f>SUMIFS(дДанни[Часове],дДанни[ОКС],"Доктор",дДанни[пФакултет],N$34,дДанни[нФакултет],$C59,дДанни[СПЕЦИАЛНОСТ],$D59)</f>
        <v>0</v>
      </c>
      <c r="O59" s="13">
        <f>SUMIFS(дДанни[Часове],дДанни[ОКС],"Доктор",дДанни[пФакултет],O$34,дДанни[нФакултет],$C59,дДанни[СПЕЦИАЛНОСТ],$D59)</f>
        <v>0</v>
      </c>
      <c r="P59" s="13">
        <f>SUMIFS(дДанни[Часове],дДанни[ОКС],"Доктор",дДанни[пФакултет],P$34,дДанни[нФакултет],$C59,дДанни[СПЕЦИАЛНОСТ],$D59)</f>
        <v>0</v>
      </c>
      <c r="Q59" s="13">
        <f>SUMIFS(дДанни[Часове],дДанни[ОКС],"Доктор",дДанни[пФакултет],Q$34,дДанни[нФакултет],$C59,дДанни[СПЕЦИАЛНОСТ],$D59)</f>
        <v>0</v>
      </c>
      <c r="R59" s="13">
        <f>SUMIFS(дДанни[Часове],дДанни[ОКС],"Доктор",дДанни[пФакултет],R$34,дДанни[нФакултет],$C59,дДанни[СПЕЦИАЛНОСТ],$D59)</f>
        <v>0</v>
      </c>
      <c r="S59" s="13">
        <f>SUMIFS(дДанни[Часове],дДанни[ОКС],"Доктор",дДанни[пФакултет],S$34,дДанни[нФакултет],$C59,дДанни[СПЕЦИАЛНОСТ],$D59)</f>
        <v>0</v>
      </c>
      <c r="T59" s="13">
        <f>SUMIFS(дДанни[Часове],дДанни[ОКС],"Доктор",дДанни[пФакултет],T$34,дДанни[нФакултет],$C59,дДанни[СПЕЦИАЛНОСТ],$D59)</f>
        <v>0</v>
      </c>
      <c r="U59" s="33">
        <f>SUMIFS(дДанни[Часове],дДанни[ОКС],"Доктор",дДанни[пФакултет],U$34,дДанни[нФакултет],$C59,дДанни[СПЕЦИАЛНОСТ],$D59)</f>
        <v>0</v>
      </c>
      <c r="V59" s="13">
        <f>SUMIFS(дДанни[Часове],дДанни[ОКС],"Доктор",дДанни[пФакултет],V$34,дДанни[нФакултет],$C59,дДанни[СПЕЦИАЛНОСТ],$D59)</f>
        <v>0</v>
      </c>
      <c r="W59" s="13">
        <f>SUMIFS(дДанни[Часове],дДанни[ОКС],"Доктор",дДанни[пФакултет],W$34,дДанни[нФакултет],$C59,дДанни[СПЕЦИАЛНОСТ],$D59)</f>
        <v>0</v>
      </c>
      <c r="X59" s="13">
        <f>SUMIFS(дДанни[Часове],дДанни[ОКС],"Доктор",дДанни[пФакултет],X$34,дДанни[нФакултет],$C59,дДанни[СПЕЦИАЛНОСТ],$D59)</f>
        <v>0</v>
      </c>
      <c r="Y59" s="24">
        <f t="shared" si="17"/>
        <v>0</v>
      </c>
      <c r="Z59" s="307"/>
      <c r="AB59" s="140"/>
      <c r="AD59" s="302"/>
      <c r="AE59" s="309"/>
      <c r="AF59" s="70" t="str">
        <f t="shared" si="18"/>
        <v>ИФ/ГГФ</v>
      </c>
      <c r="AG59" s="60" t="str">
        <f t="shared" si="18"/>
        <v>История и география</v>
      </c>
      <c r="AH59" s="158" t="str">
        <f t="shared" si="25"/>
        <v/>
      </c>
      <c r="AI59" s="158" t="str">
        <f t="shared" si="26"/>
        <v/>
      </c>
      <c r="AJ59" s="158" t="str">
        <f t="shared" si="27"/>
        <v/>
      </c>
      <c r="AK59" s="158" t="str">
        <f t="shared" si="28"/>
        <v/>
      </c>
      <c r="AL59" s="158" t="str">
        <f t="shared" si="29"/>
        <v/>
      </c>
      <c r="AM59" s="158" t="str">
        <f t="shared" si="30"/>
        <v/>
      </c>
      <c r="AN59" s="158" t="str">
        <f t="shared" si="31"/>
        <v/>
      </c>
      <c r="AO59" s="158" t="str">
        <f t="shared" si="32"/>
        <v/>
      </c>
      <c r="AP59" s="158" t="str">
        <f t="shared" si="33"/>
        <v/>
      </c>
      <c r="AQ59" s="158" t="str">
        <f t="shared" si="34"/>
        <v/>
      </c>
      <c r="AR59" s="158" t="str">
        <f t="shared" si="35"/>
        <v/>
      </c>
      <c r="AS59" s="158" t="str">
        <f t="shared" si="36"/>
        <v/>
      </c>
      <c r="AT59" s="158" t="str">
        <f t="shared" si="37"/>
        <v/>
      </c>
      <c r="AU59" s="158" t="str">
        <f t="shared" si="38"/>
        <v/>
      </c>
      <c r="AV59" s="158" t="str">
        <f t="shared" si="39"/>
        <v/>
      </c>
      <c r="AW59" s="158" t="str">
        <f t="shared" si="40"/>
        <v/>
      </c>
      <c r="AX59" s="159" t="str">
        <f t="shared" si="41"/>
        <v/>
      </c>
      <c r="AY59" s="158" t="str">
        <f t="shared" si="42"/>
        <v/>
      </c>
      <c r="AZ59" s="158" t="str">
        <f t="shared" si="43"/>
        <v/>
      </c>
      <c r="BA59" s="158" t="str">
        <f t="shared" si="20"/>
        <v/>
      </c>
      <c r="BB59" s="142">
        <f t="shared" si="22"/>
        <v>0</v>
      </c>
      <c r="BC59" s="311"/>
    </row>
    <row r="60" spans="1:55" ht="15.75" x14ac:dyDescent="0.25">
      <c r="A60" s="302"/>
      <c r="B60" s="309"/>
      <c r="C60" s="70" t="str">
        <f>БАКАЛАВРИ!C60</f>
        <v>ИФ/ФКНФ</v>
      </c>
      <c r="D60" s="60" t="str">
        <f>БАКАЛАВРИ!D60</f>
        <v>История и чужд език</v>
      </c>
      <c r="E60" s="13">
        <f>SUMIFS(дДанни[Часове],дДанни[ОКС],"Доктор",дДанни[пФакултет],E$34,дДанни[нФакултет],$C60,дДанни[СПЕЦИАЛНОСТ],$D60)</f>
        <v>0</v>
      </c>
      <c r="F60" s="13">
        <f>SUMIFS(дДанни[Часове],дДанни[ОКС],"Доктор",дДанни[пФакултет],F$34,дДанни[нФакултет],$C60,дДанни[СПЕЦИАЛНОСТ],$D60)</f>
        <v>0</v>
      </c>
      <c r="G60" s="13">
        <f>SUMIFS(дДанни[Часове],дДанни[ОКС],"Доктор",дДанни[пФакултет],G$34,дДанни[нФакултет],$C60,дДанни[СПЕЦИАЛНОСТ],$D60)</f>
        <v>0</v>
      </c>
      <c r="H60" s="13">
        <f>SUMIFS(дДанни[Часове],дДанни[ОКС],"Доктор",дДанни[пФакултет],H$34,дДанни[нФакултет],$C60,дДанни[СПЕЦИАЛНОСТ],$D60)</f>
        <v>0</v>
      </c>
      <c r="I60" s="13">
        <f>SUMIFS(дДанни[Часове],дДанни[ОКС],"Доктор",дДанни[пФакултет],I$34,дДанни[нФакултет],$C60,дДанни[СПЕЦИАЛНОСТ],$D60)</f>
        <v>0</v>
      </c>
      <c r="J60" s="13">
        <f>SUMIFS(дДанни[Часове],дДанни[ОКС],"Доктор",дДанни[пФакултет],J$34,дДанни[нФакултет],$C60,дДанни[СПЕЦИАЛНОСТ],$D60)</f>
        <v>0</v>
      </c>
      <c r="K60" s="13">
        <f>SUMIFS(дДанни[Часове],дДанни[ОКС],"Доктор",дДанни[пФакултет],K$34,дДанни[нФакултет],$C60,дДанни[СПЕЦИАЛНОСТ],$D60)</f>
        <v>0</v>
      </c>
      <c r="L60" s="13">
        <f>SUMIFS(дДанни[Часове],дДанни[ОКС],"Доктор",дДанни[пФакултет],L$34,дДанни[нФакултет],$C60,дДанни[СПЕЦИАЛНОСТ],$D60)</f>
        <v>0</v>
      </c>
      <c r="M60" s="13">
        <f>SUMIFS(дДанни[Часове],дДанни[ОКС],"Доктор",дДанни[пФакултет],M$34,дДанни[нФакултет],$C60,дДанни[СПЕЦИАЛНОСТ],$D60)</f>
        <v>0</v>
      </c>
      <c r="N60" s="13">
        <f>SUMIFS(дДанни[Часове],дДанни[ОКС],"Доктор",дДанни[пФакултет],N$34,дДанни[нФакултет],$C60,дДанни[СПЕЦИАЛНОСТ],$D60)</f>
        <v>0</v>
      </c>
      <c r="O60" s="13">
        <f>SUMIFS(дДанни[Часове],дДанни[ОКС],"Доктор",дДанни[пФакултет],O$34,дДанни[нФакултет],$C60,дДанни[СПЕЦИАЛНОСТ],$D60)</f>
        <v>0</v>
      </c>
      <c r="P60" s="13">
        <f>SUMIFS(дДанни[Часове],дДанни[ОКС],"Доктор",дДанни[пФакултет],P$34,дДанни[нФакултет],$C60,дДанни[СПЕЦИАЛНОСТ],$D60)</f>
        <v>0</v>
      </c>
      <c r="Q60" s="13">
        <f>SUMIFS(дДанни[Часове],дДанни[ОКС],"Доктор",дДанни[пФакултет],Q$34,дДанни[нФакултет],$C60,дДанни[СПЕЦИАЛНОСТ],$D60)</f>
        <v>0</v>
      </c>
      <c r="R60" s="13">
        <f>SUMIFS(дДанни[Часове],дДанни[ОКС],"Доктор",дДанни[пФакултет],R$34,дДанни[нФакултет],$C60,дДанни[СПЕЦИАЛНОСТ],$D60)</f>
        <v>0</v>
      </c>
      <c r="S60" s="13">
        <f>SUMIFS(дДанни[Часове],дДанни[ОКС],"Доктор",дДанни[пФакултет],S$34,дДанни[нФакултет],$C60,дДанни[СПЕЦИАЛНОСТ],$D60)</f>
        <v>0</v>
      </c>
      <c r="T60" s="13">
        <f>SUMIFS(дДанни[Часове],дДанни[ОКС],"Доктор",дДанни[пФакултет],T$34,дДанни[нФакултет],$C60,дДанни[СПЕЦИАЛНОСТ],$D60)</f>
        <v>0</v>
      </c>
      <c r="U60" s="33">
        <f>SUMIFS(дДанни[Часове],дДанни[ОКС],"Доктор",дДанни[пФакултет],U$34,дДанни[нФакултет],$C60,дДанни[СПЕЦИАЛНОСТ],$D60)</f>
        <v>0</v>
      </c>
      <c r="V60" s="13">
        <f>SUMIFS(дДанни[Часове],дДанни[ОКС],"Доктор",дДанни[пФакултет],V$34,дДанни[нФакултет],$C60,дДанни[СПЕЦИАЛНОСТ],$D60)</f>
        <v>0</v>
      </c>
      <c r="W60" s="13">
        <f>SUMIFS(дДанни[Часове],дДанни[ОКС],"Доктор",дДанни[пФакултет],W$34,дДанни[нФакултет],$C60,дДанни[СПЕЦИАЛНОСТ],$D60)</f>
        <v>0</v>
      </c>
      <c r="X60" s="13">
        <f>SUMIFS(дДанни[Часове],дДанни[ОКС],"Доктор",дДанни[пФакултет],X$34,дДанни[нФакултет],$C60,дДанни[СПЕЦИАЛНОСТ],$D60)</f>
        <v>0</v>
      </c>
      <c r="Y60" s="24">
        <f t="shared" si="17"/>
        <v>0</v>
      </c>
      <c r="Z60" s="307"/>
      <c r="AB60" s="140"/>
      <c r="AD60" s="302"/>
      <c r="AE60" s="309"/>
      <c r="AF60" s="70" t="str">
        <f t="shared" si="18"/>
        <v>ИФ/ФКНФ</v>
      </c>
      <c r="AG60" s="60" t="str">
        <f t="shared" si="18"/>
        <v>История и чужд език</v>
      </c>
      <c r="AH60" s="158" t="str">
        <f t="shared" si="25"/>
        <v/>
      </c>
      <c r="AI60" s="158" t="str">
        <f t="shared" si="26"/>
        <v/>
      </c>
      <c r="AJ60" s="158" t="str">
        <f t="shared" si="27"/>
        <v/>
      </c>
      <c r="AK60" s="158" t="str">
        <f t="shared" si="28"/>
        <v/>
      </c>
      <c r="AL60" s="158" t="str">
        <f t="shared" si="29"/>
        <v/>
      </c>
      <c r="AM60" s="158" t="str">
        <f t="shared" si="30"/>
        <v/>
      </c>
      <c r="AN60" s="158" t="str">
        <f t="shared" si="31"/>
        <v/>
      </c>
      <c r="AO60" s="158" t="str">
        <f t="shared" si="32"/>
        <v/>
      </c>
      <c r="AP60" s="158" t="str">
        <f t="shared" si="33"/>
        <v/>
      </c>
      <c r="AQ60" s="158" t="str">
        <f t="shared" si="34"/>
        <v/>
      </c>
      <c r="AR60" s="158" t="str">
        <f t="shared" si="35"/>
        <v/>
      </c>
      <c r="AS60" s="158" t="str">
        <f t="shared" si="36"/>
        <v/>
      </c>
      <c r="AT60" s="158" t="str">
        <f t="shared" si="37"/>
        <v/>
      </c>
      <c r="AU60" s="158" t="str">
        <f t="shared" si="38"/>
        <v/>
      </c>
      <c r="AV60" s="158" t="str">
        <f t="shared" si="39"/>
        <v/>
      </c>
      <c r="AW60" s="158" t="str">
        <f t="shared" si="40"/>
        <v/>
      </c>
      <c r="AX60" s="159" t="str">
        <f t="shared" si="41"/>
        <v/>
      </c>
      <c r="AY60" s="158" t="str">
        <f t="shared" si="42"/>
        <v/>
      </c>
      <c r="AZ60" s="158" t="str">
        <f t="shared" si="43"/>
        <v/>
      </c>
      <c r="BA60" s="158" t="str">
        <f t="shared" si="20"/>
        <v/>
      </c>
      <c r="BB60" s="142">
        <f t="shared" si="22"/>
        <v>0</v>
      </c>
      <c r="BC60" s="311"/>
    </row>
    <row r="61" spans="1:55" ht="15.75" x14ac:dyDescent="0.25">
      <c r="A61" s="302"/>
      <c r="B61" s="309"/>
      <c r="C61" s="70" t="str">
        <f>БАКАЛАВРИ!C61</f>
        <v>ИФ/ФФ</v>
      </c>
      <c r="D61" s="60" t="str">
        <f>БАКАЛАВРИ!D61</f>
        <v>История и философия</v>
      </c>
      <c r="E61" s="13">
        <f>SUMIFS(дДанни[Часове],дДанни[ОКС],"Доктор",дДанни[пФакултет],E$34,дДанни[нФакултет],$C61,дДанни[СПЕЦИАЛНОСТ],$D61)</f>
        <v>0</v>
      </c>
      <c r="F61" s="13">
        <f>SUMIFS(дДанни[Часове],дДанни[ОКС],"Доктор",дДанни[пФакултет],F$34,дДанни[нФакултет],$C61,дДанни[СПЕЦИАЛНОСТ],$D61)</f>
        <v>0</v>
      </c>
      <c r="G61" s="13">
        <f>SUMIFS(дДанни[Часове],дДанни[ОКС],"Доктор",дДанни[пФакултет],G$34,дДанни[нФакултет],$C61,дДанни[СПЕЦИАЛНОСТ],$D61)</f>
        <v>0</v>
      </c>
      <c r="H61" s="13">
        <f>SUMIFS(дДанни[Часове],дДанни[ОКС],"Доктор",дДанни[пФакултет],H$34,дДанни[нФакултет],$C61,дДанни[СПЕЦИАЛНОСТ],$D61)</f>
        <v>0</v>
      </c>
      <c r="I61" s="13">
        <f>SUMIFS(дДанни[Часове],дДанни[ОКС],"Доктор",дДанни[пФакултет],I$34,дДанни[нФакултет],$C61,дДанни[СПЕЦИАЛНОСТ],$D61)</f>
        <v>0</v>
      </c>
      <c r="J61" s="13">
        <f>SUMIFS(дДанни[Часове],дДанни[ОКС],"Доктор",дДанни[пФакултет],J$34,дДанни[нФакултет],$C61,дДанни[СПЕЦИАЛНОСТ],$D61)</f>
        <v>0</v>
      </c>
      <c r="K61" s="13">
        <f>SUMIFS(дДанни[Часове],дДанни[ОКС],"Доктор",дДанни[пФакултет],K$34,дДанни[нФакултет],$C61,дДанни[СПЕЦИАЛНОСТ],$D61)</f>
        <v>0</v>
      </c>
      <c r="L61" s="13">
        <f>SUMIFS(дДанни[Часове],дДанни[ОКС],"Доктор",дДанни[пФакултет],L$34,дДанни[нФакултет],$C61,дДанни[СПЕЦИАЛНОСТ],$D61)</f>
        <v>0</v>
      </c>
      <c r="M61" s="13">
        <f>SUMIFS(дДанни[Часове],дДанни[ОКС],"Доктор",дДанни[пФакултет],M$34,дДанни[нФакултет],$C61,дДанни[СПЕЦИАЛНОСТ],$D61)</f>
        <v>0</v>
      </c>
      <c r="N61" s="13">
        <f>SUMIFS(дДанни[Часове],дДанни[ОКС],"Доктор",дДанни[пФакултет],N$34,дДанни[нФакултет],$C61,дДанни[СПЕЦИАЛНОСТ],$D61)</f>
        <v>0</v>
      </c>
      <c r="O61" s="13">
        <f>SUMIFS(дДанни[Часове],дДанни[ОКС],"Доктор",дДанни[пФакултет],O$34,дДанни[нФакултет],$C61,дДанни[СПЕЦИАЛНОСТ],$D61)</f>
        <v>0</v>
      </c>
      <c r="P61" s="13">
        <f>SUMIFS(дДанни[Часове],дДанни[ОКС],"Доктор",дДанни[пФакултет],P$34,дДанни[нФакултет],$C61,дДанни[СПЕЦИАЛНОСТ],$D61)</f>
        <v>0</v>
      </c>
      <c r="Q61" s="13">
        <f>SUMIFS(дДанни[Часове],дДанни[ОКС],"Доктор",дДанни[пФакултет],Q$34,дДанни[нФакултет],$C61,дДанни[СПЕЦИАЛНОСТ],$D61)</f>
        <v>0</v>
      </c>
      <c r="R61" s="13">
        <f>SUMIFS(дДанни[Часове],дДанни[ОКС],"Доктор",дДанни[пФакултет],R$34,дДанни[нФакултет],$C61,дДанни[СПЕЦИАЛНОСТ],$D61)</f>
        <v>0</v>
      </c>
      <c r="S61" s="13">
        <f>SUMIFS(дДанни[Часове],дДанни[ОКС],"Доктор",дДанни[пФакултет],S$34,дДанни[нФакултет],$C61,дДанни[СПЕЦИАЛНОСТ],$D61)</f>
        <v>0</v>
      </c>
      <c r="T61" s="13">
        <f>SUMIFS(дДанни[Часове],дДанни[ОКС],"Доктор",дДанни[пФакултет],T$34,дДанни[нФакултет],$C61,дДанни[СПЕЦИАЛНОСТ],$D61)</f>
        <v>0</v>
      </c>
      <c r="U61" s="33">
        <f>SUMIFS(дДанни[Часове],дДанни[ОКС],"Доктор",дДанни[пФакултет],U$34,дДанни[нФакултет],$C61,дДанни[СПЕЦИАЛНОСТ],$D61)</f>
        <v>0</v>
      </c>
      <c r="V61" s="13">
        <f>SUMIFS(дДанни[Часове],дДанни[ОКС],"Доктор",дДанни[пФакултет],V$34,дДанни[нФакултет],$C61,дДанни[СПЕЦИАЛНОСТ],$D61)</f>
        <v>0</v>
      </c>
      <c r="W61" s="13">
        <f>SUMIFS(дДанни[Часове],дДанни[ОКС],"Доктор",дДанни[пФакултет],W$34,дДанни[нФакултет],$C61,дДанни[СПЕЦИАЛНОСТ],$D61)</f>
        <v>0</v>
      </c>
      <c r="X61" s="13">
        <f>SUMIFS(дДанни[Часове],дДанни[ОКС],"Доктор",дДанни[пФакултет],X$34,дДанни[нФакултет],$C61,дДанни[СПЕЦИАЛНОСТ],$D61)</f>
        <v>0</v>
      </c>
      <c r="Y61" s="24">
        <f t="shared" si="17"/>
        <v>0</v>
      </c>
      <c r="Z61" s="307"/>
      <c r="AB61" s="140"/>
      <c r="AD61" s="302"/>
      <c r="AE61" s="309"/>
      <c r="AF61" s="70" t="str">
        <f t="shared" si="18"/>
        <v>ИФ/ФФ</v>
      </c>
      <c r="AG61" s="60" t="str">
        <f t="shared" si="18"/>
        <v>История и философия</v>
      </c>
      <c r="AH61" s="158" t="str">
        <f t="shared" si="25"/>
        <v/>
      </c>
      <c r="AI61" s="158" t="str">
        <f t="shared" si="26"/>
        <v/>
      </c>
      <c r="AJ61" s="158" t="str">
        <f t="shared" si="27"/>
        <v/>
      </c>
      <c r="AK61" s="158" t="str">
        <f t="shared" si="28"/>
        <v/>
      </c>
      <c r="AL61" s="158" t="str">
        <f t="shared" si="29"/>
        <v/>
      </c>
      <c r="AM61" s="158" t="str">
        <f t="shared" si="30"/>
        <v/>
      </c>
      <c r="AN61" s="158" t="str">
        <f t="shared" si="31"/>
        <v/>
      </c>
      <c r="AO61" s="158" t="str">
        <f t="shared" si="32"/>
        <v/>
      </c>
      <c r="AP61" s="158" t="str">
        <f t="shared" si="33"/>
        <v/>
      </c>
      <c r="AQ61" s="158" t="str">
        <f t="shared" si="34"/>
        <v/>
      </c>
      <c r="AR61" s="158" t="str">
        <f t="shared" si="35"/>
        <v/>
      </c>
      <c r="AS61" s="158" t="str">
        <f t="shared" si="36"/>
        <v/>
      </c>
      <c r="AT61" s="158" t="str">
        <f t="shared" si="37"/>
        <v/>
      </c>
      <c r="AU61" s="158" t="str">
        <f t="shared" si="38"/>
        <v/>
      </c>
      <c r="AV61" s="158" t="str">
        <f t="shared" si="39"/>
        <v/>
      </c>
      <c r="AW61" s="158" t="str">
        <f t="shared" si="40"/>
        <v/>
      </c>
      <c r="AX61" s="159" t="str">
        <f t="shared" si="41"/>
        <v/>
      </c>
      <c r="AY61" s="158" t="str">
        <f t="shared" si="42"/>
        <v/>
      </c>
      <c r="AZ61" s="158" t="str">
        <f t="shared" si="43"/>
        <v/>
      </c>
      <c r="BA61" s="158" t="str">
        <f t="shared" si="20"/>
        <v/>
      </c>
      <c r="BB61" s="142">
        <f t="shared" si="22"/>
        <v>0</v>
      </c>
      <c r="BC61" s="311"/>
    </row>
    <row r="62" spans="1:55" ht="15.75" x14ac:dyDescent="0.25">
      <c r="A62" s="302"/>
      <c r="B62" s="309"/>
      <c r="C62" s="70" t="str">
        <f>БАКАЛАВРИ!C62</f>
        <v>ФМИ</v>
      </c>
      <c r="D62" s="60" t="str">
        <f>БАКАЛАВРИ!D62</f>
        <v>Математика и информатика</v>
      </c>
      <c r="E62" s="13">
        <f>SUMIFS(дДанни[Часове],дДанни[ОКС],"Доктор",дДанни[пФакултет],E$34,дДанни[нФакултет],$C62,дДанни[СПЕЦИАЛНОСТ],$D62)</f>
        <v>0</v>
      </c>
      <c r="F62" s="13">
        <f>SUMIFS(дДанни[Часове],дДанни[ОКС],"Доктор",дДанни[пФакултет],F$34,дДанни[нФакултет],$C62,дДанни[СПЕЦИАЛНОСТ],$D62)</f>
        <v>0</v>
      </c>
      <c r="G62" s="13">
        <f>SUMIFS(дДанни[Часове],дДанни[ОКС],"Доктор",дДанни[пФакултет],G$34,дДанни[нФакултет],$C62,дДанни[СПЕЦИАЛНОСТ],$D62)</f>
        <v>0</v>
      </c>
      <c r="H62" s="13">
        <f>SUMIFS(дДанни[Часове],дДанни[ОКС],"Доктор",дДанни[пФакултет],H$34,дДанни[нФакултет],$C62,дДанни[СПЕЦИАЛНОСТ],$D62)</f>
        <v>0</v>
      </c>
      <c r="I62" s="13">
        <f>SUMIFS(дДанни[Часове],дДанни[ОКС],"Доктор",дДанни[пФакултет],I$34,дДанни[нФакултет],$C62,дДанни[СПЕЦИАЛНОСТ],$D62)</f>
        <v>0</v>
      </c>
      <c r="J62" s="13">
        <f>SUMIFS(дДанни[Часове],дДанни[ОКС],"Доктор",дДанни[пФакултет],J$34,дДанни[нФакултет],$C62,дДанни[СПЕЦИАЛНОСТ],$D62)</f>
        <v>0</v>
      </c>
      <c r="K62" s="13">
        <f>SUMIFS(дДанни[Часове],дДанни[ОКС],"Доктор",дДанни[пФакултет],K$34,дДанни[нФакултет],$C62,дДанни[СПЕЦИАЛНОСТ],$D62)</f>
        <v>0</v>
      </c>
      <c r="L62" s="13">
        <f>SUMIFS(дДанни[Часове],дДанни[ОКС],"Доктор",дДанни[пФакултет],L$34,дДанни[нФакултет],$C62,дДанни[СПЕЦИАЛНОСТ],$D62)</f>
        <v>0</v>
      </c>
      <c r="M62" s="13">
        <f>SUMIFS(дДанни[Часове],дДанни[ОКС],"Доктор",дДанни[пФакултет],M$34,дДанни[нФакултет],$C62,дДанни[СПЕЦИАЛНОСТ],$D62)</f>
        <v>0</v>
      </c>
      <c r="N62" s="13">
        <f>SUMIFS(дДанни[Часове],дДанни[ОКС],"Доктор",дДанни[пФакултет],N$34,дДанни[нФакултет],$C62,дДанни[СПЕЦИАЛНОСТ],$D62)</f>
        <v>0</v>
      </c>
      <c r="O62" s="13">
        <f>SUMIFS(дДанни[Часове],дДанни[ОКС],"Доктор",дДанни[пФакултет],O$34,дДанни[нФакултет],$C62,дДанни[СПЕЦИАЛНОСТ],$D62)</f>
        <v>0</v>
      </c>
      <c r="P62" s="13">
        <f>SUMIFS(дДанни[Часове],дДанни[ОКС],"Доктор",дДанни[пФакултет],P$34,дДанни[нФакултет],$C62,дДанни[СПЕЦИАЛНОСТ],$D62)</f>
        <v>0</v>
      </c>
      <c r="Q62" s="13">
        <f>SUMIFS(дДанни[Часове],дДанни[ОКС],"Доктор",дДанни[пФакултет],Q$34,дДанни[нФакултет],$C62,дДанни[СПЕЦИАЛНОСТ],$D62)</f>
        <v>0</v>
      </c>
      <c r="R62" s="13">
        <f>SUMIFS(дДанни[Часове],дДанни[ОКС],"Доктор",дДанни[пФакултет],R$34,дДанни[нФакултет],$C62,дДанни[СПЕЦИАЛНОСТ],$D62)</f>
        <v>0</v>
      </c>
      <c r="S62" s="13">
        <f>SUMIFS(дДанни[Часове],дДанни[ОКС],"Доктор",дДанни[пФакултет],S$34,дДанни[нФакултет],$C62,дДанни[СПЕЦИАЛНОСТ],$D62)</f>
        <v>0</v>
      </c>
      <c r="T62" s="13">
        <f>SUMIFS(дДанни[Часове],дДанни[ОКС],"Доктор",дДанни[пФакултет],T$34,дДанни[нФакултет],$C62,дДанни[СПЕЦИАЛНОСТ],$D62)</f>
        <v>0</v>
      </c>
      <c r="U62" s="33">
        <f>SUMIFS(дДанни[Часове],дДанни[ОКС],"Доктор",дДанни[пФакултет],U$34,дДанни[нФакултет],$C62,дДанни[СПЕЦИАЛНОСТ],$D62)</f>
        <v>0</v>
      </c>
      <c r="V62" s="13">
        <f>SUMIFS(дДанни[Часове],дДанни[ОКС],"Доктор",дДанни[пФакултет],V$34,дДанни[нФакултет],$C62,дДанни[СПЕЦИАЛНОСТ],$D62)</f>
        <v>0</v>
      </c>
      <c r="W62" s="13">
        <f>SUMIFS(дДанни[Часове],дДанни[ОКС],"Доктор",дДанни[пФакултет],W$34,дДанни[нФакултет],$C62,дДанни[СПЕЦИАЛНОСТ],$D62)</f>
        <v>0</v>
      </c>
      <c r="X62" s="13">
        <f>SUMIFS(дДанни[Часове],дДанни[ОКС],"Доктор",дДанни[пФакултет],X$34,дДанни[нФакултет],$C62,дДанни[СПЕЦИАЛНОСТ],$D62)</f>
        <v>0</v>
      </c>
      <c r="Y62" s="24">
        <f t="shared" si="17"/>
        <v>0</v>
      </c>
      <c r="Z62" s="307"/>
      <c r="AB62" s="140"/>
      <c r="AD62" s="302"/>
      <c r="AE62" s="309"/>
      <c r="AF62" s="70" t="str">
        <f t="shared" si="18"/>
        <v>ФМИ</v>
      </c>
      <c r="AG62" s="60" t="str">
        <f t="shared" si="18"/>
        <v>Математика и информатика</v>
      </c>
      <c r="AH62" s="158" t="str">
        <f t="shared" si="25"/>
        <v/>
      </c>
      <c r="AI62" s="158" t="str">
        <f t="shared" si="26"/>
        <v/>
      </c>
      <c r="AJ62" s="158" t="str">
        <f t="shared" si="27"/>
        <v/>
      </c>
      <c r="AK62" s="158" t="str">
        <f t="shared" si="28"/>
        <v/>
      </c>
      <c r="AL62" s="158" t="str">
        <f t="shared" si="29"/>
        <v/>
      </c>
      <c r="AM62" s="158" t="str">
        <f t="shared" si="30"/>
        <v/>
      </c>
      <c r="AN62" s="158" t="str">
        <f t="shared" si="31"/>
        <v/>
      </c>
      <c r="AO62" s="158" t="str">
        <f t="shared" si="32"/>
        <v/>
      </c>
      <c r="AP62" s="158" t="str">
        <f t="shared" si="33"/>
        <v/>
      </c>
      <c r="AQ62" s="158" t="str">
        <f t="shared" si="34"/>
        <v/>
      </c>
      <c r="AR62" s="158" t="str">
        <f t="shared" si="35"/>
        <v/>
      </c>
      <c r="AS62" s="158" t="str">
        <f t="shared" si="36"/>
        <v/>
      </c>
      <c r="AT62" s="158" t="str">
        <f t="shared" si="37"/>
        <v/>
      </c>
      <c r="AU62" s="158" t="str">
        <f t="shared" si="38"/>
        <v/>
      </c>
      <c r="AV62" s="158" t="str">
        <f t="shared" si="39"/>
        <v/>
      </c>
      <c r="AW62" s="158" t="str">
        <f t="shared" si="40"/>
        <v/>
      </c>
      <c r="AX62" s="159" t="str">
        <f t="shared" si="41"/>
        <v/>
      </c>
      <c r="AY62" s="158" t="str">
        <f t="shared" si="42"/>
        <v/>
      </c>
      <c r="AZ62" s="158" t="str">
        <f t="shared" si="43"/>
        <v/>
      </c>
      <c r="BA62" s="158" t="str">
        <f t="shared" si="20"/>
        <v/>
      </c>
      <c r="BB62" s="142">
        <f t="shared" si="22"/>
        <v>0</v>
      </c>
      <c r="BC62" s="311"/>
    </row>
    <row r="63" spans="1:55" ht="31.5" x14ac:dyDescent="0.25">
      <c r="A63" s="302"/>
      <c r="B63" s="309"/>
      <c r="C63" s="70" t="str">
        <f>БАКАЛАВРИ!C63</f>
        <v>ФзФ</v>
      </c>
      <c r="D63" s="60" t="str">
        <f>БАКАЛАВРИ!D63</f>
        <v>Учител по природни науки в основна степен на образованието</v>
      </c>
      <c r="E63" s="13">
        <f>SUMIFS(дДанни[Часове],дДанни[ОКС],"Доктор",дДанни[пФакултет],E$34,дДанни[нФакултет],$C63,дДанни[СПЕЦИАЛНОСТ],$D63)</f>
        <v>0</v>
      </c>
      <c r="F63" s="13">
        <f>SUMIFS(дДанни[Часове],дДанни[ОКС],"Доктор",дДанни[пФакултет],F$34,дДанни[нФакултет],$C63,дДанни[СПЕЦИАЛНОСТ],$D63)</f>
        <v>0</v>
      </c>
      <c r="G63" s="13">
        <f>SUMIFS(дДанни[Часове],дДанни[ОКС],"Доктор",дДанни[пФакултет],G$34,дДанни[нФакултет],$C63,дДанни[СПЕЦИАЛНОСТ],$D63)</f>
        <v>0</v>
      </c>
      <c r="H63" s="13">
        <f>SUMIFS(дДанни[Часове],дДанни[ОКС],"Доктор",дДанни[пФакултет],H$34,дДанни[нФакултет],$C63,дДанни[СПЕЦИАЛНОСТ],$D63)</f>
        <v>0</v>
      </c>
      <c r="I63" s="13">
        <f>SUMIFS(дДанни[Часове],дДанни[ОКС],"Доктор",дДанни[пФакултет],I$34,дДанни[нФакултет],$C63,дДанни[СПЕЦИАЛНОСТ],$D63)</f>
        <v>0</v>
      </c>
      <c r="J63" s="13">
        <f>SUMIFS(дДанни[Часове],дДанни[ОКС],"Доктор",дДанни[пФакултет],J$34,дДанни[нФакултет],$C63,дДанни[СПЕЦИАЛНОСТ],$D63)</f>
        <v>0</v>
      </c>
      <c r="K63" s="13">
        <f>SUMIFS(дДанни[Часове],дДанни[ОКС],"Доктор",дДанни[пФакултет],K$34,дДанни[нФакултет],$C63,дДанни[СПЕЦИАЛНОСТ],$D63)</f>
        <v>0</v>
      </c>
      <c r="L63" s="13">
        <f>SUMIFS(дДанни[Часове],дДанни[ОКС],"Доктор",дДанни[пФакултет],L$34,дДанни[нФакултет],$C63,дДанни[СПЕЦИАЛНОСТ],$D63)</f>
        <v>0</v>
      </c>
      <c r="M63" s="13">
        <f>SUMIFS(дДанни[Часове],дДанни[ОКС],"Доктор",дДанни[пФакултет],M$34,дДанни[нФакултет],$C63,дДанни[СПЕЦИАЛНОСТ],$D63)</f>
        <v>0</v>
      </c>
      <c r="N63" s="13">
        <f>SUMIFS(дДанни[Часове],дДанни[ОКС],"Доктор",дДанни[пФакултет],N$34,дДанни[нФакултет],$C63,дДанни[СПЕЦИАЛНОСТ],$D63)</f>
        <v>0</v>
      </c>
      <c r="O63" s="13">
        <f>SUMIFS(дДанни[Часове],дДанни[ОКС],"Доктор",дДанни[пФакултет],O$34,дДанни[нФакултет],$C63,дДанни[СПЕЦИАЛНОСТ],$D63)</f>
        <v>0</v>
      </c>
      <c r="P63" s="13">
        <f>SUMIFS(дДанни[Часове],дДанни[ОКС],"Доктор",дДанни[пФакултет],P$34,дДанни[нФакултет],$C63,дДанни[СПЕЦИАЛНОСТ],$D63)</f>
        <v>0</v>
      </c>
      <c r="Q63" s="13">
        <f>SUMIFS(дДанни[Часове],дДанни[ОКС],"Доктор",дДанни[пФакултет],Q$34,дДанни[нФакултет],$C63,дДанни[СПЕЦИАЛНОСТ],$D63)</f>
        <v>0</v>
      </c>
      <c r="R63" s="13">
        <f>SUMIFS(дДанни[Часове],дДанни[ОКС],"Доктор",дДанни[пФакултет],R$34,дДанни[нФакултет],$C63,дДанни[СПЕЦИАЛНОСТ],$D63)</f>
        <v>0</v>
      </c>
      <c r="S63" s="13">
        <f>SUMIFS(дДанни[Часове],дДанни[ОКС],"Доктор",дДанни[пФакултет],S$34,дДанни[нФакултет],$C63,дДанни[СПЕЦИАЛНОСТ],$D63)</f>
        <v>0</v>
      </c>
      <c r="T63" s="13">
        <f>SUMIFS(дДанни[Часове],дДанни[ОКС],"Доктор",дДанни[пФакултет],T$34,дДанни[нФакултет],$C63,дДанни[СПЕЦИАЛНОСТ],$D63)</f>
        <v>0</v>
      </c>
      <c r="U63" s="33">
        <f>SUMIFS(дДанни[Часове],дДанни[ОКС],"Доктор",дДанни[пФакултет],U$34,дДанни[нФакултет],$C63,дДанни[СПЕЦИАЛНОСТ],$D63)</f>
        <v>0</v>
      </c>
      <c r="V63" s="13">
        <f>SUMIFS(дДанни[Часове],дДанни[ОКС],"Доктор",дДанни[пФакултет],V$34,дДанни[нФакултет],$C63,дДанни[СПЕЦИАЛНОСТ],$D63)</f>
        <v>0</v>
      </c>
      <c r="W63" s="13">
        <f>SUMIFS(дДанни[Часове],дДанни[ОКС],"Доктор",дДанни[пФакултет],W$34,дДанни[нФакултет],$C63,дДанни[СПЕЦИАЛНОСТ],$D63)</f>
        <v>0</v>
      </c>
      <c r="X63" s="13">
        <f>SUMIFS(дДанни[Часове],дДанни[ОКС],"Доктор",дДанни[пФакултет],X$34,дДанни[нФакултет],$C63,дДанни[СПЕЦИАЛНОСТ],$D63)</f>
        <v>0</v>
      </c>
      <c r="Y63" s="24">
        <f t="shared" si="17"/>
        <v>0</v>
      </c>
      <c r="Z63" s="307"/>
      <c r="AB63" s="140"/>
      <c r="AD63" s="302"/>
      <c r="AE63" s="309"/>
      <c r="AF63" s="70" t="str">
        <f t="shared" si="18"/>
        <v>ФзФ</v>
      </c>
      <c r="AG63" s="60" t="str">
        <f t="shared" si="18"/>
        <v>Учител по природни науки в основна степен на образованието</v>
      </c>
      <c r="AH63" s="158" t="str">
        <f t="shared" si="25"/>
        <v/>
      </c>
      <c r="AI63" s="158" t="str">
        <f t="shared" si="26"/>
        <v/>
      </c>
      <c r="AJ63" s="158" t="str">
        <f t="shared" si="27"/>
        <v/>
      </c>
      <c r="AK63" s="158" t="str">
        <f t="shared" si="28"/>
        <v/>
      </c>
      <c r="AL63" s="158" t="str">
        <f t="shared" si="29"/>
        <v/>
      </c>
      <c r="AM63" s="158" t="str">
        <f t="shared" si="30"/>
        <v/>
      </c>
      <c r="AN63" s="158" t="str">
        <f t="shared" si="31"/>
        <v/>
      </c>
      <c r="AO63" s="158" t="str">
        <f t="shared" si="32"/>
        <v/>
      </c>
      <c r="AP63" s="158" t="str">
        <f t="shared" si="33"/>
        <v/>
      </c>
      <c r="AQ63" s="158" t="str">
        <f t="shared" si="34"/>
        <v/>
      </c>
      <c r="AR63" s="158" t="str">
        <f t="shared" si="35"/>
        <v/>
      </c>
      <c r="AS63" s="158" t="str">
        <f t="shared" si="36"/>
        <v/>
      </c>
      <c r="AT63" s="158" t="str">
        <f t="shared" si="37"/>
        <v/>
      </c>
      <c r="AU63" s="158" t="str">
        <f t="shared" si="38"/>
        <v/>
      </c>
      <c r="AV63" s="158" t="str">
        <f t="shared" si="39"/>
        <v/>
      </c>
      <c r="AW63" s="158" t="str">
        <f t="shared" si="40"/>
        <v/>
      </c>
      <c r="AX63" s="159" t="str">
        <f t="shared" si="41"/>
        <v/>
      </c>
      <c r="AY63" s="158" t="str">
        <f t="shared" si="42"/>
        <v/>
      </c>
      <c r="AZ63" s="158" t="str">
        <f t="shared" si="43"/>
        <v/>
      </c>
      <c r="BA63" s="158" t="str">
        <f t="shared" si="20"/>
        <v/>
      </c>
      <c r="BB63" s="142">
        <f t="shared" si="22"/>
        <v>0</v>
      </c>
      <c r="BC63" s="311"/>
    </row>
    <row r="64" spans="1:55" ht="15.75" x14ac:dyDescent="0.25">
      <c r="A64" s="302"/>
      <c r="B64" s="309"/>
      <c r="C64" s="70" t="str">
        <f>БАКАЛАВРИ!C64</f>
        <v>ФзФ/ФМИ</v>
      </c>
      <c r="D64" s="60" t="str">
        <f>БАКАЛАВРИ!D64</f>
        <v>Физика и информатика</v>
      </c>
      <c r="E64" s="13">
        <f>SUMIFS(дДанни[Часове],дДанни[ОКС],"Доктор",дДанни[пФакултет],E$34,дДанни[нФакултет],$C64,дДанни[СПЕЦИАЛНОСТ],$D64)</f>
        <v>0</v>
      </c>
      <c r="F64" s="13">
        <f>SUMIFS(дДанни[Часове],дДанни[ОКС],"Доктор",дДанни[пФакултет],F$34,дДанни[нФакултет],$C64,дДанни[СПЕЦИАЛНОСТ],$D64)</f>
        <v>0</v>
      </c>
      <c r="G64" s="13">
        <f>SUMIFS(дДанни[Часове],дДанни[ОКС],"Доктор",дДанни[пФакултет],G$34,дДанни[нФакултет],$C64,дДанни[СПЕЦИАЛНОСТ],$D64)</f>
        <v>0</v>
      </c>
      <c r="H64" s="13">
        <f>SUMIFS(дДанни[Часове],дДанни[ОКС],"Доктор",дДанни[пФакултет],H$34,дДанни[нФакултет],$C64,дДанни[СПЕЦИАЛНОСТ],$D64)</f>
        <v>0</v>
      </c>
      <c r="I64" s="13">
        <f>SUMIFS(дДанни[Часове],дДанни[ОКС],"Доктор",дДанни[пФакултет],I$34,дДанни[нФакултет],$C64,дДанни[СПЕЦИАЛНОСТ],$D64)</f>
        <v>0</v>
      </c>
      <c r="J64" s="13">
        <f>SUMIFS(дДанни[Часове],дДанни[ОКС],"Доктор",дДанни[пФакултет],J$34,дДанни[нФакултет],$C64,дДанни[СПЕЦИАЛНОСТ],$D64)</f>
        <v>0</v>
      </c>
      <c r="K64" s="13">
        <f>SUMIFS(дДанни[Часове],дДанни[ОКС],"Доктор",дДанни[пФакултет],K$34,дДанни[нФакултет],$C64,дДанни[СПЕЦИАЛНОСТ],$D64)</f>
        <v>0</v>
      </c>
      <c r="L64" s="13">
        <f>SUMIFS(дДанни[Часове],дДанни[ОКС],"Доктор",дДанни[пФакултет],L$34,дДанни[нФакултет],$C64,дДанни[СПЕЦИАЛНОСТ],$D64)</f>
        <v>0</v>
      </c>
      <c r="M64" s="13">
        <f>SUMIFS(дДанни[Часове],дДанни[ОКС],"Доктор",дДанни[пФакултет],M$34,дДанни[нФакултет],$C64,дДанни[СПЕЦИАЛНОСТ],$D64)</f>
        <v>0</v>
      </c>
      <c r="N64" s="13">
        <f>SUMIFS(дДанни[Часове],дДанни[ОКС],"Доктор",дДанни[пФакултет],N$34,дДанни[нФакултет],$C64,дДанни[СПЕЦИАЛНОСТ],$D64)</f>
        <v>0</v>
      </c>
      <c r="O64" s="13">
        <f>SUMIFS(дДанни[Часове],дДанни[ОКС],"Доктор",дДанни[пФакултет],O$34,дДанни[нФакултет],$C64,дДанни[СПЕЦИАЛНОСТ],$D64)</f>
        <v>0</v>
      </c>
      <c r="P64" s="13">
        <f>SUMIFS(дДанни[Часове],дДанни[ОКС],"Доктор",дДанни[пФакултет],P$34,дДанни[нФакултет],$C64,дДанни[СПЕЦИАЛНОСТ],$D64)</f>
        <v>0</v>
      </c>
      <c r="Q64" s="13">
        <f>SUMIFS(дДанни[Часове],дДанни[ОКС],"Доктор",дДанни[пФакултет],Q$34,дДанни[нФакултет],$C64,дДанни[СПЕЦИАЛНОСТ],$D64)</f>
        <v>0</v>
      </c>
      <c r="R64" s="13">
        <f>SUMIFS(дДанни[Часове],дДанни[ОКС],"Доктор",дДанни[пФакултет],R$34,дДанни[нФакултет],$C64,дДанни[СПЕЦИАЛНОСТ],$D64)</f>
        <v>0</v>
      </c>
      <c r="S64" s="13">
        <f>SUMIFS(дДанни[Часове],дДанни[ОКС],"Доктор",дДанни[пФакултет],S$34,дДанни[нФакултет],$C64,дДанни[СПЕЦИАЛНОСТ],$D64)</f>
        <v>0</v>
      </c>
      <c r="T64" s="13">
        <f>SUMIFS(дДанни[Часове],дДанни[ОКС],"Доктор",дДанни[пФакултет],T$34,дДанни[нФакултет],$C64,дДанни[СПЕЦИАЛНОСТ],$D64)</f>
        <v>0</v>
      </c>
      <c r="U64" s="33">
        <f>SUMIFS(дДанни[Часове],дДанни[ОКС],"Доктор",дДанни[пФакултет],U$34,дДанни[нФакултет],$C64,дДанни[СПЕЦИАЛНОСТ],$D64)</f>
        <v>0</v>
      </c>
      <c r="V64" s="13">
        <f>SUMIFS(дДанни[Часове],дДанни[ОКС],"Доктор",дДанни[пФакултет],V$34,дДанни[нФакултет],$C64,дДанни[СПЕЦИАЛНОСТ],$D64)</f>
        <v>0</v>
      </c>
      <c r="W64" s="13">
        <f>SUMIFS(дДанни[Часове],дДанни[ОКС],"Доктор",дДанни[пФакултет],W$34,дДанни[нФакултет],$C64,дДанни[СПЕЦИАЛНОСТ],$D64)</f>
        <v>0</v>
      </c>
      <c r="X64" s="13">
        <f>SUMIFS(дДанни[Часове],дДанни[ОКС],"Доктор",дДанни[пФакултет],X$34,дДанни[нФакултет],$C64,дДанни[СПЕЦИАЛНОСТ],$D64)</f>
        <v>0</v>
      </c>
      <c r="Y64" s="24">
        <f t="shared" si="17"/>
        <v>0</v>
      </c>
      <c r="Z64" s="307"/>
      <c r="AB64" s="140"/>
      <c r="AD64" s="302"/>
      <c r="AE64" s="309"/>
      <c r="AF64" s="70" t="str">
        <f t="shared" si="18"/>
        <v>ФзФ/ФМИ</v>
      </c>
      <c r="AG64" s="60" t="str">
        <f t="shared" si="18"/>
        <v>Физика и информатика</v>
      </c>
      <c r="AH64" s="158" t="str">
        <f t="shared" si="25"/>
        <v/>
      </c>
      <c r="AI64" s="158" t="str">
        <f t="shared" si="26"/>
        <v/>
      </c>
      <c r="AJ64" s="158" t="str">
        <f t="shared" si="27"/>
        <v/>
      </c>
      <c r="AK64" s="158" t="str">
        <f t="shared" si="28"/>
        <v/>
      </c>
      <c r="AL64" s="158" t="str">
        <f t="shared" si="29"/>
        <v/>
      </c>
      <c r="AM64" s="158" t="str">
        <f t="shared" si="30"/>
        <v/>
      </c>
      <c r="AN64" s="158" t="str">
        <f t="shared" si="31"/>
        <v/>
      </c>
      <c r="AO64" s="158" t="str">
        <f t="shared" si="32"/>
        <v/>
      </c>
      <c r="AP64" s="158" t="str">
        <f t="shared" si="33"/>
        <v/>
      </c>
      <c r="AQ64" s="158" t="str">
        <f t="shared" si="34"/>
        <v/>
      </c>
      <c r="AR64" s="158" t="str">
        <f t="shared" si="35"/>
        <v/>
      </c>
      <c r="AS64" s="158" t="str">
        <f t="shared" si="36"/>
        <v/>
      </c>
      <c r="AT64" s="158" t="str">
        <f t="shared" si="37"/>
        <v/>
      </c>
      <c r="AU64" s="158" t="str">
        <f t="shared" si="38"/>
        <v/>
      </c>
      <c r="AV64" s="158" t="str">
        <f t="shared" si="39"/>
        <v/>
      </c>
      <c r="AW64" s="158" t="str">
        <f t="shared" si="40"/>
        <v/>
      </c>
      <c r="AX64" s="159" t="str">
        <f t="shared" si="41"/>
        <v/>
      </c>
      <c r="AY64" s="158" t="str">
        <f t="shared" si="42"/>
        <v/>
      </c>
      <c r="AZ64" s="158" t="str">
        <f t="shared" si="43"/>
        <v/>
      </c>
      <c r="BA64" s="158" t="str">
        <f t="shared" ref="BA64:BA78" si="44">IFERROR(X64/$Y64,"")</f>
        <v/>
      </c>
      <c r="BB64" s="142">
        <f t="shared" si="22"/>
        <v>0</v>
      </c>
      <c r="BC64" s="311"/>
    </row>
    <row r="65" spans="1:55" ht="15.75" x14ac:dyDescent="0.25">
      <c r="A65" s="302"/>
      <c r="B65" s="309"/>
      <c r="C65" s="70" t="str">
        <f>БАКАЛАВРИ!C65</f>
        <v>ФзФ/ФМИ</v>
      </c>
      <c r="D65" s="60" t="str">
        <f>БАКАЛАВРИ!D65</f>
        <v>Физика и математика</v>
      </c>
      <c r="E65" s="13">
        <f>SUMIFS(дДанни[Часове],дДанни[ОКС],"Доктор",дДанни[пФакултет],E$34,дДанни[нФакултет],$C65,дДанни[СПЕЦИАЛНОСТ],$D65)</f>
        <v>0</v>
      </c>
      <c r="F65" s="13">
        <f>SUMIFS(дДанни[Часове],дДанни[ОКС],"Доктор",дДанни[пФакултет],F$34,дДанни[нФакултет],$C65,дДанни[СПЕЦИАЛНОСТ],$D65)</f>
        <v>0</v>
      </c>
      <c r="G65" s="13">
        <f>SUMIFS(дДанни[Часове],дДанни[ОКС],"Доктор",дДанни[пФакултет],G$34,дДанни[нФакултет],$C65,дДанни[СПЕЦИАЛНОСТ],$D65)</f>
        <v>0</v>
      </c>
      <c r="H65" s="13">
        <f>SUMIFS(дДанни[Часове],дДанни[ОКС],"Доктор",дДанни[пФакултет],H$34,дДанни[нФакултет],$C65,дДанни[СПЕЦИАЛНОСТ],$D65)</f>
        <v>0</v>
      </c>
      <c r="I65" s="13">
        <f>SUMIFS(дДанни[Часове],дДанни[ОКС],"Доктор",дДанни[пФакултет],I$34,дДанни[нФакултет],$C65,дДанни[СПЕЦИАЛНОСТ],$D65)</f>
        <v>0</v>
      </c>
      <c r="J65" s="13">
        <f>SUMIFS(дДанни[Часове],дДанни[ОКС],"Доктор",дДанни[пФакултет],J$34,дДанни[нФакултет],$C65,дДанни[СПЕЦИАЛНОСТ],$D65)</f>
        <v>0</v>
      </c>
      <c r="K65" s="13">
        <f>SUMIFS(дДанни[Часове],дДанни[ОКС],"Доктор",дДанни[пФакултет],K$34,дДанни[нФакултет],$C65,дДанни[СПЕЦИАЛНОСТ],$D65)</f>
        <v>0</v>
      </c>
      <c r="L65" s="13">
        <f>SUMIFS(дДанни[Часове],дДанни[ОКС],"Доктор",дДанни[пФакултет],L$34,дДанни[нФакултет],$C65,дДанни[СПЕЦИАЛНОСТ],$D65)</f>
        <v>0</v>
      </c>
      <c r="M65" s="13">
        <f>SUMIFS(дДанни[Часове],дДанни[ОКС],"Доктор",дДанни[пФакултет],M$34,дДанни[нФакултет],$C65,дДанни[СПЕЦИАЛНОСТ],$D65)</f>
        <v>0</v>
      </c>
      <c r="N65" s="13">
        <f>SUMIFS(дДанни[Часове],дДанни[ОКС],"Доктор",дДанни[пФакултет],N$34,дДанни[нФакултет],$C65,дДанни[СПЕЦИАЛНОСТ],$D65)</f>
        <v>0</v>
      </c>
      <c r="O65" s="13">
        <f>SUMIFS(дДанни[Часове],дДанни[ОКС],"Доктор",дДанни[пФакултет],O$34,дДанни[нФакултет],$C65,дДанни[СПЕЦИАЛНОСТ],$D65)</f>
        <v>0</v>
      </c>
      <c r="P65" s="13">
        <f>SUMIFS(дДанни[Часове],дДанни[ОКС],"Доктор",дДанни[пФакултет],P$34,дДанни[нФакултет],$C65,дДанни[СПЕЦИАЛНОСТ],$D65)</f>
        <v>0</v>
      </c>
      <c r="Q65" s="13">
        <f>SUMIFS(дДанни[Часове],дДанни[ОКС],"Доктор",дДанни[пФакултет],Q$34,дДанни[нФакултет],$C65,дДанни[СПЕЦИАЛНОСТ],$D65)</f>
        <v>0</v>
      </c>
      <c r="R65" s="13">
        <f>SUMIFS(дДанни[Часове],дДанни[ОКС],"Доктор",дДанни[пФакултет],R$34,дДанни[нФакултет],$C65,дДанни[СПЕЦИАЛНОСТ],$D65)</f>
        <v>0</v>
      </c>
      <c r="S65" s="13">
        <f>SUMIFS(дДанни[Часове],дДанни[ОКС],"Доктор",дДанни[пФакултет],S$34,дДанни[нФакултет],$C65,дДанни[СПЕЦИАЛНОСТ],$D65)</f>
        <v>0</v>
      </c>
      <c r="T65" s="13">
        <f>SUMIFS(дДанни[Часове],дДанни[ОКС],"Доктор",дДанни[пФакултет],T$34,дДанни[нФакултет],$C65,дДанни[СПЕЦИАЛНОСТ],$D65)</f>
        <v>0</v>
      </c>
      <c r="U65" s="33">
        <f>SUMIFS(дДанни[Часове],дДанни[ОКС],"Доктор",дДанни[пФакултет],U$34,дДанни[нФакултет],$C65,дДанни[СПЕЦИАЛНОСТ],$D65)</f>
        <v>0</v>
      </c>
      <c r="V65" s="13">
        <f>SUMIFS(дДанни[Часове],дДанни[ОКС],"Доктор",дДанни[пФакултет],V$34,дДанни[нФакултет],$C65,дДанни[СПЕЦИАЛНОСТ],$D65)</f>
        <v>0</v>
      </c>
      <c r="W65" s="13">
        <f>SUMIFS(дДанни[Часове],дДанни[ОКС],"Доктор",дДанни[пФакултет],W$34,дДанни[нФакултет],$C65,дДанни[СПЕЦИАЛНОСТ],$D65)</f>
        <v>0</v>
      </c>
      <c r="X65" s="13">
        <f>SUMIFS(дДанни[Часове],дДанни[ОКС],"Доктор",дДанни[пФакултет],X$34,дДанни[нФакултет],$C65,дДанни[СПЕЦИАЛНОСТ],$D65)</f>
        <v>0</v>
      </c>
      <c r="Y65" s="24">
        <f t="shared" si="17"/>
        <v>0</v>
      </c>
      <c r="Z65" s="307"/>
      <c r="AB65" s="140"/>
      <c r="AD65" s="302"/>
      <c r="AE65" s="309"/>
      <c r="AF65" s="70" t="str">
        <f t="shared" si="18"/>
        <v>ФзФ/ФМИ</v>
      </c>
      <c r="AG65" s="60" t="str">
        <f t="shared" si="18"/>
        <v>Физика и математика</v>
      </c>
      <c r="AH65" s="158" t="str">
        <f t="shared" si="25"/>
        <v/>
      </c>
      <c r="AI65" s="158" t="str">
        <f t="shared" si="26"/>
        <v/>
      </c>
      <c r="AJ65" s="158" t="str">
        <f t="shared" si="27"/>
        <v/>
      </c>
      <c r="AK65" s="158" t="str">
        <f t="shared" si="28"/>
        <v/>
      </c>
      <c r="AL65" s="158" t="str">
        <f t="shared" si="29"/>
        <v/>
      </c>
      <c r="AM65" s="158" t="str">
        <f t="shared" si="30"/>
        <v/>
      </c>
      <c r="AN65" s="158" t="str">
        <f t="shared" si="31"/>
        <v/>
      </c>
      <c r="AO65" s="158" t="str">
        <f t="shared" si="32"/>
        <v/>
      </c>
      <c r="AP65" s="158" t="str">
        <f t="shared" si="33"/>
        <v/>
      </c>
      <c r="AQ65" s="158" t="str">
        <f t="shared" si="34"/>
        <v/>
      </c>
      <c r="AR65" s="158" t="str">
        <f t="shared" si="35"/>
        <v/>
      </c>
      <c r="AS65" s="158" t="str">
        <f t="shared" si="36"/>
        <v/>
      </c>
      <c r="AT65" s="158" t="str">
        <f t="shared" si="37"/>
        <v/>
      </c>
      <c r="AU65" s="158" t="str">
        <f t="shared" si="38"/>
        <v/>
      </c>
      <c r="AV65" s="158" t="str">
        <f t="shared" si="39"/>
        <v/>
      </c>
      <c r="AW65" s="158" t="str">
        <f t="shared" si="40"/>
        <v/>
      </c>
      <c r="AX65" s="159" t="str">
        <f t="shared" si="41"/>
        <v/>
      </c>
      <c r="AY65" s="158" t="str">
        <f t="shared" si="42"/>
        <v/>
      </c>
      <c r="AZ65" s="158" t="str">
        <f t="shared" si="43"/>
        <v/>
      </c>
      <c r="BA65" s="158" t="str">
        <f t="shared" si="44"/>
        <v/>
      </c>
      <c r="BB65" s="142">
        <f t="shared" si="22"/>
        <v>0</v>
      </c>
      <c r="BC65" s="311"/>
    </row>
    <row r="66" spans="1:55" ht="15.75" x14ac:dyDescent="0.25">
      <c r="A66" s="302"/>
      <c r="B66" s="309"/>
      <c r="C66" s="70" t="str">
        <f>БАКАЛАВРИ!C66</f>
        <v>ФХФ</v>
      </c>
      <c r="D66" s="60" t="str">
        <f>БАКАЛАВРИ!D66</f>
        <v>Химия и английски език</v>
      </c>
      <c r="E66" s="13">
        <f>SUMIFS(дДанни[Часове],дДанни[ОКС],"Доктор",дДанни[пФакултет],E$34,дДанни[нФакултет],$C66,дДанни[СПЕЦИАЛНОСТ],$D66)</f>
        <v>0</v>
      </c>
      <c r="F66" s="13">
        <f>SUMIFS(дДанни[Часове],дДанни[ОКС],"Доктор",дДанни[пФакултет],F$34,дДанни[нФакултет],$C66,дДанни[СПЕЦИАЛНОСТ],$D66)</f>
        <v>0</v>
      </c>
      <c r="G66" s="13">
        <f>SUMIFS(дДанни[Часове],дДанни[ОКС],"Доктор",дДанни[пФакултет],G$34,дДанни[нФакултет],$C66,дДанни[СПЕЦИАЛНОСТ],$D66)</f>
        <v>0</v>
      </c>
      <c r="H66" s="13">
        <f>SUMIFS(дДанни[Часове],дДанни[ОКС],"Доктор",дДанни[пФакултет],H$34,дДанни[нФакултет],$C66,дДанни[СПЕЦИАЛНОСТ],$D66)</f>
        <v>0</v>
      </c>
      <c r="I66" s="13">
        <f>SUMIFS(дДанни[Часове],дДанни[ОКС],"Доктор",дДанни[пФакултет],I$34,дДанни[нФакултет],$C66,дДанни[СПЕЦИАЛНОСТ],$D66)</f>
        <v>0</v>
      </c>
      <c r="J66" s="13">
        <f>SUMIFS(дДанни[Часове],дДанни[ОКС],"Доктор",дДанни[пФакултет],J$34,дДанни[нФакултет],$C66,дДанни[СПЕЦИАЛНОСТ],$D66)</f>
        <v>0</v>
      </c>
      <c r="K66" s="13">
        <f>SUMIFS(дДанни[Часове],дДанни[ОКС],"Доктор",дДанни[пФакултет],K$34,дДанни[нФакултет],$C66,дДанни[СПЕЦИАЛНОСТ],$D66)</f>
        <v>0</v>
      </c>
      <c r="L66" s="13">
        <f>SUMIFS(дДанни[Часове],дДанни[ОКС],"Доктор",дДанни[пФакултет],L$34,дДанни[нФакултет],$C66,дДанни[СПЕЦИАЛНОСТ],$D66)</f>
        <v>0</v>
      </c>
      <c r="M66" s="13">
        <f>SUMIFS(дДанни[Часове],дДанни[ОКС],"Доктор",дДанни[пФакултет],M$34,дДанни[нФакултет],$C66,дДанни[СПЕЦИАЛНОСТ],$D66)</f>
        <v>0</v>
      </c>
      <c r="N66" s="13">
        <f>SUMIFS(дДанни[Часове],дДанни[ОКС],"Доктор",дДанни[пФакултет],N$34,дДанни[нФакултет],$C66,дДанни[СПЕЦИАЛНОСТ],$D66)</f>
        <v>0</v>
      </c>
      <c r="O66" s="13">
        <f>SUMIFS(дДанни[Часове],дДанни[ОКС],"Доктор",дДанни[пФакултет],O$34,дДанни[нФакултет],$C66,дДанни[СПЕЦИАЛНОСТ],$D66)</f>
        <v>0</v>
      </c>
      <c r="P66" s="13">
        <f>SUMIFS(дДанни[Часове],дДанни[ОКС],"Доктор",дДанни[пФакултет],P$34,дДанни[нФакултет],$C66,дДанни[СПЕЦИАЛНОСТ],$D66)</f>
        <v>0</v>
      </c>
      <c r="Q66" s="13">
        <f>SUMIFS(дДанни[Часове],дДанни[ОКС],"Доктор",дДанни[пФакултет],Q$34,дДанни[нФакултет],$C66,дДанни[СПЕЦИАЛНОСТ],$D66)</f>
        <v>0</v>
      </c>
      <c r="R66" s="13">
        <f>SUMIFS(дДанни[Часове],дДанни[ОКС],"Доктор",дДанни[пФакултет],R$34,дДанни[нФакултет],$C66,дДанни[СПЕЦИАЛНОСТ],$D66)</f>
        <v>0</v>
      </c>
      <c r="S66" s="13">
        <f>SUMIFS(дДанни[Часове],дДанни[ОКС],"Доктор",дДанни[пФакултет],S$34,дДанни[нФакултет],$C66,дДанни[СПЕЦИАЛНОСТ],$D66)</f>
        <v>0</v>
      </c>
      <c r="T66" s="13">
        <f>SUMIFS(дДанни[Часове],дДанни[ОКС],"Доктор",дДанни[пФакултет],T$34,дДанни[нФакултет],$C66,дДанни[СПЕЦИАЛНОСТ],$D66)</f>
        <v>0</v>
      </c>
      <c r="U66" s="33">
        <f>SUMIFS(дДанни[Часове],дДанни[ОКС],"Доктор",дДанни[пФакултет],U$34,дДанни[нФакултет],$C66,дДанни[СПЕЦИАЛНОСТ],$D66)</f>
        <v>0</v>
      </c>
      <c r="V66" s="13">
        <f>SUMIFS(дДанни[Часове],дДанни[ОКС],"Доктор",дДанни[пФакултет],V$34,дДанни[нФакултет],$C66,дДанни[СПЕЦИАЛНОСТ],$D66)</f>
        <v>0</v>
      </c>
      <c r="W66" s="13">
        <f>SUMIFS(дДанни[Часове],дДанни[ОКС],"Доктор",дДанни[пФакултет],W$34,дДанни[нФакултет],$C66,дДанни[СПЕЦИАЛНОСТ],$D66)</f>
        <v>0</v>
      </c>
      <c r="X66" s="13">
        <f>SUMIFS(дДанни[Часове],дДанни[ОКС],"Доктор",дДанни[пФакултет],X$34,дДанни[нФакултет],$C66,дДанни[СПЕЦИАЛНОСТ],$D66)</f>
        <v>0</v>
      </c>
      <c r="Y66" s="24">
        <f t="shared" si="17"/>
        <v>0</v>
      </c>
      <c r="Z66" s="307"/>
      <c r="AB66" s="140"/>
      <c r="AD66" s="302"/>
      <c r="AE66" s="309"/>
      <c r="AF66" s="70" t="str">
        <f t="shared" si="18"/>
        <v>ФХФ</v>
      </c>
      <c r="AG66" s="60" t="str">
        <f t="shared" si="18"/>
        <v>Химия и английски език</v>
      </c>
      <c r="AH66" s="158" t="str">
        <f t="shared" si="25"/>
        <v/>
      </c>
      <c r="AI66" s="158" t="str">
        <f t="shared" si="26"/>
        <v/>
      </c>
      <c r="AJ66" s="158" t="str">
        <f t="shared" si="27"/>
        <v/>
      </c>
      <c r="AK66" s="158" t="str">
        <f t="shared" si="28"/>
        <v/>
      </c>
      <c r="AL66" s="158" t="str">
        <f t="shared" si="29"/>
        <v/>
      </c>
      <c r="AM66" s="158" t="str">
        <f t="shared" si="30"/>
        <v/>
      </c>
      <c r="AN66" s="158" t="str">
        <f t="shared" si="31"/>
        <v/>
      </c>
      <c r="AO66" s="158" t="str">
        <f t="shared" si="32"/>
        <v/>
      </c>
      <c r="AP66" s="158" t="str">
        <f t="shared" si="33"/>
        <v/>
      </c>
      <c r="AQ66" s="158" t="str">
        <f t="shared" si="34"/>
        <v/>
      </c>
      <c r="AR66" s="158" t="str">
        <f t="shared" si="35"/>
        <v/>
      </c>
      <c r="AS66" s="158" t="str">
        <f t="shared" si="36"/>
        <v/>
      </c>
      <c r="AT66" s="158" t="str">
        <f t="shared" si="37"/>
        <v/>
      </c>
      <c r="AU66" s="158" t="str">
        <f t="shared" si="38"/>
        <v/>
      </c>
      <c r="AV66" s="158" t="str">
        <f t="shared" si="39"/>
        <v/>
      </c>
      <c r="AW66" s="158" t="str">
        <f t="shared" si="40"/>
        <v/>
      </c>
      <c r="AX66" s="159" t="str">
        <f t="shared" si="41"/>
        <v/>
      </c>
      <c r="AY66" s="158" t="str">
        <f t="shared" si="42"/>
        <v/>
      </c>
      <c r="AZ66" s="158" t="str">
        <f t="shared" si="43"/>
        <v/>
      </c>
      <c r="BA66" s="158" t="str">
        <f t="shared" si="44"/>
        <v/>
      </c>
      <c r="BB66" s="142">
        <f t="shared" si="22"/>
        <v>0</v>
      </c>
      <c r="BC66" s="311"/>
    </row>
    <row r="67" spans="1:55" ht="15.75" x14ac:dyDescent="0.25">
      <c r="A67" s="302"/>
      <c r="B67" s="309"/>
      <c r="C67" s="70" t="str">
        <f>БАКАЛАВРИ!C67</f>
        <v>ФХФ/ФМИ</v>
      </c>
      <c r="D67" s="60" t="str">
        <f>БАКАЛАВРИ!D67</f>
        <v>Химия и информатика</v>
      </c>
      <c r="E67" s="13">
        <f>SUMIFS(дДанни[Часове],дДанни[ОКС],"Доктор",дДанни[пФакултет],E$34,дДанни[нФакултет],$C67,дДанни[СПЕЦИАЛНОСТ],$D67)</f>
        <v>0</v>
      </c>
      <c r="F67" s="13">
        <f>SUMIFS(дДанни[Часове],дДанни[ОКС],"Доктор",дДанни[пФакултет],F$34,дДанни[нФакултет],$C67,дДанни[СПЕЦИАЛНОСТ],$D67)</f>
        <v>0</v>
      </c>
      <c r="G67" s="13">
        <f>SUMIFS(дДанни[Часове],дДанни[ОКС],"Доктор",дДанни[пФакултет],G$34,дДанни[нФакултет],$C67,дДанни[СПЕЦИАЛНОСТ],$D67)</f>
        <v>0</v>
      </c>
      <c r="H67" s="13">
        <f>SUMIFS(дДанни[Часове],дДанни[ОКС],"Доктор",дДанни[пФакултет],H$34,дДанни[нФакултет],$C67,дДанни[СПЕЦИАЛНОСТ],$D67)</f>
        <v>0</v>
      </c>
      <c r="I67" s="13">
        <f>SUMIFS(дДанни[Часове],дДанни[ОКС],"Доктор",дДанни[пФакултет],I$34,дДанни[нФакултет],$C67,дДанни[СПЕЦИАЛНОСТ],$D67)</f>
        <v>0</v>
      </c>
      <c r="J67" s="13">
        <f>SUMIFS(дДанни[Часове],дДанни[ОКС],"Доктор",дДанни[пФакултет],J$34,дДанни[нФакултет],$C67,дДанни[СПЕЦИАЛНОСТ],$D67)</f>
        <v>0</v>
      </c>
      <c r="K67" s="13">
        <f>SUMIFS(дДанни[Часове],дДанни[ОКС],"Доктор",дДанни[пФакултет],K$34,дДанни[нФакултет],$C67,дДанни[СПЕЦИАЛНОСТ],$D67)</f>
        <v>0</v>
      </c>
      <c r="L67" s="13">
        <f>SUMIFS(дДанни[Часове],дДанни[ОКС],"Доктор",дДанни[пФакултет],L$34,дДанни[нФакултет],$C67,дДанни[СПЕЦИАЛНОСТ],$D67)</f>
        <v>0</v>
      </c>
      <c r="M67" s="13">
        <f>SUMIFS(дДанни[Часове],дДанни[ОКС],"Доктор",дДанни[пФакултет],M$34,дДанни[нФакултет],$C67,дДанни[СПЕЦИАЛНОСТ],$D67)</f>
        <v>0</v>
      </c>
      <c r="N67" s="13">
        <f>SUMIFS(дДанни[Часове],дДанни[ОКС],"Доктор",дДанни[пФакултет],N$34,дДанни[нФакултет],$C67,дДанни[СПЕЦИАЛНОСТ],$D67)</f>
        <v>0</v>
      </c>
      <c r="O67" s="13">
        <f>SUMIFS(дДанни[Часове],дДанни[ОКС],"Доктор",дДанни[пФакултет],O$34,дДанни[нФакултет],$C67,дДанни[СПЕЦИАЛНОСТ],$D67)</f>
        <v>0</v>
      </c>
      <c r="P67" s="13">
        <f>SUMIFS(дДанни[Часове],дДанни[ОКС],"Доктор",дДанни[пФакултет],P$34,дДанни[нФакултет],$C67,дДанни[СПЕЦИАЛНОСТ],$D67)</f>
        <v>0</v>
      </c>
      <c r="Q67" s="13">
        <f>SUMIFS(дДанни[Часове],дДанни[ОКС],"Доктор",дДанни[пФакултет],Q$34,дДанни[нФакултет],$C67,дДанни[СПЕЦИАЛНОСТ],$D67)</f>
        <v>0</v>
      </c>
      <c r="R67" s="13">
        <f>SUMIFS(дДанни[Часове],дДанни[ОКС],"Доктор",дДанни[пФакултет],R$34,дДанни[нФакултет],$C67,дДанни[СПЕЦИАЛНОСТ],$D67)</f>
        <v>0</v>
      </c>
      <c r="S67" s="13">
        <f>SUMIFS(дДанни[Часове],дДанни[ОКС],"Доктор",дДанни[пФакултет],S$34,дДанни[нФакултет],$C67,дДанни[СПЕЦИАЛНОСТ],$D67)</f>
        <v>0</v>
      </c>
      <c r="T67" s="13">
        <f>SUMIFS(дДанни[Часове],дДанни[ОКС],"Доктор",дДанни[пФакултет],T$34,дДанни[нФакултет],$C67,дДанни[СПЕЦИАЛНОСТ],$D67)</f>
        <v>0</v>
      </c>
      <c r="U67" s="33">
        <f>SUMIFS(дДанни[Часове],дДанни[ОКС],"Доктор",дДанни[пФакултет],U$34,дДанни[нФакултет],$C67,дДанни[СПЕЦИАЛНОСТ],$D67)</f>
        <v>0</v>
      </c>
      <c r="V67" s="13">
        <f>SUMIFS(дДанни[Часове],дДанни[ОКС],"Доктор",дДанни[пФакултет],V$34,дДанни[нФакултет],$C67,дДанни[СПЕЦИАЛНОСТ],$D67)</f>
        <v>0</v>
      </c>
      <c r="W67" s="13">
        <f>SUMIFS(дДанни[Часове],дДанни[ОКС],"Доктор",дДанни[пФакултет],W$34,дДанни[нФакултет],$C67,дДанни[СПЕЦИАЛНОСТ],$D67)</f>
        <v>0</v>
      </c>
      <c r="X67" s="13">
        <f>SUMIFS(дДанни[Часове],дДанни[ОКС],"Доктор",дДанни[пФакултет],X$34,дДанни[нФакултет],$C67,дДанни[СПЕЦИАЛНОСТ],$D67)</f>
        <v>0</v>
      </c>
      <c r="Y67" s="24">
        <f t="shared" si="17"/>
        <v>0</v>
      </c>
      <c r="Z67" s="307"/>
      <c r="AB67" s="140"/>
      <c r="AD67" s="302"/>
      <c r="AE67" s="309"/>
      <c r="AF67" s="70" t="str">
        <f t="shared" si="18"/>
        <v>ФХФ/ФМИ</v>
      </c>
      <c r="AG67" s="60" t="str">
        <f t="shared" si="18"/>
        <v>Химия и информатика</v>
      </c>
      <c r="AH67" s="158" t="str">
        <f t="shared" si="25"/>
        <v/>
      </c>
      <c r="AI67" s="158" t="str">
        <f t="shared" si="26"/>
        <v/>
      </c>
      <c r="AJ67" s="158" t="str">
        <f t="shared" si="27"/>
        <v/>
      </c>
      <c r="AK67" s="158" t="str">
        <f t="shared" si="28"/>
        <v/>
      </c>
      <c r="AL67" s="158" t="str">
        <f t="shared" si="29"/>
        <v/>
      </c>
      <c r="AM67" s="158" t="str">
        <f t="shared" si="30"/>
        <v/>
      </c>
      <c r="AN67" s="158" t="str">
        <f t="shared" si="31"/>
        <v/>
      </c>
      <c r="AO67" s="158" t="str">
        <f t="shared" si="32"/>
        <v/>
      </c>
      <c r="AP67" s="158" t="str">
        <f t="shared" si="33"/>
        <v/>
      </c>
      <c r="AQ67" s="158" t="str">
        <f t="shared" si="34"/>
        <v/>
      </c>
      <c r="AR67" s="158" t="str">
        <f t="shared" si="35"/>
        <v/>
      </c>
      <c r="AS67" s="158" t="str">
        <f t="shared" si="36"/>
        <v/>
      </c>
      <c r="AT67" s="158" t="str">
        <f t="shared" si="37"/>
        <v/>
      </c>
      <c r="AU67" s="158" t="str">
        <f t="shared" si="38"/>
        <v/>
      </c>
      <c r="AV67" s="158" t="str">
        <f t="shared" si="39"/>
        <v/>
      </c>
      <c r="AW67" s="158" t="str">
        <f t="shared" si="40"/>
        <v/>
      </c>
      <c r="AX67" s="159" t="str">
        <f t="shared" si="41"/>
        <v/>
      </c>
      <c r="AY67" s="158" t="str">
        <f t="shared" si="42"/>
        <v/>
      </c>
      <c r="AZ67" s="158" t="str">
        <f t="shared" si="43"/>
        <v/>
      </c>
      <c r="BA67" s="158" t="str">
        <f t="shared" si="44"/>
        <v/>
      </c>
      <c r="BB67" s="142">
        <f t="shared" si="22"/>
        <v>0</v>
      </c>
      <c r="BC67" s="311"/>
    </row>
    <row r="68" spans="1:55" ht="36.75" customHeight="1" x14ac:dyDescent="0.25">
      <c r="A68" s="302"/>
      <c r="B68" s="309"/>
      <c r="C68" s="229" t="s">
        <v>8</v>
      </c>
      <c r="D68" s="60" t="s">
        <v>212</v>
      </c>
      <c r="E68" s="13">
        <f>SUMIFS(дДанни[Часове],дДанни[ОКС],"Доктор",дДанни[пФакултет],E$34,дДанни[нФакултет],$C68,дДанни[СПЕЦИАЛНОСТ],$D68)</f>
        <v>0</v>
      </c>
      <c r="F68" s="13">
        <v>3</v>
      </c>
      <c r="G68" s="13"/>
      <c r="H68" s="13">
        <f>SUMIFS(дДанни[Часове],дДанни[ОКС],"Доктор",дДанни[пФакултет],H$34,дДанни[нФакултет],$C68,дДанни[СПЕЦИАЛНОСТ],$D68)</f>
        <v>0</v>
      </c>
      <c r="I68" s="13">
        <f>SUMIFS(дДанни[Часове],дДанни[ОКС],"Доктор",дДанни[пФакултет],I$34,дДанни[нФакултет],$C68,дДанни[СПЕЦИАЛНОСТ],$D68)</f>
        <v>0</v>
      </c>
      <c r="J68" s="13">
        <f>SUMIFS(дДанни[Часове],дДанни[ОКС],"Доктор",дДанни[пФакултет],J$34,дДанни[нФакултет],$C68,дДанни[СПЕЦИАЛНОСТ],$D68)</f>
        <v>0</v>
      </c>
      <c r="K68" s="13">
        <f>SUMIFS(дДанни[Часове],дДанни[ОКС],"Доктор",дДанни[пФакултет],K$34,дДанни[нФакултет],$C68,дДанни[СПЕЦИАЛНОСТ],$D68)</f>
        <v>0</v>
      </c>
      <c r="L68" s="13">
        <f>SUMIFS(дДанни[Часове],дДанни[ОКС],"Доктор",дДанни[пФакултет],L$34,дДанни[нФакултет],$C68,дДанни[СПЕЦИАЛНОСТ],$D68)</f>
        <v>0</v>
      </c>
      <c r="M68" s="13">
        <f>SUMIFS(дДанни[Часове],дДанни[ОКС],"Доктор",дДанни[пФакултет],M$34,дДанни[нФакултет],$C68,дДанни[СПЕЦИАЛНОСТ],$D68)</f>
        <v>0</v>
      </c>
      <c r="N68" s="13">
        <f>SUMIFS(дДанни[Часове],дДанни[ОКС],"Доктор",дДанни[пФакултет],N$34,дДанни[нФакултет],$C68,дДанни[СПЕЦИАЛНОСТ],$D68)</f>
        <v>0</v>
      </c>
      <c r="O68" s="13">
        <f>SUMIFS(дДанни[Часове],дДанни[ОКС],"Доктор",дДанни[пФакултет],O$34,дДанни[нФакултет],$C68,дДанни[СПЕЦИАЛНОСТ],$D68)</f>
        <v>0</v>
      </c>
      <c r="P68" s="13">
        <f>SUMIFS(дДанни[Часове],дДанни[ОКС],"Доктор",дДанни[пФакултет],P$34,дДанни[нФакултет],$C68,дДанни[СПЕЦИАЛНОСТ],$D68)</f>
        <v>0</v>
      </c>
      <c r="Q68" s="13">
        <f>SUMIFS(дДанни[Часове],дДанни[ОКС],"Доктор",дДанни[пФакултет],Q$34,дДанни[нФакултет],$C68,дДанни[СПЕЦИАЛНОСТ],$D68)</f>
        <v>0</v>
      </c>
      <c r="R68" s="13">
        <f>SUMIFS(дДанни[Часове],дДанни[ОКС],"Доктор",дДанни[пФакултет],R$34,дДанни[нФакултет],$C68,дДанни[СПЕЦИАЛНОСТ],$D68)</f>
        <v>0</v>
      </c>
      <c r="S68" s="13">
        <f>SUMIFS(дДанни[Часове],дДанни[ОКС],"Доктор",дДанни[пФакултет],S$34,дДанни[нФакултет],$C68,дДанни[СПЕЦИАЛНОСТ],$D68)</f>
        <v>0</v>
      </c>
      <c r="T68" s="13">
        <f>SUMIFS(дДанни[Часове],дДанни[ОКС],"Доктор",дДанни[пФакултет],T$34,дДанни[нФакултет],$C68,дДанни[СПЕЦИАЛНОСТ],$D68)</f>
        <v>0</v>
      </c>
      <c r="U68" s="33">
        <f>SUMIFS(дДанни[Часове],дДанни[ОКС],"Доктор",дДанни[пФакултет],U$34,дДанни[нФакултет],$C68,дДанни[СПЕЦИАЛНОСТ],$D68)</f>
        <v>0</v>
      </c>
      <c r="V68" s="13">
        <f>SUMIFS(дДанни[Часове],дДанни[ОКС],"Доктор",дДанни[пФакултет],V$34,дДанни[нФакултет],$C68,дДанни[СПЕЦИАЛНОСТ],$D68)</f>
        <v>0</v>
      </c>
      <c r="W68" s="13">
        <f>SUMIFS(дДанни[Часове],дДанни[ОКС],"Доктор",дДанни[пФакултет],W$34,дДанни[нФакултет],$C68,дДанни[СПЕЦИАЛНОСТ],$D68)</f>
        <v>0</v>
      </c>
      <c r="X68" s="13">
        <f>SUMIFS(дДанни[Часове],дДанни[ОКС],"Доктор",дДанни[пФакултет],X$34,дДанни[нФакултет],$C68,дДанни[СПЕЦИАЛНОСТ],$D68)</f>
        <v>0</v>
      </c>
      <c r="Y68" s="24">
        <f t="shared" si="17"/>
        <v>3</v>
      </c>
      <c r="Z68" s="307"/>
      <c r="AB68" s="140"/>
      <c r="AD68" s="302"/>
      <c r="AE68" s="309"/>
      <c r="AF68" s="229" t="s">
        <v>8</v>
      </c>
      <c r="AG68" s="60" t="s">
        <v>212</v>
      </c>
      <c r="AH68" s="158">
        <f t="shared" si="25"/>
        <v>0</v>
      </c>
      <c r="AI68" s="158">
        <f t="shared" si="26"/>
        <v>1</v>
      </c>
      <c r="AJ68" s="158">
        <f t="shared" si="27"/>
        <v>0</v>
      </c>
      <c r="AK68" s="158">
        <f t="shared" si="28"/>
        <v>0</v>
      </c>
      <c r="AL68" s="158">
        <f t="shared" si="29"/>
        <v>0</v>
      </c>
      <c r="AM68" s="158">
        <f t="shared" si="30"/>
        <v>0</v>
      </c>
      <c r="AN68" s="158">
        <f t="shared" si="31"/>
        <v>0</v>
      </c>
      <c r="AO68" s="158">
        <f t="shared" si="32"/>
        <v>0</v>
      </c>
      <c r="AP68" s="158">
        <f t="shared" si="33"/>
        <v>0</v>
      </c>
      <c r="AQ68" s="158">
        <f t="shared" si="34"/>
        <v>0</v>
      </c>
      <c r="AR68" s="158">
        <f t="shared" si="35"/>
        <v>0</v>
      </c>
      <c r="AS68" s="158">
        <f t="shared" si="36"/>
        <v>0</v>
      </c>
      <c r="AT68" s="158">
        <f t="shared" si="37"/>
        <v>0</v>
      </c>
      <c r="AU68" s="158">
        <f t="shared" si="38"/>
        <v>0</v>
      </c>
      <c r="AV68" s="158">
        <f t="shared" si="39"/>
        <v>0</v>
      </c>
      <c r="AW68" s="158">
        <f t="shared" si="40"/>
        <v>0</v>
      </c>
      <c r="AX68" s="159">
        <f t="shared" si="41"/>
        <v>0</v>
      </c>
      <c r="AY68" s="158">
        <f t="shared" si="42"/>
        <v>0</v>
      </c>
      <c r="AZ68" s="158">
        <f t="shared" si="43"/>
        <v>0</v>
      </c>
      <c r="BA68" s="158">
        <f t="shared" si="44"/>
        <v>0</v>
      </c>
      <c r="BB68" s="142">
        <f t="shared" si="22"/>
        <v>1</v>
      </c>
      <c r="BC68" s="311"/>
    </row>
    <row r="69" spans="1:55" ht="36.75" customHeight="1" x14ac:dyDescent="0.25">
      <c r="A69" s="302"/>
      <c r="B69" s="309"/>
      <c r="C69" s="229" t="s">
        <v>9</v>
      </c>
      <c r="D69" s="60" t="s">
        <v>212</v>
      </c>
      <c r="E69" s="13"/>
      <c r="F69" s="13"/>
      <c r="G69" s="13">
        <v>2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3"/>
      <c r="V69" s="13"/>
      <c r="W69" s="13"/>
      <c r="X69" s="13"/>
      <c r="Y69" s="24">
        <f t="shared" si="17"/>
        <v>2</v>
      </c>
      <c r="Z69" s="307"/>
      <c r="AB69" s="140"/>
      <c r="AD69" s="302"/>
      <c r="AE69" s="309"/>
      <c r="AF69" s="229" t="s">
        <v>9</v>
      </c>
      <c r="AG69" s="60" t="s">
        <v>212</v>
      </c>
      <c r="AH69" s="158">
        <f t="shared" ref="AH69:AH78" si="45">IFERROR(E69/$Y69,"")</f>
        <v>0</v>
      </c>
      <c r="AI69" s="158">
        <f t="shared" ref="AI69:AI78" si="46">IFERROR(F69/$Y69,"")</f>
        <v>0</v>
      </c>
      <c r="AJ69" s="158">
        <f t="shared" ref="AJ69:AJ78" si="47">IFERROR(G69/$Y69,"")</f>
        <v>1</v>
      </c>
      <c r="AK69" s="158">
        <f t="shared" ref="AK69:AK78" si="48">IFERROR(H69/$Y69,"")</f>
        <v>0</v>
      </c>
      <c r="AL69" s="158">
        <f t="shared" ref="AL69:AL78" si="49">IFERROR(I69/$Y69,"")</f>
        <v>0</v>
      </c>
      <c r="AM69" s="158">
        <f t="shared" ref="AM69:AM78" si="50">IFERROR(J69/$Y69,"")</f>
        <v>0</v>
      </c>
      <c r="AN69" s="158">
        <f t="shared" ref="AN69:AN78" si="51">IFERROR(K69/$Y69,"")</f>
        <v>0</v>
      </c>
      <c r="AO69" s="158">
        <f t="shared" ref="AO69:AO78" si="52">IFERROR(L69/$Y69,"")</f>
        <v>0</v>
      </c>
      <c r="AP69" s="158">
        <f t="shared" ref="AP69:AP78" si="53">IFERROR(M69/$Y69,"")</f>
        <v>0</v>
      </c>
      <c r="AQ69" s="158">
        <f t="shared" ref="AQ69:AQ78" si="54">IFERROR(N69/$Y69,"")</f>
        <v>0</v>
      </c>
      <c r="AR69" s="158">
        <f t="shared" ref="AR69:AR78" si="55">IFERROR(O69/$Y69,"")</f>
        <v>0</v>
      </c>
      <c r="AS69" s="158">
        <f t="shared" ref="AS69:AS78" si="56">IFERROR(P69/$Y69,"")</f>
        <v>0</v>
      </c>
      <c r="AT69" s="158">
        <f t="shared" ref="AT69:AT78" si="57">IFERROR(Q69/$Y69,"")</f>
        <v>0</v>
      </c>
      <c r="AU69" s="158">
        <f t="shared" ref="AU69:AU78" si="58">IFERROR(R69/$Y69,"")</f>
        <v>0</v>
      </c>
      <c r="AV69" s="158">
        <f t="shared" ref="AV69:AV78" si="59">IFERROR(S69/$Y69,"")</f>
        <v>0</v>
      </c>
      <c r="AW69" s="158">
        <f t="shared" ref="AW69:AW78" si="60">IFERROR(T69/$Y69,"")</f>
        <v>0</v>
      </c>
      <c r="AX69" s="159">
        <f t="shared" si="41"/>
        <v>0</v>
      </c>
      <c r="AY69" s="158">
        <f t="shared" ref="AY69:AY78" si="61">IFERROR(V69/$Y69,"")</f>
        <v>0</v>
      </c>
      <c r="AZ69" s="158">
        <f t="shared" ref="AZ69:AZ78" si="62">IFERROR(W69/$Y69,"")</f>
        <v>0</v>
      </c>
      <c r="BA69" s="158">
        <f t="shared" si="44"/>
        <v>0</v>
      </c>
      <c r="BB69" s="142">
        <f t="shared" si="22"/>
        <v>1</v>
      </c>
      <c r="BC69" s="311"/>
    </row>
    <row r="70" spans="1:55" ht="36.75" customHeight="1" x14ac:dyDescent="0.25">
      <c r="A70" s="302"/>
      <c r="B70" s="309"/>
      <c r="C70" s="229" t="s">
        <v>21</v>
      </c>
      <c r="D70" s="60" t="s">
        <v>212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33"/>
      <c r="V70" s="13">
        <v>1</v>
      </c>
      <c r="W70" s="13"/>
      <c r="X70" s="13"/>
      <c r="Y70" s="24">
        <f t="shared" si="17"/>
        <v>1</v>
      </c>
      <c r="Z70" s="307"/>
      <c r="AB70" s="140"/>
      <c r="AD70" s="302"/>
      <c r="AE70" s="309"/>
      <c r="AF70" s="229" t="s">
        <v>21</v>
      </c>
      <c r="AG70" s="60" t="s">
        <v>212</v>
      </c>
      <c r="AH70" s="158">
        <f t="shared" si="45"/>
        <v>0</v>
      </c>
      <c r="AI70" s="158">
        <f t="shared" si="46"/>
        <v>0</v>
      </c>
      <c r="AJ70" s="158">
        <f t="shared" si="47"/>
        <v>0</v>
      </c>
      <c r="AK70" s="158">
        <f t="shared" si="48"/>
        <v>0</v>
      </c>
      <c r="AL70" s="158">
        <f t="shared" si="49"/>
        <v>0</v>
      </c>
      <c r="AM70" s="158">
        <f t="shared" si="50"/>
        <v>0</v>
      </c>
      <c r="AN70" s="158">
        <f t="shared" si="51"/>
        <v>0</v>
      </c>
      <c r="AO70" s="158">
        <f t="shared" si="52"/>
        <v>0</v>
      </c>
      <c r="AP70" s="158">
        <f t="shared" si="53"/>
        <v>0</v>
      </c>
      <c r="AQ70" s="158">
        <f t="shared" si="54"/>
        <v>0</v>
      </c>
      <c r="AR70" s="158">
        <f t="shared" si="55"/>
        <v>0</v>
      </c>
      <c r="AS70" s="158">
        <f t="shared" si="56"/>
        <v>0</v>
      </c>
      <c r="AT70" s="158">
        <f t="shared" si="57"/>
        <v>0</v>
      </c>
      <c r="AU70" s="158">
        <f t="shared" si="58"/>
        <v>0</v>
      </c>
      <c r="AV70" s="158">
        <f t="shared" si="59"/>
        <v>0</v>
      </c>
      <c r="AW70" s="158">
        <f t="shared" si="60"/>
        <v>0</v>
      </c>
      <c r="AX70" s="159">
        <f t="shared" si="41"/>
        <v>0</v>
      </c>
      <c r="AY70" s="158">
        <f t="shared" si="61"/>
        <v>1</v>
      </c>
      <c r="AZ70" s="158">
        <f t="shared" si="62"/>
        <v>0</v>
      </c>
      <c r="BA70" s="158">
        <f t="shared" si="44"/>
        <v>0</v>
      </c>
      <c r="BB70" s="142">
        <f t="shared" si="22"/>
        <v>1</v>
      </c>
      <c r="BC70" s="311"/>
    </row>
    <row r="71" spans="1:55" ht="36.75" customHeight="1" x14ac:dyDescent="0.25">
      <c r="A71" s="302"/>
      <c r="B71" s="309"/>
      <c r="C71" s="229" t="s">
        <v>20</v>
      </c>
      <c r="D71" s="60" t="s">
        <v>212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33">
        <v>5</v>
      </c>
      <c r="V71" s="13"/>
      <c r="W71" s="13"/>
      <c r="X71" s="13"/>
      <c r="Y71" s="24">
        <f t="shared" si="17"/>
        <v>5</v>
      </c>
      <c r="Z71" s="307"/>
      <c r="AB71" s="140"/>
      <c r="AD71" s="302"/>
      <c r="AE71" s="309"/>
      <c r="AF71" s="229" t="s">
        <v>20</v>
      </c>
      <c r="AG71" s="60" t="s">
        <v>212</v>
      </c>
      <c r="AH71" s="158">
        <f t="shared" si="45"/>
        <v>0</v>
      </c>
      <c r="AI71" s="158">
        <f t="shared" si="46"/>
        <v>0</v>
      </c>
      <c r="AJ71" s="158">
        <f t="shared" si="47"/>
        <v>0</v>
      </c>
      <c r="AK71" s="158">
        <f t="shared" si="48"/>
        <v>0</v>
      </c>
      <c r="AL71" s="158">
        <f t="shared" si="49"/>
        <v>0</v>
      </c>
      <c r="AM71" s="158">
        <f t="shared" si="50"/>
        <v>0</v>
      </c>
      <c r="AN71" s="158">
        <f t="shared" si="51"/>
        <v>0</v>
      </c>
      <c r="AO71" s="158">
        <f t="shared" si="52"/>
        <v>0</v>
      </c>
      <c r="AP71" s="158">
        <f t="shared" si="53"/>
        <v>0</v>
      </c>
      <c r="AQ71" s="158">
        <f t="shared" si="54"/>
        <v>0</v>
      </c>
      <c r="AR71" s="158">
        <f t="shared" si="55"/>
        <v>0</v>
      </c>
      <c r="AS71" s="158">
        <f t="shared" si="56"/>
        <v>0</v>
      </c>
      <c r="AT71" s="158">
        <f t="shared" si="57"/>
        <v>0</v>
      </c>
      <c r="AU71" s="158">
        <f t="shared" si="58"/>
        <v>0</v>
      </c>
      <c r="AV71" s="158">
        <f t="shared" si="59"/>
        <v>0</v>
      </c>
      <c r="AW71" s="158">
        <f t="shared" si="60"/>
        <v>0</v>
      </c>
      <c r="AX71" s="159">
        <f t="shared" si="41"/>
        <v>1</v>
      </c>
      <c r="AY71" s="158">
        <f t="shared" si="61"/>
        <v>0</v>
      </c>
      <c r="AZ71" s="158">
        <f t="shared" si="62"/>
        <v>0</v>
      </c>
      <c r="BA71" s="158">
        <f t="shared" si="44"/>
        <v>0</v>
      </c>
      <c r="BB71" s="142">
        <f t="shared" si="22"/>
        <v>1</v>
      </c>
      <c r="BC71" s="311"/>
    </row>
    <row r="72" spans="1:55" ht="36.75" customHeight="1" x14ac:dyDescent="0.25">
      <c r="A72" s="302"/>
      <c r="B72" s="309"/>
      <c r="C72" s="229" t="s">
        <v>275</v>
      </c>
      <c r="D72" s="60" t="s">
        <v>212</v>
      </c>
      <c r="E72" s="13"/>
      <c r="F72" s="13"/>
      <c r="G72" s="13"/>
      <c r="H72" s="13"/>
      <c r="I72" s="13"/>
      <c r="J72" s="13"/>
      <c r="K72" s="13"/>
      <c r="L72" s="13">
        <v>3</v>
      </c>
      <c r="M72" s="13"/>
      <c r="N72" s="13"/>
      <c r="O72" s="13"/>
      <c r="P72" s="13"/>
      <c r="Q72" s="13"/>
      <c r="R72" s="13"/>
      <c r="S72" s="13"/>
      <c r="T72" s="13"/>
      <c r="U72" s="33"/>
      <c r="V72" s="13"/>
      <c r="W72" s="13"/>
      <c r="X72" s="13"/>
      <c r="Y72" s="24">
        <f t="shared" si="17"/>
        <v>3</v>
      </c>
      <c r="Z72" s="307"/>
      <c r="AB72" s="140"/>
      <c r="AD72" s="302"/>
      <c r="AE72" s="309"/>
      <c r="AF72" s="229" t="s">
        <v>275</v>
      </c>
      <c r="AG72" s="60" t="s">
        <v>212</v>
      </c>
      <c r="AH72" s="158">
        <f t="shared" si="45"/>
        <v>0</v>
      </c>
      <c r="AI72" s="158">
        <f t="shared" si="46"/>
        <v>0</v>
      </c>
      <c r="AJ72" s="158">
        <f t="shared" si="47"/>
        <v>0</v>
      </c>
      <c r="AK72" s="158">
        <f t="shared" si="48"/>
        <v>0</v>
      </c>
      <c r="AL72" s="158">
        <f t="shared" si="49"/>
        <v>0</v>
      </c>
      <c r="AM72" s="158">
        <f t="shared" si="50"/>
        <v>0</v>
      </c>
      <c r="AN72" s="158">
        <f t="shared" si="51"/>
        <v>0</v>
      </c>
      <c r="AO72" s="158">
        <f t="shared" si="52"/>
        <v>1</v>
      </c>
      <c r="AP72" s="158">
        <f t="shared" si="53"/>
        <v>0</v>
      </c>
      <c r="AQ72" s="158">
        <f t="shared" si="54"/>
        <v>0</v>
      </c>
      <c r="AR72" s="158">
        <f t="shared" si="55"/>
        <v>0</v>
      </c>
      <c r="AS72" s="158">
        <f t="shared" si="56"/>
        <v>0</v>
      </c>
      <c r="AT72" s="158">
        <f t="shared" si="57"/>
        <v>0</v>
      </c>
      <c r="AU72" s="158">
        <f t="shared" si="58"/>
        <v>0</v>
      </c>
      <c r="AV72" s="158">
        <f t="shared" si="59"/>
        <v>0</v>
      </c>
      <c r="AW72" s="158">
        <f t="shared" si="60"/>
        <v>0</v>
      </c>
      <c r="AX72" s="159">
        <f t="shared" si="41"/>
        <v>0</v>
      </c>
      <c r="AY72" s="158">
        <f t="shared" si="61"/>
        <v>0</v>
      </c>
      <c r="AZ72" s="158">
        <f t="shared" si="62"/>
        <v>0</v>
      </c>
      <c r="BA72" s="158">
        <f t="shared" si="44"/>
        <v>0</v>
      </c>
      <c r="BB72" s="142">
        <f t="shared" si="22"/>
        <v>1</v>
      </c>
      <c r="BC72" s="311"/>
    </row>
    <row r="73" spans="1:55" ht="36.75" customHeight="1" x14ac:dyDescent="0.25">
      <c r="A73" s="302"/>
      <c r="B73" s="309"/>
      <c r="C73" s="229" t="s">
        <v>15</v>
      </c>
      <c r="D73" s="60" t="s">
        <v>212</v>
      </c>
      <c r="E73" s="13"/>
      <c r="F73" s="13"/>
      <c r="G73" s="13"/>
      <c r="H73" s="13"/>
      <c r="I73" s="13"/>
      <c r="J73" s="13"/>
      <c r="K73" s="13"/>
      <c r="L73" s="13"/>
      <c r="M73" s="13"/>
      <c r="N73" s="13">
        <v>4</v>
      </c>
      <c r="O73" s="13"/>
      <c r="P73" s="13"/>
      <c r="Q73" s="13"/>
      <c r="R73" s="13"/>
      <c r="S73" s="13"/>
      <c r="T73" s="13"/>
      <c r="U73" s="33"/>
      <c r="V73" s="13"/>
      <c r="W73" s="13"/>
      <c r="X73" s="13"/>
      <c r="Y73" s="24">
        <f t="shared" si="17"/>
        <v>4</v>
      </c>
      <c r="Z73" s="307"/>
      <c r="AB73" s="140"/>
      <c r="AD73" s="302"/>
      <c r="AE73" s="309"/>
      <c r="AF73" s="229" t="s">
        <v>15</v>
      </c>
      <c r="AG73" s="60" t="s">
        <v>212</v>
      </c>
      <c r="AH73" s="158">
        <f t="shared" si="45"/>
        <v>0</v>
      </c>
      <c r="AI73" s="158">
        <f t="shared" si="46"/>
        <v>0</v>
      </c>
      <c r="AJ73" s="158">
        <f t="shared" si="47"/>
        <v>0</v>
      </c>
      <c r="AK73" s="158">
        <f t="shared" si="48"/>
        <v>0</v>
      </c>
      <c r="AL73" s="158">
        <f t="shared" si="49"/>
        <v>0</v>
      </c>
      <c r="AM73" s="158">
        <f t="shared" si="50"/>
        <v>0</v>
      </c>
      <c r="AN73" s="158">
        <f t="shared" si="51"/>
        <v>0</v>
      </c>
      <c r="AO73" s="158">
        <f t="shared" si="52"/>
        <v>0</v>
      </c>
      <c r="AP73" s="158">
        <f t="shared" si="53"/>
        <v>0</v>
      </c>
      <c r="AQ73" s="158">
        <f t="shared" si="54"/>
        <v>1</v>
      </c>
      <c r="AR73" s="158">
        <f t="shared" si="55"/>
        <v>0</v>
      </c>
      <c r="AS73" s="158">
        <f t="shared" si="56"/>
        <v>0</v>
      </c>
      <c r="AT73" s="158">
        <f t="shared" si="57"/>
        <v>0</v>
      </c>
      <c r="AU73" s="158">
        <f t="shared" si="58"/>
        <v>0</v>
      </c>
      <c r="AV73" s="158">
        <f t="shared" si="59"/>
        <v>0</v>
      </c>
      <c r="AW73" s="158">
        <f t="shared" si="60"/>
        <v>0</v>
      </c>
      <c r="AX73" s="159">
        <f t="shared" si="41"/>
        <v>0</v>
      </c>
      <c r="AY73" s="158">
        <f t="shared" si="61"/>
        <v>0</v>
      </c>
      <c r="AZ73" s="158">
        <f t="shared" si="62"/>
        <v>0</v>
      </c>
      <c r="BA73" s="158">
        <f t="shared" si="44"/>
        <v>0</v>
      </c>
      <c r="BB73" s="142">
        <f t="shared" si="22"/>
        <v>1</v>
      </c>
      <c r="BC73" s="311"/>
    </row>
    <row r="74" spans="1:55" ht="36.75" customHeight="1" x14ac:dyDescent="0.25">
      <c r="A74" s="302"/>
      <c r="B74" s="309"/>
      <c r="C74" s="229" t="s">
        <v>26</v>
      </c>
      <c r="D74" s="60" t="s">
        <v>212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>
        <v>19</v>
      </c>
      <c r="P74" s="13"/>
      <c r="Q74" s="13"/>
      <c r="R74" s="13"/>
      <c r="S74" s="13"/>
      <c r="T74" s="13"/>
      <c r="U74" s="33"/>
      <c r="V74" s="13"/>
      <c r="W74" s="13"/>
      <c r="X74" s="13"/>
      <c r="Y74" s="24">
        <f t="shared" si="17"/>
        <v>19</v>
      </c>
      <c r="Z74" s="307"/>
      <c r="AB74" s="140"/>
      <c r="AD74" s="302"/>
      <c r="AE74" s="309"/>
      <c r="AF74" s="229" t="s">
        <v>26</v>
      </c>
      <c r="AG74" s="60" t="s">
        <v>212</v>
      </c>
      <c r="AH74" s="158">
        <f t="shared" si="45"/>
        <v>0</v>
      </c>
      <c r="AI74" s="158">
        <f t="shared" si="46"/>
        <v>0</v>
      </c>
      <c r="AJ74" s="158">
        <f t="shared" si="47"/>
        <v>0</v>
      </c>
      <c r="AK74" s="158">
        <f t="shared" si="48"/>
        <v>0</v>
      </c>
      <c r="AL74" s="158">
        <f t="shared" si="49"/>
        <v>0</v>
      </c>
      <c r="AM74" s="158">
        <f t="shared" si="50"/>
        <v>0</v>
      </c>
      <c r="AN74" s="158">
        <f t="shared" si="51"/>
        <v>0</v>
      </c>
      <c r="AO74" s="158">
        <f t="shared" si="52"/>
        <v>0</v>
      </c>
      <c r="AP74" s="158">
        <f t="shared" si="53"/>
        <v>0</v>
      </c>
      <c r="AQ74" s="158">
        <f t="shared" si="54"/>
        <v>0</v>
      </c>
      <c r="AR74" s="158">
        <f t="shared" si="55"/>
        <v>1</v>
      </c>
      <c r="AS74" s="158">
        <f t="shared" si="56"/>
        <v>0</v>
      </c>
      <c r="AT74" s="158">
        <f t="shared" si="57"/>
        <v>0</v>
      </c>
      <c r="AU74" s="158">
        <f t="shared" si="58"/>
        <v>0</v>
      </c>
      <c r="AV74" s="158">
        <f t="shared" si="59"/>
        <v>0</v>
      </c>
      <c r="AW74" s="158">
        <f t="shared" si="60"/>
        <v>0</v>
      </c>
      <c r="AX74" s="159">
        <f t="shared" si="41"/>
        <v>0</v>
      </c>
      <c r="AY74" s="158">
        <f t="shared" si="61"/>
        <v>0</v>
      </c>
      <c r="AZ74" s="158">
        <f t="shared" si="62"/>
        <v>0</v>
      </c>
      <c r="BA74" s="158">
        <f t="shared" si="44"/>
        <v>0</v>
      </c>
      <c r="BB74" s="142">
        <f t="shared" si="22"/>
        <v>1</v>
      </c>
      <c r="BC74" s="311"/>
    </row>
    <row r="75" spans="1:55" ht="36.75" customHeight="1" x14ac:dyDescent="0.25">
      <c r="A75" s="302"/>
      <c r="B75" s="309"/>
      <c r="C75" s="229" t="s">
        <v>16</v>
      </c>
      <c r="D75" s="60" t="s">
        <v>212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>
        <v>4</v>
      </c>
      <c r="Q75" s="13"/>
      <c r="R75" s="13"/>
      <c r="S75" s="13"/>
      <c r="T75" s="13"/>
      <c r="U75" s="33"/>
      <c r="V75" s="13"/>
      <c r="W75" s="13"/>
      <c r="X75" s="13"/>
      <c r="Y75" s="24">
        <f t="shared" si="17"/>
        <v>4</v>
      </c>
      <c r="Z75" s="307"/>
      <c r="AB75" s="140"/>
      <c r="AD75" s="302"/>
      <c r="AE75" s="309"/>
      <c r="AF75" s="229" t="s">
        <v>16</v>
      </c>
      <c r="AG75" s="60" t="s">
        <v>212</v>
      </c>
      <c r="AH75" s="158">
        <f t="shared" si="45"/>
        <v>0</v>
      </c>
      <c r="AI75" s="158">
        <f t="shared" si="46"/>
        <v>0</v>
      </c>
      <c r="AJ75" s="158">
        <f t="shared" si="47"/>
        <v>0</v>
      </c>
      <c r="AK75" s="158">
        <f t="shared" si="48"/>
        <v>0</v>
      </c>
      <c r="AL75" s="158">
        <f t="shared" si="49"/>
        <v>0</v>
      </c>
      <c r="AM75" s="158">
        <f t="shared" si="50"/>
        <v>0</v>
      </c>
      <c r="AN75" s="158">
        <f t="shared" si="51"/>
        <v>0</v>
      </c>
      <c r="AO75" s="158">
        <f t="shared" si="52"/>
        <v>0</v>
      </c>
      <c r="AP75" s="158">
        <f t="shared" si="53"/>
        <v>0</v>
      </c>
      <c r="AQ75" s="158">
        <f t="shared" si="54"/>
        <v>0</v>
      </c>
      <c r="AR75" s="158">
        <f t="shared" si="55"/>
        <v>0</v>
      </c>
      <c r="AS75" s="158">
        <f t="shared" si="56"/>
        <v>1</v>
      </c>
      <c r="AT75" s="158">
        <f t="shared" si="57"/>
        <v>0</v>
      </c>
      <c r="AU75" s="158">
        <f t="shared" si="58"/>
        <v>0</v>
      </c>
      <c r="AV75" s="158">
        <f t="shared" si="59"/>
        <v>0</v>
      </c>
      <c r="AW75" s="158">
        <f t="shared" si="60"/>
        <v>0</v>
      </c>
      <c r="AX75" s="159">
        <f t="shared" ref="AX75:AX78" si="63">IFERROR(U75/$Y75,"")</f>
        <v>0</v>
      </c>
      <c r="AY75" s="158">
        <f t="shared" si="61"/>
        <v>0</v>
      </c>
      <c r="AZ75" s="158">
        <f t="shared" si="62"/>
        <v>0</v>
      </c>
      <c r="BA75" s="158">
        <f t="shared" si="44"/>
        <v>0</v>
      </c>
      <c r="BB75" s="142">
        <f t="shared" si="22"/>
        <v>1</v>
      </c>
      <c r="BC75" s="311"/>
    </row>
    <row r="76" spans="1:55" ht="36.75" customHeight="1" x14ac:dyDescent="0.25">
      <c r="A76" s="302"/>
      <c r="B76" s="309"/>
      <c r="C76" s="229" t="s">
        <v>276</v>
      </c>
      <c r="D76" s="60" t="s">
        <v>212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>
        <v>6</v>
      </c>
      <c r="R76" s="13"/>
      <c r="S76" s="13"/>
      <c r="T76" s="13"/>
      <c r="U76" s="33"/>
      <c r="V76" s="13"/>
      <c r="W76" s="13"/>
      <c r="X76" s="13"/>
      <c r="Y76" s="24">
        <f t="shared" si="17"/>
        <v>6</v>
      </c>
      <c r="Z76" s="307"/>
      <c r="AB76" s="140"/>
      <c r="AD76" s="302"/>
      <c r="AE76" s="309"/>
      <c r="AF76" s="229" t="s">
        <v>276</v>
      </c>
      <c r="AG76" s="60" t="s">
        <v>212</v>
      </c>
      <c r="AH76" s="158">
        <f t="shared" si="45"/>
        <v>0</v>
      </c>
      <c r="AI76" s="158">
        <f t="shared" si="46"/>
        <v>0</v>
      </c>
      <c r="AJ76" s="158">
        <f t="shared" si="47"/>
        <v>0</v>
      </c>
      <c r="AK76" s="158">
        <f t="shared" si="48"/>
        <v>0</v>
      </c>
      <c r="AL76" s="158">
        <f t="shared" si="49"/>
        <v>0</v>
      </c>
      <c r="AM76" s="158">
        <f t="shared" si="50"/>
        <v>0</v>
      </c>
      <c r="AN76" s="158">
        <f t="shared" si="51"/>
        <v>0</v>
      </c>
      <c r="AO76" s="158">
        <f t="shared" si="52"/>
        <v>0</v>
      </c>
      <c r="AP76" s="158">
        <f t="shared" si="53"/>
        <v>0</v>
      </c>
      <c r="AQ76" s="158">
        <f t="shared" si="54"/>
        <v>0</v>
      </c>
      <c r="AR76" s="158">
        <f t="shared" si="55"/>
        <v>0</v>
      </c>
      <c r="AS76" s="158">
        <f t="shared" si="56"/>
        <v>0</v>
      </c>
      <c r="AT76" s="158">
        <f t="shared" si="57"/>
        <v>1</v>
      </c>
      <c r="AU76" s="158">
        <f t="shared" si="58"/>
        <v>0</v>
      </c>
      <c r="AV76" s="158">
        <f t="shared" si="59"/>
        <v>0</v>
      </c>
      <c r="AW76" s="158">
        <f t="shared" si="60"/>
        <v>0</v>
      </c>
      <c r="AX76" s="159">
        <f t="shared" si="63"/>
        <v>0</v>
      </c>
      <c r="AY76" s="158">
        <f t="shared" si="61"/>
        <v>0</v>
      </c>
      <c r="AZ76" s="158">
        <f t="shared" si="62"/>
        <v>0</v>
      </c>
      <c r="BA76" s="158">
        <f t="shared" si="44"/>
        <v>0</v>
      </c>
      <c r="BB76" s="142">
        <f t="shared" si="22"/>
        <v>1</v>
      </c>
      <c r="BC76" s="311"/>
    </row>
    <row r="77" spans="1:55" ht="36.75" customHeight="1" x14ac:dyDescent="0.25">
      <c r="A77" s="302"/>
      <c r="B77" s="309"/>
      <c r="C77" s="229" t="s">
        <v>18</v>
      </c>
      <c r="D77" s="60" t="s">
        <v>212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</v>
      </c>
      <c r="T77" s="13"/>
      <c r="U77" s="33"/>
      <c r="V77" s="13"/>
      <c r="W77" s="13"/>
      <c r="X77" s="13"/>
      <c r="Y77" s="24">
        <f t="shared" si="17"/>
        <v>4</v>
      </c>
      <c r="Z77" s="307"/>
      <c r="AB77" s="140"/>
      <c r="AD77" s="302"/>
      <c r="AE77" s="309"/>
      <c r="AF77" s="229" t="s">
        <v>18</v>
      </c>
      <c r="AG77" s="60" t="s">
        <v>212</v>
      </c>
      <c r="AH77" s="158">
        <f t="shared" si="45"/>
        <v>0</v>
      </c>
      <c r="AI77" s="158">
        <f t="shared" si="46"/>
        <v>0</v>
      </c>
      <c r="AJ77" s="158">
        <f t="shared" si="47"/>
        <v>0</v>
      </c>
      <c r="AK77" s="158">
        <f t="shared" si="48"/>
        <v>0</v>
      </c>
      <c r="AL77" s="158">
        <f t="shared" si="49"/>
        <v>0</v>
      </c>
      <c r="AM77" s="158">
        <f t="shared" si="50"/>
        <v>0</v>
      </c>
      <c r="AN77" s="158">
        <f t="shared" si="51"/>
        <v>0</v>
      </c>
      <c r="AO77" s="158">
        <f t="shared" si="52"/>
        <v>0</v>
      </c>
      <c r="AP77" s="158">
        <f t="shared" si="53"/>
        <v>0</v>
      </c>
      <c r="AQ77" s="158">
        <f t="shared" si="54"/>
        <v>0</v>
      </c>
      <c r="AR77" s="158">
        <f t="shared" si="55"/>
        <v>0</v>
      </c>
      <c r="AS77" s="158">
        <f t="shared" si="56"/>
        <v>0</v>
      </c>
      <c r="AT77" s="158">
        <f t="shared" si="57"/>
        <v>0</v>
      </c>
      <c r="AU77" s="158">
        <f t="shared" si="58"/>
        <v>0</v>
      </c>
      <c r="AV77" s="158">
        <f t="shared" si="59"/>
        <v>1</v>
      </c>
      <c r="AW77" s="158">
        <f t="shared" si="60"/>
        <v>0</v>
      </c>
      <c r="AX77" s="159">
        <f t="shared" si="63"/>
        <v>0</v>
      </c>
      <c r="AY77" s="158">
        <f t="shared" si="61"/>
        <v>0</v>
      </c>
      <c r="AZ77" s="158">
        <f t="shared" si="62"/>
        <v>0</v>
      </c>
      <c r="BA77" s="158">
        <f t="shared" si="44"/>
        <v>0</v>
      </c>
      <c r="BB77" s="142">
        <f t="shared" si="22"/>
        <v>1</v>
      </c>
      <c r="BC77" s="311"/>
    </row>
    <row r="78" spans="1:55" ht="16.5" thickBot="1" x14ac:dyDescent="0.3">
      <c r="A78" s="302"/>
      <c r="B78" s="309"/>
      <c r="C78" s="70" t="s">
        <v>14</v>
      </c>
      <c r="D78" s="60" t="s">
        <v>168</v>
      </c>
      <c r="E78" s="13">
        <f>SUMIFS(дДанни[Часове],дДанни[ОКС],"Доктор",дДанни[пФакултет],E$34,дДанни[нФакултет],$C78,дДанни[СПЕЦИАЛНОСТ],$D78)</f>
        <v>0</v>
      </c>
      <c r="F78" s="13">
        <f>SUMIFS(дДанни[Часове],дДанни[ОКС],"Доктор",дДанни[пФакултет],F$34,дДанни[нФакултет],$C78,дДанни[СПЕЦИАЛНОСТ],$D78)</f>
        <v>0</v>
      </c>
      <c r="G78" s="13">
        <f>SUMIFS(дДанни[Часове],дДанни[ОКС],"Доктор",дДанни[пФакултет],G$34,дДанни[нФакултет],$C78,дДанни[СПЕЦИАЛНОСТ],$D78)</f>
        <v>0</v>
      </c>
      <c r="H78" s="13">
        <f>SUMIFS(дДанни[Часове],дДанни[ОКС],"Доктор",дДанни[пФакултет],H$34,дДанни[нФакултет],$C78,дДанни[СПЕЦИАЛНОСТ],$D78)</f>
        <v>0</v>
      </c>
      <c r="I78" s="13">
        <f>SUMIFS(дДанни[Часове],дДанни[ОКС],"Доктор",дДанни[пФакултет],I$34,дДанни[нФакултет],$C78,дДанни[СПЕЦИАЛНОСТ],$D78)</f>
        <v>0</v>
      </c>
      <c r="J78" s="13">
        <f>SUMIFS(дДанни[Часове],дДанни[ОКС],"Доктор",дДанни[пФакултет],J$34,дДанни[нФакултет],$C78,дДанни[СПЕЦИАЛНОСТ],$D78)</f>
        <v>0</v>
      </c>
      <c r="K78" s="13">
        <f>SUMIFS(дДанни[Часове],дДанни[ОКС],"Доктор",дДанни[пФакултет],K$34,дДанни[нФакултет],$C78,дДанни[СПЕЦИАЛНОСТ],$D78)</f>
        <v>0</v>
      </c>
      <c r="L78" s="13">
        <f>SUMIFS(дДанни[Часове],дДанни[ОКС],"Доктор",дДанни[пФакултет],L$34,дДанни[нФакултет],$C78,дДанни[СПЕЦИАЛНОСТ],$D78)</f>
        <v>0</v>
      </c>
      <c r="M78" s="13">
        <v>5</v>
      </c>
      <c r="N78" s="13">
        <f>SUMIFS(дДанни[Часове],дДанни[ОКС],"Доктор",дДанни[пФакултет],N$34,дДанни[нФакултет],$C78,дДанни[СПЕЦИАЛНОСТ],$D78)</f>
        <v>0</v>
      </c>
      <c r="O78" s="13">
        <f>SUMIFS(дДанни[Часове],дДанни[ОКС],"Доктор",дДанни[пФакултет],O$34,дДанни[нФакултет],$C78,дДанни[СПЕЦИАЛНОСТ],$D78)</f>
        <v>0</v>
      </c>
      <c r="P78" s="13">
        <f>SUMIFS(дДанни[Часове],дДанни[ОКС],"Доктор",дДанни[пФакултет],P$34,дДанни[нФакултет],$C78,дДанни[СПЕЦИАЛНОСТ],$D78)</f>
        <v>0</v>
      </c>
      <c r="Q78" s="13">
        <f>SUMIFS(дДанни[Часове],дДанни[ОКС],"Доктор",дДанни[пФакултет],Q$34,дДанни[нФакултет],$C78,дДанни[СПЕЦИАЛНОСТ],$D78)</f>
        <v>0</v>
      </c>
      <c r="R78" s="13">
        <f>SUMIFS(дДанни[Часове],дДанни[ОКС],"Доктор",дДанни[пФакултет],R$34,дДанни[нФакултет],$C78,дДанни[СПЕЦИАЛНОСТ],$D78)</f>
        <v>0</v>
      </c>
      <c r="S78" s="13">
        <f>SUMIFS(дДанни[Часове],дДанни[ОКС],"Доктор",дДанни[пФакултет],S$34,дДанни[нФакултет],$C78,дДанни[СПЕЦИАЛНОСТ],$D78)</f>
        <v>0</v>
      </c>
      <c r="T78" s="13">
        <f>SUMIFS(дДанни[Часове],дДанни[ОКС],"Доктор",дДанни[пФакултет],T$34,дДанни[нФакултет],$C78,дДанни[СПЕЦИАЛНОСТ],$D78)</f>
        <v>0</v>
      </c>
      <c r="U78" s="33">
        <f>SUMIFS(дДанни[Часове],дДанни[ОКС],"Доктор",дДанни[пФакултет],U$34,дДанни[нФакултет],$C78,дДанни[СПЕЦИАЛНОСТ],$D78)</f>
        <v>0</v>
      </c>
      <c r="V78" s="13">
        <f>SUMIFS(дДанни[Часове],дДанни[ОКС],"Доктор",дДанни[пФакултет],V$34,дДанни[нФакултет],$C78,дДанни[СПЕЦИАЛНОСТ],$D78)</f>
        <v>0</v>
      </c>
      <c r="W78" s="13">
        <f>SUMIFS(дДанни[Часове],дДанни[ОКС],"Доктор",дДанни[пФакултет],W$34,дДанни[нФакултет],$C78,дДанни[СПЕЦИАЛНОСТ],$D78)</f>
        <v>0</v>
      </c>
      <c r="X78" s="13">
        <f>SUMIFS(дДанни[Часове],дДанни[ОКС],"Доктор",дДанни[пФакултет],X$34,дДанни[нФакултет],$C78,дДанни[СПЕЦИАЛНОСТ],$D78)</f>
        <v>0</v>
      </c>
      <c r="Y78" s="24">
        <f t="shared" si="17"/>
        <v>5</v>
      </c>
      <c r="Z78" s="307"/>
      <c r="AB78" s="140"/>
      <c r="AD78" s="302"/>
      <c r="AE78" s="309"/>
      <c r="AF78" s="70" t="s">
        <v>14</v>
      </c>
      <c r="AG78" s="60" t="s">
        <v>168</v>
      </c>
      <c r="AH78" s="158">
        <f t="shared" si="45"/>
        <v>0</v>
      </c>
      <c r="AI78" s="158">
        <f t="shared" si="46"/>
        <v>0</v>
      </c>
      <c r="AJ78" s="158">
        <f t="shared" si="47"/>
        <v>0</v>
      </c>
      <c r="AK78" s="158">
        <f t="shared" si="48"/>
        <v>0</v>
      </c>
      <c r="AL78" s="158">
        <f t="shared" si="49"/>
        <v>0</v>
      </c>
      <c r="AM78" s="158">
        <f t="shared" si="50"/>
        <v>0</v>
      </c>
      <c r="AN78" s="158">
        <f t="shared" si="51"/>
        <v>0</v>
      </c>
      <c r="AO78" s="158">
        <f t="shared" si="52"/>
        <v>0</v>
      </c>
      <c r="AP78" s="158">
        <f t="shared" si="53"/>
        <v>1</v>
      </c>
      <c r="AQ78" s="158">
        <f t="shared" si="54"/>
        <v>0</v>
      </c>
      <c r="AR78" s="158">
        <f t="shared" si="55"/>
        <v>0</v>
      </c>
      <c r="AS78" s="158">
        <f t="shared" si="56"/>
        <v>0</v>
      </c>
      <c r="AT78" s="158">
        <f t="shared" si="57"/>
        <v>0</v>
      </c>
      <c r="AU78" s="158">
        <f t="shared" si="58"/>
        <v>0</v>
      </c>
      <c r="AV78" s="158">
        <f t="shared" si="59"/>
        <v>0</v>
      </c>
      <c r="AW78" s="158">
        <f t="shared" si="60"/>
        <v>0</v>
      </c>
      <c r="AX78" s="159">
        <f t="shared" si="63"/>
        <v>0</v>
      </c>
      <c r="AY78" s="158">
        <f t="shared" si="61"/>
        <v>0</v>
      </c>
      <c r="AZ78" s="158">
        <f t="shared" si="62"/>
        <v>0</v>
      </c>
      <c r="BA78" s="158">
        <f t="shared" si="44"/>
        <v>0</v>
      </c>
      <c r="BB78" s="142">
        <f t="shared" si="22"/>
        <v>1</v>
      </c>
      <c r="BC78" s="311"/>
    </row>
    <row r="79" spans="1:55" ht="20.100000000000001" customHeight="1" thickBot="1" x14ac:dyDescent="0.3">
      <c r="A79" s="177">
        <f>MAX($A$36:A78)+1</f>
        <v>6</v>
      </c>
      <c r="B79" s="79" t="str">
        <f>БАКАЛАВРИ!B79</f>
        <v>Теория и управление на образованието</v>
      </c>
      <c r="C79" s="74" t="str">
        <f>БАКАЛАВРИ!C79</f>
        <v>ФП</v>
      </c>
      <c r="D79" s="64" t="str">
        <f>БАКАЛАВРИ!D79</f>
        <v>Образователен мениджмънт</v>
      </c>
      <c r="E79" s="53">
        <f>SUMIFS(дДанни[Часове],дДанни[ОКС],"Доктор",дДанни[пФакултет],E$34,дДанни[нФакултет],$C79,дДанни[СПЕЦИАЛНОСТ],$D79)</f>
        <v>0</v>
      </c>
      <c r="F79" s="51">
        <f>SUMIFS(дДанни[Часове],дДанни[ОКС],"Доктор",дДанни[пФакултет],F$34,дДанни[нФакултет],$C79,дДанни[СПЕЦИАЛНОСТ],$D79)</f>
        <v>0</v>
      </c>
      <c r="G79" s="51">
        <f>SUMIFS(дДанни[Часове],дДанни[ОКС],"Доктор",дДанни[пФакултет],G$34,дДанни[нФакултет],$C79,дДанни[СПЕЦИАЛНОСТ],$D79)</f>
        <v>0</v>
      </c>
      <c r="H79" s="51">
        <f>SUMIFS(дДанни[Часове],дДанни[ОКС],"Доктор",дДанни[пФакултет],H$34,дДанни[нФакултет],$C79,дДанни[СПЕЦИАЛНОСТ],$D79)</f>
        <v>0</v>
      </c>
      <c r="I79" s="51">
        <f>SUMIFS(дДанни[Часове],дДанни[ОКС],"Доктор",дДанни[пФакултет],I$34,дДанни[нФакултет],$C79,дДанни[СПЕЦИАЛНОСТ],$D79)</f>
        <v>0</v>
      </c>
      <c r="J79" s="51">
        <f>SUMIFS(дДанни[Часове],дДанни[ОКС],"Доктор",дДанни[пФакултет],J$34,дДанни[нФакултет],$C79,дДанни[СПЕЦИАЛНОСТ],$D79)</f>
        <v>0</v>
      </c>
      <c r="K79" s="51">
        <f>SUMIFS(дДанни[Часове],дДанни[ОКС],"Доктор",дДанни[пФакултет],K$34,дДанни[нФакултет],$C79,дДанни[СПЕЦИАЛНОСТ],$D79)</f>
        <v>0</v>
      </c>
      <c r="L79" s="51">
        <f>SUMIFS(дДанни[Часове],дДанни[ОКС],"Доктор",дДанни[пФакултет],L$34,дДанни[нФакултет],$C79,дДанни[СПЕЦИАЛНОСТ],$D79)</f>
        <v>0</v>
      </c>
      <c r="M79" s="51">
        <f>SUMIFS(дДанни[Часове],дДанни[ОКС],"Доктор",дДанни[пФакултет],M$34,дДанни[нФакултет],$C79,дДанни[СПЕЦИАЛНОСТ],$D79)</f>
        <v>0</v>
      </c>
      <c r="N79" s="51">
        <f>SUMIFS(дДанни[Часове],дДанни[ОКС],"Доктор",дДанни[пФакултет],N$34,дДанни[нФакултет],$C79,дДанни[СПЕЦИАЛНОСТ],$D79)</f>
        <v>0</v>
      </c>
      <c r="O79" s="51">
        <f>SUMIFS(дДанни[Часове],дДанни[ОКС],"Доктор",дДанни[пФакултет],O$34,дДанни[нФакултет],$C79,дДанни[СПЕЦИАЛНОСТ],$D79)</f>
        <v>0</v>
      </c>
      <c r="P79" s="51">
        <v>1</v>
      </c>
      <c r="Q79" s="51">
        <f>SUMIFS(дДанни[Часове],дДанни[ОКС],"Доктор",дДанни[пФакултет],Q$34,дДанни[нФакултет],$C79,дДанни[СПЕЦИАЛНОСТ],$D79)</f>
        <v>0</v>
      </c>
      <c r="R79" s="51">
        <f>SUMIFS(дДанни[Часове],дДанни[ОКС],"Доктор",дДанни[пФакултет],R$34,дДанни[нФакултет],$C79,дДанни[СПЕЦИАЛНОСТ],$D79)</f>
        <v>0</v>
      </c>
      <c r="S79" s="51">
        <f>SUMIFS(дДанни[Часове],дДанни[ОКС],"Доктор",дДанни[пФакултет],S$34,дДанни[нФакултет],$C79,дДанни[СПЕЦИАЛНОСТ],$D79)</f>
        <v>0</v>
      </c>
      <c r="T79" s="51">
        <f>SUMIFS(дДанни[Часове],дДанни[ОКС],"Доктор",дДанни[пФакултет],T$34,дДанни[нФакултет],$C79,дДанни[СПЕЦИАЛНОСТ],$D79)</f>
        <v>0</v>
      </c>
      <c r="U79" s="52">
        <f>SUMIFS(дДанни[Часове],дДанни[ОКС],"Доктор",дДанни[пФакултет],U$34,дДанни[нФакултет],$C79,дДанни[СПЕЦИАЛНОСТ],$D79)</f>
        <v>0</v>
      </c>
      <c r="V79" s="51">
        <f>SUMIFS(дДанни[Часове],дДанни[ОКС],"Доктор",дДанни[пФакултет],V$34,дДанни[нФакултет],$C79,дДанни[СПЕЦИАЛНОСТ],$D79)</f>
        <v>0</v>
      </c>
      <c r="W79" s="51">
        <f>SUMIFS(дДанни[Часове],дДанни[ОКС],"Доктор",дДанни[пФакултет],W$34,дДанни[нФакултет],$C79,дДанни[СПЕЦИАЛНОСТ],$D79)</f>
        <v>0</v>
      </c>
      <c r="X79" s="54">
        <f>SUMIFS(дДанни[Часове],дДанни[ОКС],"Доктор",дДанни[пФакултет],X$34,дДанни[нФакултет],$C79,дДанни[СПЕЦИАЛНОСТ],$D79)</f>
        <v>0</v>
      </c>
      <c r="Y79" s="24">
        <f t="shared" si="17"/>
        <v>1</v>
      </c>
      <c r="Z79" s="283">
        <f>Y79</f>
        <v>1</v>
      </c>
      <c r="AB79" s="140"/>
      <c r="AD79" s="44">
        <f>A79</f>
        <v>6</v>
      </c>
      <c r="AE79" s="56" t="str">
        <f>B79</f>
        <v>Теория и управление на образованието</v>
      </c>
      <c r="AF79" s="74" t="str">
        <f t="shared" ref="AF79:AG100" si="64">C79</f>
        <v>ФП</v>
      </c>
      <c r="AG79" s="64" t="str">
        <f t="shared" si="64"/>
        <v>Образователен мениджмънт</v>
      </c>
      <c r="AH79" s="164">
        <f t="shared" ref="AH79:AW93" si="65">IFERROR(E79/$Y79,"")</f>
        <v>0</v>
      </c>
      <c r="AI79" s="164">
        <f t="shared" si="65"/>
        <v>0</v>
      </c>
      <c r="AJ79" s="164">
        <f t="shared" si="65"/>
        <v>0</v>
      </c>
      <c r="AK79" s="164">
        <f t="shared" si="65"/>
        <v>0</v>
      </c>
      <c r="AL79" s="164">
        <f t="shared" si="65"/>
        <v>0</v>
      </c>
      <c r="AM79" s="164">
        <f t="shared" si="65"/>
        <v>0</v>
      </c>
      <c r="AN79" s="164">
        <f t="shared" si="65"/>
        <v>0</v>
      </c>
      <c r="AO79" s="164">
        <f t="shared" si="65"/>
        <v>0</v>
      </c>
      <c r="AP79" s="164">
        <f t="shared" si="65"/>
        <v>0</v>
      </c>
      <c r="AQ79" s="164">
        <f t="shared" si="65"/>
        <v>0</v>
      </c>
      <c r="AR79" s="164">
        <f t="shared" si="65"/>
        <v>0</v>
      </c>
      <c r="AS79" s="164">
        <f t="shared" si="65"/>
        <v>1</v>
      </c>
      <c r="AT79" s="164">
        <f t="shared" si="65"/>
        <v>0</v>
      </c>
      <c r="AU79" s="164">
        <f t="shared" si="65"/>
        <v>0</v>
      </c>
      <c r="AV79" s="164">
        <f t="shared" si="65"/>
        <v>0</v>
      </c>
      <c r="AW79" s="164">
        <f t="shared" si="65"/>
        <v>0</v>
      </c>
      <c r="AX79" s="165">
        <f t="shared" ref="AX79:BA100" si="66">IFERROR(U79/$Y79,"")</f>
        <v>0</v>
      </c>
      <c r="AY79" s="164">
        <f t="shared" si="66"/>
        <v>0</v>
      </c>
      <c r="AZ79" s="164">
        <f t="shared" si="66"/>
        <v>0</v>
      </c>
      <c r="BA79" s="164">
        <f t="shared" si="66"/>
        <v>0</v>
      </c>
      <c r="BB79" s="142">
        <f t="shared" si="22"/>
        <v>1</v>
      </c>
      <c r="BC79" s="47"/>
    </row>
    <row r="80" spans="1:55" ht="15.75" x14ac:dyDescent="0.25">
      <c r="A80" s="302">
        <f>MAX($A$36:A79)+1</f>
        <v>7</v>
      </c>
      <c r="B80" s="309" t="str">
        <f>БАКАЛАВРИ!B80</f>
        <v>История и археология</v>
      </c>
      <c r="C80" s="73" t="str">
        <f>БАКАЛАВРИ!C80</f>
        <v>ИФ</v>
      </c>
      <c r="D80" s="63" t="str">
        <f>БАКАЛАВРИ!D80</f>
        <v>Археология</v>
      </c>
      <c r="E80" s="30">
        <f>SUMIFS(дДанни[Часове],дДанни[ОКС],"Доктор",дДанни[пФакултет],E$34,дДанни[нФакултет],$C80,дДанни[СПЕЦИАЛНОСТ],$D80)</f>
        <v>0</v>
      </c>
      <c r="F80" s="30">
        <f>SUMIFS(дДанни[Часове],дДанни[ОКС],"Доктор",дДанни[пФакултет],F$34,дДанни[нФакултет],$C80,дДанни[СПЕЦИАЛНОСТ],$D80)</f>
        <v>0</v>
      </c>
      <c r="G80" s="30">
        <f>SUMIFS(дДанни[Часове],дДанни[ОКС],"Доктор",дДанни[пФакултет],G$34,дДанни[нФакултет],$C80,дДанни[СПЕЦИАЛНОСТ],$D80)</f>
        <v>0</v>
      </c>
      <c r="H80" s="30">
        <v>17</v>
      </c>
      <c r="I80" s="30">
        <f>SUMIFS(дДанни[Часове],дДанни[ОКС],"Доктор",дДанни[пФакултет],I$34,дДанни[нФакултет],$C80,дДанни[СПЕЦИАЛНОСТ],$D80)</f>
        <v>0</v>
      </c>
      <c r="J80" s="30">
        <f>SUMIFS(дДанни[Часове],дДанни[ОКС],"Доктор",дДанни[пФакултет],J$34,дДанни[нФакултет],$C80,дДанни[СПЕЦИАЛНОСТ],$D80)</f>
        <v>0</v>
      </c>
      <c r="K80" s="30">
        <f>SUMIFS(дДанни[Часове],дДанни[ОКС],"Доктор",дДанни[пФакултет],K$34,дДанни[нФакултет],$C80,дДанни[СПЕЦИАЛНОСТ],$D80)</f>
        <v>0</v>
      </c>
      <c r="L80" s="30">
        <f>SUMIFS(дДанни[Часове],дДанни[ОКС],"Доктор",дДанни[пФакултет],L$34,дДанни[нФакултет],$C80,дДанни[СПЕЦИАЛНОСТ],$D80)</f>
        <v>0</v>
      </c>
      <c r="M80" s="30">
        <f>SUMIFS(дДанни[Часове],дДанни[ОКС],"Доктор",дДанни[пФакултет],M$34,дДанни[нФакултет],$C80,дДанни[СПЕЦИАЛНОСТ],$D80)</f>
        <v>0</v>
      </c>
      <c r="N80" s="30">
        <f>SUMIFS(дДанни[Часове],дДанни[ОКС],"Доктор",дДанни[пФакултет],N$34,дДанни[нФакултет],$C80,дДанни[СПЕЦИАЛНОСТ],$D80)</f>
        <v>0</v>
      </c>
      <c r="O80" s="30">
        <f>SUMIFS(дДанни[Часове],дДанни[ОКС],"Доктор",дДанни[пФакултет],O$34,дДанни[нФакултет],$C80,дДанни[СПЕЦИАЛНОСТ],$D80)</f>
        <v>0</v>
      </c>
      <c r="P80" s="30">
        <f>SUMIFS(дДанни[Часове],дДанни[ОКС],"Доктор",дДанни[пФакултет],P$34,дДанни[нФакултет],$C80,дДанни[СПЕЦИАЛНОСТ],$D80)</f>
        <v>0</v>
      </c>
      <c r="Q80" s="30">
        <f>SUMIFS(дДанни[Часове],дДанни[ОКС],"Доктор",дДанни[пФакултет],Q$34,дДанни[нФакултет],$C80,дДанни[СПЕЦИАЛНОСТ],$D80)</f>
        <v>0</v>
      </c>
      <c r="R80" s="30">
        <f>SUMIFS(дДанни[Часове],дДанни[ОКС],"Доктор",дДанни[пФакултет],R$34,дДанни[нФакултет],$C80,дДанни[СПЕЦИАЛНОСТ],$D80)</f>
        <v>0</v>
      </c>
      <c r="S80" s="30">
        <f>SUMIFS(дДанни[Часове],дДанни[ОКС],"Доктор",дДанни[пФакултет],S$34,дДанни[нФакултет],$C80,дДанни[СПЕЦИАЛНОСТ],$D80)</f>
        <v>0</v>
      </c>
      <c r="T80" s="30">
        <f>SUMIFS(дДанни[Часове],дДанни[ОКС],"Доктор",дДанни[пФакултет],T$34,дДанни[нФакултет],$C80,дДанни[СПЕЦИАЛНОСТ],$D80)</f>
        <v>0</v>
      </c>
      <c r="U80" s="35">
        <f>SUMIFS(дДанни[Часове],дДанни[ОКС],"Доктор",дДанни[пФакултет],U$34,дДанни[нФакултет],$C80,дДанни[СПЕЦИАЛНОСТ],$D80)</f>
        <v>0</v>
      </c>
      <c r="V80" s="30">
        <f>SUMIFS(дДанни[Часове],дДанни[ОКС],"Доктор",дДанни[пФакултет],V$34,дДанни[нФакултет],$C80,дДанни[СПЕЦИАЛНОСТ],$D80)</f>
        <v>0</v>
      </c>
      <c r="W80" s="30">
        <f>SUMIFS(дДанни[Часове],дДанни[ОКС],"Доктор",дДанни[пФакултет],W$34,дДанни[нФакултет],$C80,дДанни[СПЕЦИАЛНОСТ],$D80)</f>
        <v>0</v>
      </c>
      <c r="X80" s="30">
        <f>SUMIFS(дДанни[Часове],дДанни[ОКС],"Доктор",дДанни[пФакултет],X$34,дДанни[нФакултет],$C80,дДанни[СПЕЦИАЛНОСТ],$D80)</f>
        <v>0</v>
      </c>
      <c r="Y80" s="24">
        <f t="shared" si="17"/>
        <v>17</v>
      </c>
      <c r="Z80" s="307">
        <f>SUM(Y80:Y84)</f>
        <v>70</v>
      </c>
      <c r="AB80" s="140"/>
      <c r="AD80" s="302">
        <f>A80</f>
        <v>7</v>
      </c>
      <c r="AE80" s="309" t="str">
        <f>B80</f>
        <v>История и археология</v>
      </c>
      <c r="AF80" s="73" t="str">
        <f t="shared" si="64"/>
        <v>ИФ</v>
      </c>
      <c r="AG80" s="63" t="str">
        <f t="shared" si="64"/>
        <v>Археология</v>
      </c>
      <c r="AH80" s="158">
        <f t="shared" si="65"/>
        <v>0</v>
      </c>
      <c r="AI80" s="158">
        <f t="shared" si="65"/>
        <v>0</v>
      </c>
      <c r="AJ80" s="158">
        <f t="shared" si="65"/>
        <v>0</v>
      </c>
      <c r="AK80" s="158">
        <f t="shared" si="65"/>
        <v>1</v>
      </c>
      <c r="AL80" s="158">
        <f t="shared" si="65"/>
        <v>0</v>
      </c>
      <c r="AM80" s="158">
        <f t="shared" si="65"/>
        <v>0</v>
      </c>
      <c r="AN80" s="158">
        <f t="shared" si="65"/>
        <v>0</v>
      </c>
      <c r="AO80" s="158">
        <f t="shared" si="65"/>
        <v>0</v>
      </c>
      <c r="AP80" s="158">
        <f t="shared" si="65"/>
        <v>0</v>
      </c>
      <c r="AQ80" s="158">
        <f t="shared" si="65"/>
        <v>0</v>
      </c>
      <c r="AR80" s="158">
        <f t="shared" si="65"/>
        <v>0</v>
      </c>
      <c r="AS80" s="158">
        <f t="shared" si="65"/>
        <v>0</v>
      </c>
      <c r="AT80" s="158">
        <f t="shared" si="65"/>
        <v>0</v>
      </c>
      <c r="AU80" s="158">
        <f t="shared" si="65"/>
        <v>0</v>
      </c>
      <c r="AV80" s="158">
        <f t="shared" si="65"/>
        <v>0</v>
      </c>
      <c r="AW80" s="158">
        <f t="shared" si="65"/>
        <v>0</v>
      </c>
      <c r="AX80" s="159">
        <f t="shared" si="66"/>
        <v>0</v>
      </c>
      <c r="AY80" s="158">
        <f t="shared" si="66"/>
        <v>0</v>
      </c>
      <c r="AZ80" s="158">
        <f t="shared" si="66"/>
        <v>0</v>
      </c>
      <c r="BA80" s="158">
        <f t="shared" si="66"/>
        <v>0</v>
      </c>
      <c r="BB80" s="142">
        <f t="shared" si="22"/>
        <v>1</v>
      </c>
      <c r="BC80" s="311"/>
    </row>
    <row r="81" spans="1:55" ht="15.75" x14ac:dyDescent="0.25">
      <c r="A81" s="302"/>
      <c r="B81" s="309"/>
      <c r="C81" s="70" t="str">
        <f>БАКАЛАВРИ!C81</f>
        <v>ИФ</v>
      </c>
      <c r="D81" s="60" t="str">
        <f>БАКАЛАВРИ!D81</f>
        <v>Архивистика и документалистика</v>
      </c>
      <c r="E81" s="13">
        <f>SUMIFS(дДанни[Часове],дДанни[ОКС],"Доктор",дДанни[пФакултет],E$34,дДанни[нФакултет],$C81,дДанни[СПЕЦИАЛНОСТ],$D81)</f>
        <v>0</v>
      </c>
      <c r="F81" s="13">
        <f>SUMIFS(дДанни[Часове],дДанни[ОКС],"Доктор",дДанни[пФакултет],F$34,дДанни[нФакултет],$C81,дДанни[СПЕЦИАЛНОСТ],$D81)</f>
        <v>0</v>
      </c>
      <c r="G81" s="13">
        <f>SUMIFS(дДанни[Часове],дДанни[ОКС],"Доктор",дДанни[пФакултет],G$34,дДанни[нФакултет],$C81,дДанни[СПЕЦИАЛНОСТ],$D81)</f>
        <v>0</v>
      </c>
      <c r="H81" s="13">
        <v>3</v>
      </c>
      <c r="I81" s="13">
        <f>SUMIFS(дДанни[Часове],дДанни[ОКС],"Доктор",дДанни[пФакултет],I$34,дДанни[нФакултет],$C81,дДанни[СПЕЦИАЛНОСТ],$D81)</f>
        <v>0</v>
      </c>
      <c r="J81" s="13">
        <f>SUMIFS(дДанни[Часове],дДанни[ОКС],"Доктор",дДанни[пФакултет],J$34,дДанни[нФакултет],$C81,дДанни[СПЕЦИАЛНОСТ],$D81)</f>
        <v>0</v>
      </c>
      <c r="K81" s="13">
        <f>SUMIFS(дДанни[Часове],дДанни[ОКС],"Доктор",дДанни[пФакултет],K$34,дДанни[нФакултет],$C81,дДанни[СПЕЦИАЛНОСТ],$D81)</f>
        <v>0</v>
      </c>
      <c r="L81" s="13">
        <f>SUMIFS(дДанни[Часове],дДанни[ОКС],"Доктор",дДанни[пФакултет],L$34,дДанни[нФакултет],$C81,дДанни[СПЕЦИАЛНОСТ],$D81)</f>
        <v>0</v>
      </c>
      <c r="M81" s="13">
        <f>SUMIFS(дДанни[Часове],дДанни[ОКС],"Доктор",дДанни[пФакултет],M$34,дДанни[нФакултет],$C81,дДанни[СПЕЦИАЛНОСТ],$D81)</f>
        <v>0</v>
      </c>
      <c r="N81" s="13">
        <f>SUMIFS(дДанни[Часове],дДанни[ОКС],"Доктор",дДанни[пФакултет],N$34,дДанни[нФакултет],$C81,дДанни[СПЕЦИАЛНОСТ],$D81)</f>
        <v>0</v>
      </c>
      <c r="O81" s="13">
        <f>SUMIFS(дДанни[Часове],дДанни[ОКС],"Доктор",дДанни[пФакултет],O$34,дДанни[нФакултет],$C81,дДанни[СПЕЦИАЛНОСТ],$D81)</f>
        <v>0</v>
      </c>
      <c r="P81" s="13">
        <f>SUMIFS(дДанни[Часове],дДанни[ОКС],"Доктор",дДанни[пФакултет],P$34,дДанни[нФакултет],$C81,дДанни[СПЕЦИАЛНОСТ],$D81)</f>
        <v>0</v>
      </c>
      <c r="Q81" s="13">
        <f>SUMIFS(дДанни[Часове],дДанни[ОКС],"Доктор",дДанни[пФакултет],Q$34,дДанни[нФакултет],$C81,дДанни[СПЕЦИАЛНОСТ],$D81)</f>
        <v>0</v>
      </c>
      <c r="R81" s="13">
        <f>SUMIFS(дДанни[Часове],дДанни[ОКС],"Доктор",дДанни[пФакултет],R$34,дДанни[нФакултет],$C81,дДанни[СПЕЦИАЛНОСТ],$D81)</f>
        <v>0</v>
      </c>
      <c r="S81" s="13">
        <f>SUMIFS(дДанни[Часове],дДанни[ОКС],"Доктор",дДанни[пФакултет],S$34,дДанни[нФакултет],$C81,дДанни[СПЕЦИАЛНОСТ],$D81)</f>
        <v>0</v>
      </c>
      <c r="T81" s="13">
        <f>SUMIFS(дДанни[Часове],дДанни[ОКС],"Доктор",дДанни[пФакултет],T$34,дДанни[нФакултет],$C81,дДанни[СПЕЦИАЛНОСТ],$D81)</f>
        <v>0</v>
      </c>
      <c r="U81" s="33">
        <f>SUMIFS(дДанни[Часове],дДанни[ОКС],"Доктор",дДанни[пФакултет],U$34,дДанни[нФакултет],$C81,дДанни[СПЕЦИАЛНОСТ],$D81)</f>
        <v>0</v>
      </c>
      <c r="V81" s="13">
        <f>SUMIFS(дДанни[Часове],дДанни[ОКС],"Доктор",дДанни[пФакултет],V$34,дДанни[нФакултет],$C81,дДанни[СПЕЦИАЛНОСТ],$D81)</f>
        <v>0</v>
      </c>
      <c r="W81" s="13">
        <f>SUMIFS(дДанни[Часове],дДанни[ОКС],"Доктор",дДанни[пФакултет],W$34,дДанни[нФакултет],$C81,дДанни[СПЕЦИАЛНОСТ],$D81)</f>
        <v>0</v>
      </c>
      <c r="X81" s="13">
        <f>SUMIFS(дДанни[Часове],дДанни[ОКС],"Доктор",дДанни[пФакултет],X$34,дДанни[нФакултет],$C81,дДанни[СПЕЦИАЛНОСТ],$D81)</f>
        <v>0</v>
      </c>
      <c r="Y81" s="24">
        <f t="shared" si="17"/>
        <v>3</v>
      </c>
      <c r="Z81" s="307"/>
      <c r="AB81" s="140"/>
      <c r="AD81" s="302"/>
      <c r="AE81" s="309"/>
      <c r="AF81" s="70" t="str">
        <f t="shared" si="64"/>
        <v>ИФ</v>
      </c>
      <c r="AG81" s="60" t="str">
        <f t="shared" si="64"/>
        <v>Архивистика и документалистика</v>
      </c>
      <c r="AH81" s="158">
        <f t="shared" si="65"/>
        <v>0</v>
      </c>
      <c r="AI81" s="158">
        <f t="shared" si="65"/>
        <v>0</v>
      </c>
      <c r="AJ81" s="158">
        <f t="shared" si="65"/>
        <v>0</v>
      </c>
      <c r="AK81" s="158">
        <f t="shared" si="65"/>
        <v>1</v>
      </c>
      <c r="AL81" s="158">
        <f t="shared" si="65"/>
        <v>0</v>
      </c>
      <c r="AM81" s="158">
        <f t="shared" si="65"/>
        <v>0</v>
      </c>
      <c r="AN81" s="158">
        <f t="shared" si="65"/>
        <v>0</v>
      </c>
      <c r="AO81" s="158">
        <f t="shared" si="65"/>
        <v>0</v>
      </c>
      <c r="AP81" s="158">
        <f t="shared" si="65"/>
        <v>0</v>
      </c>
      <c r="AQ81" s="158">
        <f t="shared" si="65"/>
        <v>0</v>
      </c>
      <c r="AR81" s="158">
        <f t="shared" si="65"/>
        <v>0</v>
      </c>
      <c r="AS81" s="158">
        <f t="shared" si="65"/>
        <v>0</v>
      </c>
      <c r="AT81" s="158">
        <f t="shared" si="65"/>
        <v>0</v>
      </c>
      <c r="AU81" s="158">
        <f t="shared" si="65"/>
        <v>0</v>
      </c>
      <c r="AV81" s="158">
        <f t="shared" si="65"/>
        <v>0</v>
      </c>
      <c r="AW81" s="158">
        <f t="shared" si="65"/>
        <v>0</v>
      </c>
      <c r="AX81" s="159">
        <f t="shared" si="66"/>
        <v>0</v>
      </c>
      <c r="AY81" s="158">
        <f t="shared" si="66"/>
        <v>0</v>
      </c>
      <c r="AZ81" s="158">
        <f t="shared" si="66"/>
        <v>0</v>
      </c>
      <c r="BA81" s="158">
        <f t="shared" si="66"/>
        <v>0</v>
      </c>
      <c r="BB81" s="142">
        <f t="shared" si="22"/>
        <v>1</v>
      </c>
      <c r="BC81" s="311"/>
    </row>
    <row r="82" spans="1:55" ht="15.75" x14ac:dyDescent="0.25">
      <c r="A82" s="302"/>
      <c r="B82" s="309"/>
      <c r="C82" s="70" t="str">
        <f>БАКАЛАВРИ!C82</f>
        <v>ИФ</v>
      </c>
      <c r="D82" s="60" t="str">
        <f>БАКАЛАВРИ!D82</f>
        <v>История</v>
      </c>
      <c r="E82" s="13">
        <f>SUMIFS(дДанни[Часове],дДанни[ОКС],"Доктор",дДанни[пФакултет],E$34,дДанни[нФакултет],$C82,дДанни[СПЕЦИАЛНОСТ],$D82)</f>
        <v>0</v>
      </c>
      <c r="F82" s="13">
        <f>SUMIFS(дДанни[Часове],дДанни[ОКС],"Доктор",дДанни[пФакултет],F$34,дДанни[нФакултет],$C82,дДанни[СПЕЦИАЛНОСТ],$D82)</f>
        <v>0</v>
      </c>
      <c r="G82" s="13">
        <f>SUMIFS(дДанни[Часове],дДанни[ОКС],"Доктор",дДанни[пФакултет],G$34,дДанни[нФакултет],$C82,дДанни[СПЕЦИАЛНОСТ],$D82)</f>
        <v>0</v>
      </c>
      <c r="H82" s="13">
        <v>48</v>
      </c>
      <c r="I82" s="13">
        <f>SUMIFS(дДанни[Часове],дДанни[ОКС],"Доктор",дДанни[пФакултет],I$34,дДанни[нФакултет],$C82,дДанни[СПЕЦИАЛНОСТ],$D82)</f>
        <v>0</v>
      </c>
      <c r="J82" s="13">
        <f>SUMIFS(дДанни[Часове],дДанни[ОКС],"Доктор",дДанни[пФакултет],J$34,дДанни[нФакултет],$C82,дДанни[СПЕЦИАЛНОСТ],$D82)</f>
        <v>0</v>
      </c>
      <c r="K82" s="13">
        <f>SUMIFS(дДанни[Часове],дДанни[ОКС],"Доктор",дДанни[пФакултет],K$34,дДанни[нФакултет],$C82,дДанни[СПЕЦИАЛНОСТ],$D82)</f>
        <v>0</v>
      </c>
      <c r="L82" s="13">
        <f>SUMIFS(дДанни[Часове],дДанни[ОКС],"Доктор",дДанни[пФакултет],L$34,дДанни[нФакултет],$C82,дДанни[СПЕЦИАЛНОСТ],$D82)</f>
        <v>0</v>
      </c>
      <c r="M82" s="13">
        <f>SUMIFS(дДанни[Часове],дДанни[ОКС],"Доктор",дДанни[пФакултет],M$34,дДанни[нФакултет],$C82,дДанни[СПЕЦИАЛНОСТ],$D82)</f>
        <v>0</v>
      </c>
      <c r="N82" s="13">
        <f>SUMIFS(дДанни[Часове],дДанни[ОКС],"Доктор",дДанни[пФакултет],N$34,дДанни[нФакултет],$C82,дДанни[СПЕЦИАЛНОСТ],$D82)</f>
        <v>0</v>
      </c>
      <c r="O82" s="13">
        <f>SUMIFS(дДанни[Часове],дДанни[ОКС],"Доктор",дДанни[пФакултет],O$34,дДанни[нФакултет],$C82,дДанни[СПЕЦИАЛНОСТ],$D82)</f>
        <v>0</v>
      </c>
      <c r="P82" s="13">
        <f>SUMIFS(дДанни[Часове],дДанни[ОКС],"Доктор",дДанни[пФакултет],P$34,дДанни[нФакултет],$C82,дДанни[СПЕЦИАЛНОСТ],$D82)</f>
        <v>0</v>
      </c>
      <c r="Q82" s="13">
        <f>SUMIFS(дДанни[Часове],дДанни[ОКС],"Доктор",дДанни[пФакултет],Q$34,дДанни[нФакултет],$C82,дДанни[СПЕЦИАЛНОСТ],$D82)</f>
        <v>0</v>
      </c>
      <c r="R82" s="13">
        <f>SUMIFS(дДанни[Часове],дДанни[ОКС],"Доктор",дДанни[пФакултет],R$34,дДанни[нФакултет],$C82,дДанни[СПЕЦИАЛНОСТ],$D82)</f>
        <v>0</v>
      </c>
      <c r="S82" s="13">
        <f>SUMIFS(дДанни[Часове],дДанни[ОКС],"Доктор",дДанни[пФакултет],S$34,дДанни[нФакултет],$C82,дДанни[СПЕЦИАЛНОСТ],$D82)</f>
        <v>0</v>
      </c>
      <c r="T82" s="13">
        <f>SUMIFS(дДанни[Часове],дДанни[ОКС],"Доктор",дДанни[пФакултет],T$34,дДанни[нФакултет],$C82,дДанни[СПЕЦИАЛНОСТ],$D82)</f>
        <v>0</v>
      </c>
      <c r="U82" s="33">
        <f>SUMIFS(дДанни[Часове],дДанни[ОКС],"Доктор",дДанни[пФакултет],U$34,дДанни[нФакултет],$C82,дДанни[СПЕЦИАЛНОСТ],$D82)</f>
        <v>0</v>
      </c>
      <c r="V82" s="13">
        <f>SUMIFS(дДанни[Часове],дДанни[ОКС],"Доктор",дДанни[пФакултет],V$34,дДанни[нФакултет],$C82,дДанни[СПЕЦИАЛНОСТ],$D82)</f>
        <v>0</v>
      </c>
      <c r="W82" s="13">
        <f>SUMIFS(дДанни[Часове],дДанни[ОКС],"Доктор",дДанни[пФакултет],W$34,дДанни[нФакултет],$C82,дДанни[СПЕЦИАЛНОСТ],$D82)</f>
        <v>0</v>
      </c>
      <c r="X82" s="13">
        <v>2</v>
      </c>
      <c r="Y82" s="24">
        <f t="shared" si="17"/>
        <v>50</v>
      </c>
      <c r="Z82" s="307"/>
      <c r="AB82" s="140"/>
      <c r="AD82" s="302"/>
      <c r="AE82" s="309"/>
      <c r="AF82" s="70" t="str">
        <f t="shared" si="64"/>
        <v>ИФ</v>
      </c>
      <c r="AG82" s="60" t="str">
        <f t="shared" si="64"/>
        <v>История</v>
      </c>
      <c r="AH82" s="158">
        <f t="shared" si="65"/>
        <v>0</v>
      </c>
      <c r="AI82" s="158">
        <f t="shared" si="65"/>
        <v>0</v>
      </c>
      <c r="AJ82" s="158">
        <f t="shared" si="65"/>
        <v>0</v>
      </c>
      <c r="AK82" s="158">
        <f t="shared" si="65"/>
        <v>0.96</v>
      </c>
      <c r="AL82" s="158">
        <f t="shared" si="65"/>
        <v>0</v>
      </c>
      <c r="AM82" s="158">
        <f t="shared" si="65"/>
        <v>0</v>
      </c>
      <c r="AN82" s="158">
        <f t="shared" si="65"/>
        <v>0</v>
      </c>
      <c r="AO82" s="158">
        <f t="shared" si="65"/>
        <v>0</v>
      </c>
      <c r="AP82" s="158">
        <f t="shared" si="65"/>
        <v>0</v>
      </c>
      <c r="AQ82" s="158">
        <f t="shared" si="65"/>
        <v>0</v>
      </c>
      <c r="AR82" s="158">
        <f t="shared" si="65"/>
        <v>0</v>
      </c>
      <c r="AS82" s="158">
        <f t="shared" si="65"/>
        <v>0</v>
      </c>
      <c r="AT82" s="158">
        <f t="shared" si="65"/>
        <v>0</v>
      </c>
      <c r="AU82" s="158">
        <f t="shared" si="65"/>
        <v>0</v>
      </c>
      <c r="AV82" s="158">
        <f t="shared" si="65"/>
        <v>0</v>
      </c>
      <c r="AW82" s="158">
        <f t="shared" si="65"/>
        <v>0</v>
      </c>
      <c r="AX82" s="159">
        <f t="shared" si="66"/>
        <v>0</v>
      </c>
      <c r="AY82" s="158">
        <f t="shared" si="66"/>
        <v>0</v>
      </c>
      <c r="AZ82" s="158">
        <f t="shared" si="66"/>
        <v>0</v>
      </c>
      <c r="BA82" s="158">
        <f t="shared" si="66"/>
        <v>0.04</v>
      </c>
      <c r="BB82" s="142">
        <f t="shared" si="22"/>
        <v>1</v>
      </c>
      <c r="BC82" s="311"/>
    </row>
    <row r="83" spans="1:55" ht="15.75" x14ac:dyDescent="0.25">
      <c r="A83" s="302"/>
      <c r="B83" s="309"/>
      <c r="C83" s="204" t="str">
        <f>БАКАЛАВРИ!C83</f>
        <v>ИФ</v>
      </c>
      <c r="D83" s="205" t="str">
        <f>БАКАЛАВРИ!D83</f>
        <v>История и геополитика на Балканите</v>
      </c>
      <c r="E83" s="80">
        <f>SUMIFS(дДанни[Часове],дДанни[ОКС],"Доктор",дДанни[пФакултет],E$34,дДанни[нФакултет],$C83,дДанни[СПЕЦИАЛНОСТ],$D83)</f>
        <v>0</v>
      </c>
      <c r="F83" s="80">
        <f>SUMIFS(дДанни[Часове],дДанни[ОКС],"Доктор",дДанни[пФакултет],F$34,дДанни[нФакултет],$C83,дДанни[СПЕЦИАЛНОСТ],$D83)</f>
        <v>0</v>
      </c>
      <c r="G83" s="80">
        <f>SUMIFS(дДанни[Часове],дДанни[ОКС],"Доктор",дДанни[пФакултет],G$34,дДанни[нФакултет],$C83,дДанни[СПЕЦИАЛНОСТ],$D83)</f>
        <v>0</v>
      </c>
      <c r="H83" s="80">
        <f>SUMIFS(дДанни[Часове],дДанни[ОКС],"Доктор",дДанни[пФакултет],H$34,дДанни[нФакултет],$C83,дДанни[СПЕЦИАЛНОСТ],$D83)</f>
        <v>0</v>
      </c>
      <c r="I83" s="80">
        <f>SUMIFS(дДанни[Часове],дДанни[ОКС],"Доктор",дДанни[пФакултет],I$34,дДанни[нФакултет],$C83,дДанни[СПЕЦИАЛНОСТ],$D83)</f>
        <v>0</v>
      </c>
      <c r="J83" s="80">
        <f>SUMIFS(дДанни[Часове],дДанни[ОКС],"Доктор",дДанни[пФакултет],J$34,дДанни[нФакултет],$C83,дДанни[СПЕЦИАЛНОСТ],$D83)</f>
        <v>0</v>
      </c>
      <c r="K83" s="80">
        <f>SUMIFS(дДанни[Часове],дДанни[ОКС],"Доктор",дДанни[пФакултет],K$34,дДанни[нФакултет],$C83,дДанни[СПЕЦИАЛНОСТ],$D83)</f>
        <v>0</v>
      </c>
      <c r="L83" s="80">
        <f>SUMIFS(дДанни[Часове],дДанни[ОКС],"Доктор",дДанни[пФакултет],L$34,дДанни[нФакултет],$C83,дДанни[СПЕЦИАЛНОСТ],$D83)</f>
        <v>0</v>
      </c>
      <c r="M83" s="80">
        <f>SUMIFS(дДанни[Часове],дДанни[ОКС],"Доктор",дДанни[пФакултет],M$34,дДанни[нФакултет],$C83,дДанни[СПЕЦИАЛНОСТ],$D83)</f>
        <v>0</v>
      </c>
      <c r="N83" s="80">
        <f>SUMIFS(дДанни[Часове],дДанни[ОКС],"Доктор",дДанни[пФакултет],N$34,дДанни[нФакултет],$C83,дДанни[СПЕЦИАЛНОСТ],$D83)</f>
        <v>0</v>
      </c>
      <c r="O83" s="80">
        <f>SUMIFS(дДанни[Часове],дДанни[ОКС],"Доктор",дДанни[пФакултет],O$34,дДанни[нФакултет],$C83,дДанни[СПЕЦИАЛНОСТ],$D83)</f>
        <v>0</v>
      </c>
      <c r="P83" s="80">
        <f>SUMIFS(дДанни[Часове],дДанни[ОКС],"Доктор",дДанни[пФакултет],P$34,дДанни[нФакултет],$C83,дДанни[СПЕЦИАЛНОСТ],$D83)</f>
        <v>0</v>
      </c>
      <c r="Q83" s="80">
        <f>SUMIFS(дДанни[Часове],дДанни[ОКС],"Доктор",дДанни[пФакултет],Q$34,дДанни[нФакултет],$C83,дДанни[СПЕЦИАЛНОСТ],$D83)</f>
        <v>0</v>
      </c>
      <c r="R83" s="80">
        <f>SUMIFS(дДанни[Часове],дДанни[ОКС],"Доктор",дДанни[пФакултет],R$34,дДанни[нФакултет],$C83,дДанни[СПЕЦИАЛНОСТ],$D83)</f>
        <v>0</v>
      </c>
      <c r="S83" s="80">
        <f>SUMIFS(дДанни[Часове],дДанни[ОКС],"Доктор",дДанни[пФакултет],S$34,дДанни[нФакултет],$C83,дДанни[СПЕЦИАЛНОСТ],$D83)</f>
        <v>0</v>
      </c>
      <c r="T83" s="80">
        <f>SUMIFS(дДанни[Часове],дДанни[ОКС],"Доктор",дДанни[пФакултет],T$34,дДанни[нФакултет],$C83,дДанни[СПЕЦИАЛНОСТ],$D83)</f>
        <v>0</v>
      </c>
      <c r="U83" s="81">
        <f>SUMIFS(дДанни[Часове],дДанни[ОКС],"Доктор",дДанни[пФакултет],U$34,дДанни[нФакултет],$C83,дДанни[СПЕЦИАЛНОСТ],$D83)</f>
        <v>0</v>
      </c>
      <c r="V83" s="80">
        <f>SUMIFS(дДанни[Часове],дДанни[ОКС],"Доктор",дДанни[пФакултет],V$34,дДанни[нФакултет],$C83,дДанни[СПЕЦИАЛНОСТ],$D83)</f>
        <v>0</v>
      </c>
      <c r="W83" s="80">
        <f>SUMIFS(дДанни[Часове],дДанни[ОКС],"Доктор",дДанни[пФакултет],W$34,дДанни[нФакултет],$C83,дДанни[СПЕЦИАЛНОСТ],$D83)</f>
        <v>0</v>
      </c>
      <c r="X83" s="80">
        <f>SUMIFS(дДанни[Часове],дДанни[ОКС],"Доктор",дДанни[пФакултет],X$34,дДанни[нФакултет],$C83,дДанни[СПЕЦИАЛНОСТ],$D83)</f>
        <v>0</v>
      </c>
      <c r="Y83" s="24">
        <f t="shared" si="17"/>
        <v>0</v>
      </c>
      <c r="Z83" s="307"/>
      <c r="AB83" s="140"/>
      <c r="AD83" s="302"/>
      <c r="AE83" s="309"/>
      <c r="AF83" s="204" t="str">
        <f t="shared" si="64"/>
        <v>ИФ</v>
      </c>
      <c r="AG83" s="205" t="str">
        <f t="shared" si="64"/>
        <v>История и геополитика на Балканите</v>
      </c>
      <c r="AH83" s="166" t="str">
        <f t="shared" si="65"/>
        <v/>
      </c>
      <c r="AI83" s="166" t="str">
        <f t="shared" si="65"/>
        <v/>
      </c>
      <c r="AJ83" s="166" t="str">
        <f t="shared" si="65"/>
        <v/>
      </c>
      <c r="AK83" s="166" t="str">
        <f t="shared" si="65"/>
        <v/>
      </c>
      <c r="AL83" s="166" t="str">
        <f t="shared" si="65"/>
        <v/>
      </c>
      <c r="AM83" s="166" t="str">
        <f t="shared" si="65"/>
        <v/>
      </c>
      <c r="AN83" s="166" t="str">
        <f t="shared" si="65"/>
        <v/>
      </c>
      <c r="AO83" s="166" t="str">
        <f t="shared" si="65"/>
        <v/>
      </c>
      <c r="AP83" s="166" t="str">
        <f t="shared" si="65"/>
        <v/>
      </c>
      <c r="AQ83" s="166" t="str">
        <f t="shared" si="65"/>
        <v/>
      </c>
      <c r="AR83" s="166" t="str">
        <f t="shared" si="65"/>
        <v/>
      </c>
      <c r="AS83" s="166" t="str">
        <f t="shared" si="65"/>
        <v/>
      </c>
      <c r="AT83" s="166" t="str">
        <f t="shared" si="65"/>
        <v/>
      </c>
      <c r="AU83" s="166" t="str">
        <f t="shared" si="65"/>
        <v/>
      </c>
      <c r="AV83" s="166" t="str">
        <f t="shared" si="65"/>
        <v/>
      </c>
      <c r="AW83" s="166" t="str">
        <f t="shared" si="65"/>
        <v/>
      </c>
      <c r="AX83" s="167" t="str">
        <f t="shared" si="66"/>
        <v/>
      </c>
      <c r="AY83" s="166" t="str">
        <f t="shared" si="66"/>
        <v/>
      </c>
      <c r="AZ83" s="166" t="str">
        <f t="shared" si="66"/>
        <v/>
      </c>
      <c r="BA83" s="166" t="str">
        <f t="shared" si="66"/>
        <v/>
      </c>
      <c r="BB83" s="142">
        <f t="shared" si="22"/>
        <v>0</v>
      </c>
      <c r="BC83" s="311"/>
    </row>
    <row r="84" spans="1:55" ht="16.5" thickBot="1" x14ac:dyDescent="0.3">
      <c r="A84" s="303"/>
      <c r="B84" s="305"/>
      <c r="C84" s="230" t="str">
        <f>БАКАЛАВРИ!C84</f>
        <v>ИФ</v>
      </c>
      <c r="D84" s="231" t="str">
        <f>БАКАЛАВРИ!D84</f>
        <v>Минало и съвремие на Югоизточна Европа</v>
      </c>
      <c r="E84" s="14">
        <f>SUMIFS(дДанни[Часове],дДанни[ОКС],"Доктор",дДанни[пФакултет],E$34,дДанни[нФакултет],$C84,дДанни[СПЕЦИАЛНОСТ],$D84)</f>
        <v>0</v>
      </c>
      <c r="F84" s="14">
        <f>SUMIFS(дДанни[Часове],дДанни[ОКС],"Доктор",дДанни[пФакултет],F$34,дДанни[нФакултет],$C84,дДанни[СПЕЦИАЛНОСТ],$D84)</f>
        <v>0</v>
      </c>
      <c r="G84" s="14">
        <f>SUMIFS(дДанни[Часове],дДанни[ОКС],"Доктор",дДанни[пФакултет],G$34,дДанни[нФакултет],$C84,дДанни[СПЕЦИАЛНОСТ],$D84)</f>
        <v>0</v>
      </c>
      <c r="H84" s="14">
        <f>SUMIFS(дДанни[Часове],дДанни[ОКС],"Доктор",дДанни[пФакултет],H$34,дДанни[нФакултет],$C84,дДанни[СПЕЦИАЛНОСТ],$D84)</f>
        <v>0</v>
      </c>
      <c r="I84" s="14">
        <f>SUMIFS(дДанни[Часове],дДанни[ОКС],"Доктор",дДанни[пФакултет],I$34,дДанни[нФакултет],$C84,дДанни[СПЕЦИАЛНОСТ],$D84)</f>
        <v>0</v>
      </c>
      <c r="J84" s="14">
        <f>SUMIFS(дДанни[Часове],дДанни[ОКС],"Доктор",дДанни[пФакултет],J$34,дДанни[нФакултет],$C84,дДанни[СПЕЦИАЛНОСТ],$D84)</f>
        <v>0</v>
      </c>
      <c r="K84" s="14">
        <f>SUMIFS(дДанни[Часове],дДанни[ОКС],"Доктор",дДанни[пФакултет],K$34,дДанни[нФакултет],$C84,дДанни[СПЕЦИАЛНОСТ],$D84)</f>
        <v>0</v>
      </c>
      <c r="L84" s="14">
        <f>SUMIFS(дДанни[Часове],дДанни[ОКС],"Доктор",дДанни[пФакултет],L$34,дДанни[нФакултет],$C84,дДанни[СПЕЦИАЛНОСТ],$D84)</f>
        <v>0</v>
      </c>
      <c r="M84" s="14">
        <f>SUMIFS(дДанни[Часове],дДанни[ОКС],"Доктор",дДанни[пФакултет],M$34,дДанни[нФакултет],$C84,дДанни[СПЕЦИАЛНОСТ],$D84)</f>
        <v>0</v>
      </c>
      <c r="N84" s="14">
        <f>SUMIFS(дДанни[Часове],дДанни[ОКС],"Доктор",дДанни[пФакултет],N$34,дДанни[нФакултет],$C84,дДанни[СПЕЦИАЛНОСТ],$D84)</f>
        <v>0</v>
      </c>
      <c r="O84" s="14">
        <f>SUMIFS(дДанни[Часове],дДанни[ОКС],"Доктор",дДанни[пФакултет],O$34,дДанни[нФакултет],$C84,дДанни[СПЕЦИАЛНОСТ],$D84)</f>
        <v>0</v>
      </c>
      <c r="P84" s="14">
        <f>SUMIFS(дДанни[Часове],дДанни[ОКС],"Доктор",дДанни[пФакултет],P$34,дДанни[нФакултет],$C84,дДанни[СПЕЦИАЛНОСТ],$D84)</f>
        <v>0</v>
      </c>
      <c r="Q84" s="14">
        <f>SUMIFS(дДанни[Часове],дДанни[ОКС],"Доктор",дДанни[пФакултет],Q$34,дДанни[нФакултет],$C84,дДанни[СПЕЦИАЛНОСТ],$D84)</f>
        <v>0</v>
      </c>
      <c r="R84" s="14">
        <f>SUMIFS(дДанни[Часове],дДанни[ОКС],"Доктор",дДанни[пФакултет],R$34,дДанни[нФакултет],$C84,дДанни[СПЕЦИАЛНОСТ],$D84)</f>
        <v>0</v>
      </c>
      <c r="S84" s="14">
        <f>SUMIFS(дДанни[Часове],дДанни[ОКС],"Доктор",дДанни[пФакултет],S$34,дДанни[нФакултет],$C84,дДанни[СПЕЦИАЛНОСТ],$D84)</f>
        <v>0</v>
      </c>
      <c r="T84" s="14">
        <f>SUMIFS(дДанни[Часове],дДанни[ОКС],"Доктор",дДанни[пФакултет],T$34,дДанни[нФакултет],$C84,дДанни[СПЕЦИАЛНОСТ],$D84)</f>
        <v>0</v>
      </c>
      <c r="U84" s="34">
        <f>SUMIFS(дДанни[Часове],дДанни[ОКС],"Доктор",дДанни[пФакултет],U$34,дДанни[нФакултет],$C84,дДанни[СПЕЦИАЛНОСТ],$D84)</f>
        <v>0</v>
      </c>
      <c r="V84" s="14">
        <f>SUMIFS(дДанни[Часове],дДанни[ОКС],"Доктор",дДанни[пФакултет],V$34,дДанни[нФакултет],$C84,дДанни[СПЕЦИАЛНОСТ],$D84)</f>
        <v>0</v>
      </c>
      <c r="W84" s="14">
        <f>SUMIFS(дДанни[Часове],дДанни[ОКС],"Доктор",дДанни[пФакултет],W$34,дДанни[нФакултет],$C84,дДанни[СПЕЦИАЛНОСТ],$D84)</f>
        <v>0</v>
      </c>
      <c r="X84" s="14">
        <f>SUMIFS(дДанни[Часове],дДанни[ОКС],"Доктор",дДанни[пФакултет],X$34,дДанни[нФакултет],$C84,дДанни[СПЕЦИАЛНОСТ],$D84)</f>
        <v>0</v>
      </c>
      <c r="Y84" s="24">
        <f t="shared" si="17"/>
        <v>0</v>
      </c>
      <c r="Z84" s="308"/>
      <c r="AB84" s="140"/>
      <c r="AD84" s="303"/>
      <c r="AE84" s="305"/>
      <c r="AF84" s="230" t="str">
        <f t="shared" si="64"/>
        <v>ИФ</v>
      </c>
      <c r="AG84" s="231" t="str">
        <f t="shared" si="64"/>
        <v>Минало и съвремие на Югоизточна Европа</v>
      </c>
      <c r="AH84" s="160" t="str">
        <f t="shared" si="65"/>
        <v/>
      </c>
      <c r="AI84" s="160" t="str">
        <f t="shared" si="65"/>
        <v/>
      </c>
      <c r="AJ84" s="160" t="str">
        <f t="shared" si="65"/>
        <v/>
      </c>
      <c r="AK84" s="160" t="str">
        <f t="shared" si="65"/>
        <v/>
      </c>
      <c r="AL84" s="160" t="str">
        <f t="shared" si="65"/>
        <v/>
      </c>
      <c r="AM84" s="160" t="str">
        <f t="shared" si="65"/>
        <v/>
      </c>
      <c r="AN84" s="160" t="str">
        <f t="shared" si="65"/>
        <v/>
      </c>
      <c r="AO84" s="160" t="str">
        <f t="shared" si="65"/>
        <v/>
      </c>
      <c r="AP84" s="160" t="str">
        <f t="shared" si="65"/>
        <v/>
      </c>
      <c r="AQ84" s="160" t="str">
        <f t="shared" si="65"/>
        <v/>
      </c>
      <c r="AR84" s="160" t="str">
        <f t="shared" si="65"/>
        <v/>
      </c>
      <c r="AS84" s="160" t="str">
        <f t="shared" si="65"/>
        <v/>
      </c>
      <c r="AT84" s="160" t="str">
        <f t="shared" si="65"/>
        <v/>
      </c>
      <c r="AU84" s="160" t="str">
        <f t="shared" si="65"/>
        <v/>
      </c>
      <c r="AV84" s="160" t="str">
        <f t="shared" si="65"/>
        <v/>
      </c>
      <c r="AW84" s="160" t="str">
        <f t="shared" si="65"/>
        <v/>
      </c>
      <c r="AX84" s="161" t="str">
        <f t="shared" si="66"/>
        <v/>
      </c>
      <c r="AY84" s="160" t="str">
        <f t="shared" si="66"/>
        <v/>
      </c>
      <c r="AZ84" s="160" t="str">
        <f t="shared" si="66"/>
        <v/>
      </c>
      <c r="BA84" s="160" t="str">
        <f t="shared" si="66"/>
        <v/>
      </c>
      <c r="BB84" s="142">
        <f t="shared" si="22"/>
        <v>0</v>
      </c>
      <c r="BC84" s="312"/>
    </row>
    <row r="85" spans="1:55" ht="15.75" x14ac:dyDescent="0.25">
      <c r="A85" s="301">
        <f>MAX($A$36:A84)+1</f>
        <v>8</v>
      </c>
      <c r="B85" s="304" t="str">
        <f>БАКАЛАВРИ!B85</f>
        <v>Обществени комуникации и информационни науки</v>
      </c>
      <c r="C85" s="69" t="str">
        <f>БАКАЛАВРИ!C85</f>
        <v>ФЖМК</v>
      </c>
      <c r="D85" s="59" t="str">
        <f>БАКАЛАВРИ!D85</f>
        <v>Връзки с обществеността</v>
      </c>
      <c r="E85" s="12">
        <f>SUMIFS(дДанни[Часове],дДанни[ОКС],"Доктор",дДанни[пФакултет],E$34,дДанни[нФакултет],$C85,дДанни[СПЕЦИАЛНОСТ],$D85)</f>
        <v>0</v>
      </c>
      <c r="F85" s="12">
        <f>SUMIFS(дДанни[Часове],дДанни[ОКС],"Доктор",дДанни[пФакултет],F$34,дДанни[нФакултет],$C85,дДанни[СПЕЦИАЛНОСТ],$D85)</f>
        <v>0</v>
      </c>
      <c r="G85" s="12">
        <f>SUMIFS(дДанни[Часове],дДанни[ОКС],"Доктор",дДанни[пФакултет],G$34,дДанни[нФакултет],$C85,дДанни[СПЕЦИАЛНОСТ],$D85)</f>
        <v>0</v>
      </c>
      <c r="H85" s="12">
        <f>SUMIFS(дДанни[Часове],дДанни[ОКС],"Доктор",дДанни[пФакултет],H$34,дДанни[нФакултет],$C85,дДанни[СПЕЦИАЛНОСТ],$D85)</f>
        <v>0</v>
      </c>
      <c r="I85" s="12">
        <f>SUMIFS(дДанни[Часове],дДанни[ОКС],"Доктор",дДанни[пФакултет],I$34,дДанни[нФакултет],$C85,дДанни[СПЕЦИАЛНОСТ],$D85)</f>
        <v>0</v>
      </c>
      <c r="J85" s="12">
        <f>SUMIFS(дДанни[Часове],дДанни[ОКС],"Доктор",дДанни[пФакултет],J$34,дДанни[нФакултет],$C85,дДанни[СПЕЦИАЛНОСТ],$D85)</f>
        <v>0</v>
      </c>
      <c r="K85" s="12">
        <f>SUMIFS(дДанни[Часове],дДанни[ОКС],"Доктор",дДанни[пФакултет],K$34,дДанни[нФакултет],$C85,дДанни[СПЕЦИАЛНОСТ],$D85)</f>
        <v>0</v>
      </c>
      <c r="L85" s="12">
        <f>SUMIFS(дДанни[Часове],дДанни[ОКС],"Доктор",дДанни[пФакултет],L$34,дДанни[нФакултет],$C85,дДанни[СПЕЦИАЛНОСТ],$D85)</f>
        <v>0</v>
      </c>
      <c r="M85" s="12">
        <f>SUMIFS(дДанни[Часове],дДанни[ОКС],"Доктор",дДанни[пФакултет],M$34,дДанни[нФакултет],$C85,дДанни[СПЕЦИАЛНОСТ],$D85)</f>
        <v>0</v>
      </c>
      <c r="N85" s="12">
        <f>SUMIFS(дДанни[Часове],дДанни[ОКС],"Доктор",дДанни[пФакултет],N$34,дДанни[нФакултет],$C85,дДанни[СПЕЦИАЛНОСТ],$D85)</f>
        <v>0</v>
      </c>
      <c r="O85" s="12">
        <f>SUMIFS(дДанни[Часове],дДанни[ОКС],"Доктор",дДанни[пФакултет],O$34,дДанни[нФакултет],$C85,дДанни[СПЕЦИАЛНОСТ],$D85)</f>
        <v>0</v>
      </c>
      <c r="P85" s="12">
        <f>SUMIFS(дДанни[Часове],дДанни[ОКС],"Доктор",дДанни[пФакултет],P$34,дДанни[нФакултет],$C85,дДанни[СПЕЦИАЛНОСТ],$D85)</f>
        <v>0</v>
      </c>
      <c r="Q85" s="12">
        <f>SUMIFS(дДанни[Часове],дДанни[ОКС],"Доктор",дДанни[пФакултет],Q$34,дДанни[нФакултет],$C85,дДанни[СПЕЦИАЛНОСТ],$D85)</f>
        <v>0</v>
      </c>
      <c r="R85" s="12">
        <f>SUMIFS(дДанни[Часове],дДанни[ОКС],"Доктор",дДанни[пФакултет],R$34,дДанни[нФакултет],$C85,дДанни[СПЕЦИАЛНОСТ],$D85)</f>
        <v>0</v>
      </c>
      <c r="S85" s="12">
        <f>SUMIFS(дДанни[Часове],дДанни[ОКС],"Доктор",дДанни[пФакултет],S$34,дДанни[нФакултет],$C85,дДанни[СПЕЦИАЛНОСТ],$D85)</f>
        <v>0</v>
      </c>
      <c r="T85" s="12">
        <f>SUMIFS(дДанни[Часове],дДанни[ОКС],"Доктор",дДанни[пФакултет],T$34,дДанни[нФакултет],$C85,дДанни[СПЕЦИАЛНОСТ],$D85)</f>
        <v>0</v>
      </c>
      <c r="U85" s="32">
        <f>SUMIFS(дДанни[Часове],дДанни[ОКС],"Доктор",дДанни[пФакултет],U$34,дДанни[нФакултет],$C85,дДанни[СПЕЦИАЛНОСТ],$D85)</f>
        <v>0</v>
      </c>
      <c r="V85" s="12">
        <f>SUMIFS(дДанни[Часове],дДанни[ОКС],"Доктор",дДанни[пФакултет],V$34,дДанни[нФакултет],$C85,дДанни[СПЕЦИАЛНОСТ],$D85)</f>
        <v>0</v>
      </c>
      <c r="W85" s="12">
        <f>SUMIFS(дДанни[Часове],дДанни[ОКС],"Доктор",дДанни[пФакултет],W$34,дДанни[нФакултет],$C85,дДанни[СПЕЦИАЛНОСТ],$D85)</f>
        <v>0</v>
      </c>
      <c r="X85" s="12">
        <f>SUMIFS(дДанни[Часове],дДанни[ОКС],"Доктор",дДанни[пФакултет],X$34,дДанни[нФакултет],$C85,дДанни[СПЕЦИАЛНОСТ],$D85)</f>
        <v>0</v>
      </c>
      <c r="Y85" s="24">
        <f t="shared" si="17"/>
        <v>0</v>
      </c>
      <c r="Z85" s="306">
        <f>SUM(Y85:Y90)</f>
        <v>94</v>
      </c>
      <c r="AB85" s="140"/>
      <c r="AD85" s="301">
        <f>A85</f>
        <v>8</v>
      </c>
      <c r="AE85" s="304" t="str">
        <f>B85</f>
        <v>Обществени комуникации и информационни науки</v>
      </c>
      <c r="AF85" s="69" t="str">
        <f t="shared" si="64"/>
        <v>ФЖМК</v>
      </c>
      <c r="AG85" s="59" t="str">
        <f t="shared" si="64"/>
        <v>Връзки с обществеността</v>
      </c>
      <c r="AH85" s="162" t="str">
        <f t="shared" si="65"/>
        <v/>
      </c>
      <c r="AI85" s="162" t="str">
        <f t="shared" si="65"/>
        <v/>
      </c>
      <c r="AJ85" s="162" t="str">
        <f t="shared" si="65"/>
        <v/>
      </c>
      <c r="AK85" s="162" t="str">
        <f t="shared" si="65"/>
        <v/>
      </c>
      <c r="AL85" s="162" t="str">
        <f t="shared" si="65"/>
        <v/>
      </c>
      <c r="AM85" s="162" t="str">
        <f t="shared" si="65"/>
        <v/>
      </c>
      <c r="AN85" s="162" t="str">
        <f t="shared" si="65"/>
        <v/>
      </c>
      <c r="AO85" s="162" t="str">
        <f t="shared" si="65"/>
        <v/>
      </c>
      <c r="AP85" s="162" t="str">
        <f t="shared" si="65"/>
        <v/>
      </c>
      <c r="AQ85" s="162" t="str">
        <f t="shared" si="65"/>
        <v/>
      </c>
      <c r="AR85" s="162" t="str">
        <f t="shared" si="65"/>
        <v/>
      </c>
      <c r="AS85" s="162" t="str">
        <f t="shared" si="65"/>
        <v/>
      </c>
      <c r="AT85" s="162" t="str">
        <f t="shared" si="65"/>
        <v/>
      </c>
      <c r="AU85" s="162" t="str">
        <f t="shared" si="65"/>
        <v/>
      </c>
      <c r="AV85" s="162" t="str">
        <f t="shared" si="65"/>
        <v/>
      </c>
      <c r="AW85" s="162" t="str">
        <f t="shared" si="65"/>
        <v/>
      </c>
      <c r="AX85" s="163" t="str">
        <f t="shared" si="66"/>
        <v/>
      </c>
      <c r="AY85" s="162" t="str">
        <f t="shared" si="66"/>
        <v/>
      </c>
      <c r="AZ85" s="162" t="str">
        <f t="shared" si="66"/>
        <v/>
      </c>
      <c r="BA85" s="162" t="str">
        <f t="shared" si="66"/>
        <v/>
      </c>
      <c r="BB85" s="142">
        <f t="shared" si="22"/>
        <v>0</v>
      </c>
      <c r="BC85" s="310"/>
    </row>
    <row r="86" spans="1:55" ht="15.75" x14ac:dyDescent="0.25">
      <c r="A86" s="302"/>
      <c r="B86" s="309"/>
      <c r="C86" s="70" t="str">
        <f>БАКАЛАВРИ!C86</f>
        <v>ФЖМК</v>
      </c>
      <c r="D86" s="60" t="str">
        <f>БАКАЛАВРИ!D86</f>
        <v>Комуникационен мениджмънт</v>
      </c>
      <c r="E86" s="13">
        <f>SUMIFS(дДанни[Часове],дДанни[ОКС],"Доктор",дДанни[пФакултет],E$34,дДанни[нФакултет],$C86,дДанни[СПЕЦИАЛНОСТ],$D86)</f>
        <v>0</v>
      </c>
      <c r="F86" s="13">
        <f>SUMIFS(дДанни[Часове],дДанни[ОКС],"Доктор",дДанни[пФакултет],F$34,дДанни[нФакултет],$C86,дДанни[СПЕЦИАЛНОСТ],$D86)</f>
        <v>0</v>
      </c>
      <c r="G86" s="13">
        <f>SUMIFS(дДанни[Часове],дДанни[ОКС],"Доктор",дДанни[пФакултет],G$34,дДанни[нФакултет],$C86,дДанни[СПЕЦИАЛНОСТ],$D86)</f>
        <v>0</v>
      </c>
      <c r="H86" s="13">
        <f>SUMIFS(дДанни[Часове],дДанни[ОКС],"Доктор",дДанни[пФакултет],H$34,дДанни[нФакултет],$C86,дДанни[СПЕЦИАЛНОСТ],$D86)</f>
        <v>0</v>
      </c>
      <c r="I86" s="13">
        <f>SUMIFS(дДанни[Часове],дДанни[ОКС],"Доктор",дДанни[пФакултет],I$34,дДанни[нФакултет],$C86,дДанни[СПЕЦИАЛНОСТ],$D86)</f>
        <v>0</v>
      </c>
      <c r="J86" s="13">
        <f>SUMIFS(дДанни[Часове],дДанни[ОКС],"Доктор",дДанни[пФакултет],J$34,дДанни[нФакултет],$C86,дДанни[СПЕЦИАЛНОСТ],$D86)</f>
        <v>0</v>
      </c>
      <c r="K86" s="13">
        <v>27</v>
      </c>
      <c r="L86" s="13">
        <f>SUMIFS(дДанни[Часове],дДанни[ОКС],"Доктор",дДанни[пФакултет],L$34,дДанни[нФакултет],$C86,дДанни[СПЕЦИАЛНОСТ],$D86)</f>
        <v>0</v>
      </c>
      <c r="M86" s="13">
        <f>SUMIFS(дДанни[Часове],дДанни[ОКС],"Доктор",дДанни[пФакултет],M$34,дДанни[нФакултет],$C86,дДанни[СПЕЦИАЛНОСТ],$D86)</f>
        <v>0</v>
      </c>
      <c r="N86" s="13">
        <f>SUMIFS(дДанни[Часове],дДанни[ОКС],"Доктор",дДанни[пФакултет],N$34,дДанни[нФакултет],$C86,дДанни[СПЕЦИАЛНОСТ],$D86)</f>
        <v>0</v>
      </c>
      <c r="O86" s="13">
        <f>SUMIFS(дДанни[Часове],дДанни[ОКС],"Доктор",дДанни[пФакултет],O$34,дДанни[нФакултет],$C86,дДанни[СПЕЦИАЛНОСТ],$D86)</f>
        <v>0</v>
      </c>
      <c r="P86" s="13">
        <f>SUMIFS(дДанни[Часове],дДанни[ОКС],"Доктор",дДанни[пФакултет],P$34,дДанни[нФакултет],$C86,дДанни[СПЕЦИАЛНОСТ],$D86)</f>
        <v>0</v>
      </c>
      <c r="Q86" s="13">
        <f>SUMIFS(дДанни[Часове],дДанни[ОКС],"Доктор",дДанни[пФакултет],Q$34,дДанни[нФакултет],$C86,дДанни[СПЕЦИАЛНОСТ],$D86)</f>
        <v>0</v>
      </c>
      <c r="R86" s="13">
        <f>SUMIFS(дДанни[Часове],дДанни[ОКС],"Доктор",дДанни[пФакултет],R$34,дДанни[нФакултет],$C86,дДанни[СПЕЦИАЛНОСТ],$D86)</f>
        <v>0</v>
      </c>
      <c r="S86" s="13">
        <f>SUMIFS(дДанни[Часове],дДанни[ОКС],"Доктор",дДанни[пФакултет],S$34,дДанни[нФакултет],$C86,дДанни[СПЕЦИАЛНОСТ],$D86)</f>
        <v>0</v>
      </c>
      <c r="T86" s="13">
        <f>SUMIFS(дДанни[Часове],дДанни[ОКС],"Доктор",дДанни[пФакултет],T$34,дДанни[нФакултет],$C86,дДанни[СПЕЦИАЛНОСТ],$D86)</f>
        <v>0</v>
      </c>
      <c r="U86" s="33">
        <f>SUMIFS(дДанни[Часове],дДанни[ОКС],"Доктор",дДанни[пФакултет],U$34,дДанни[нФакултет],$C86,дДанни[СПЕЦИАЛНОСТ],$D86)</f>
        <v>0</v>
      </c>
      <c r="V86" s="13">
        <f>SUMIFS(дДанни[Часове],дДанни[ОКС],"Доктор",дДанни[пФакултет],V$34,дДанни[нФакултет],$C86,дДанни[СПЕЦИАЛНОСТ],$D86)</f>
        <v>0</v>
      </c>
      <c r="W86" s="13">
        <f>SUMIFS(дДанни[Часове],дДанни[ОКС],"Доктор",дДанни[пФакултет],W$34,дДанни[нФакултет],$C86,дДанни[СПЕЦИАЛНОСТ],$D86)</f>
        <v>0</v>
      </c>
      <c r="X86" s="13">
        <f>SUMIFS(дДанни[Часове],дДанни[ОКС],"Доктор",дДанни[пФакултет],X$34,дДанни[нФакултет],$C86,дДанни[СПЕЦИАЛНОСТ],$D86)</f>
        <v>0</v>
      </c>
      <c r="Y86" s="24">
        <f t="shared" si="17"/>
        <v>27</v>
      </c>
      <c r="Z86" s="307"/>
      <c r="AB86" s="140"/>
      <c r="AD86" s="302"/>
      <c r="AE86" s="309"/>
      <c r="AF86" s="70" t="str">
        <f t="shared" si="64"/>
        <v>ФЖМК</v>
      </c>
      <c r="AG86" s="60" t="str">
        <f t="shared" si="64"/>
        <v>Комуникационен мениджмънт</v>
      </c>
      <c r="AH86" s="158">
        <f t="shared" si="65"/>
        <v>0</v>
      </c>
      <c r="AI86" s="158">
        <f t="shared" si="65"/>
        <v>0</v>
      </c>
      <c r="AJ86" s="158">
        <f t="shared" si="65"/>
        <v>0</v>
      </c>
      <c r="AK86" s="158">
        <f t="shared" si="65"/>
        <v>0</v>
      </c>
      <c r="AL86" s="158">
        <f t="shared" si="65"/>
        <v>0</v>
      </c>
      <c r="AM86" s="158">
        <f t="shared" si="65"/>
        <v>0</v>
      </c>
      <c r="AN86" s="158">
        <f t="shared" si="65"/>
        <v>1</v>
      </c>
      <c r="AO86" s="158">
        <f t="shared" si="65"/>
        <v>0</v>
      </c>
      <c r="AP86" s="158">
        <f t="shared" si="65"/>
        <v>0</v>
      </c>
      <c r="AQ86" s="158">
        <f t="shared" si="65"/>
        <v>0</v>
      </c>
      <c r="AR86" s="158">
        <f t="shared" si="65"/>
        <v>0</v>
      </c>
      <c r="AS86" s="158">
        <f t="shared" si="65"/>
        <v>0</v>
      </c>
      <c r="AT86" s="158">
        <f t="shared" si="65"/>
        <v>0</v>
      </c>
      <c r="AU86" s="158">
        <f t="shared" si="65"/>
        <v>0</v>
      </c>
      <c r="AV86" s="158">
        <f t="shared" si="65"/>
        <v>0</v>
      </c>
      <c r="AW86" s="158">
        <f t="shared" si="65"/>
        <v>0</v>
      </c>
      <c r="AX86" s="159">
        <f t="shared" si="66"/>
        <v>0</v>
      </c>
      <c r="AY86" s="158">
        <f t="shared" si="66"/>
        <v>0</v>
      </c>
      <c r="AZ86" s="158">
        <f t="shared" si="66"/>
        <v>0</v>
      </c>
      <c r="BA86" s="158">
        <f t="shared" si="66"/>
        <v>0</v>
      </c>
      <c r="BB86" s="142">
        <f t="shared" si="22"/>
        <v>1</v>
      </c>
      <c r="BC86" s="311"/>
    </row>
    <row r="87" spans="1:55" ht="15.75" x14ac:dyDescent="0.25">
      <c r="A87" s="302"/>
      <c r="B87" s="309"/>
      <c r="C87" s="70" t="str">
        <f>БАКАЛАВРИ!C87</f>
        <v>ФЖМК</v>
      </c>
      <c r="D87" s="60" t="str">
        <f>БАКАЛАВРИ!D87</f>
        <v>Журналистика</v>
      </c>
      <c r="E87" s="13">
        <f>SUMIFS(дДанни[Часове],дДанни[ОКС],"Доктор",дДанни[пФакултет],E$34,дДанни[нФакултет],$C87,дДанни[СПЕЦИАЛНОСТ],$D87)</f>
        <v>0</v>
      </c>
      <c r="F87" s="13">
        <f>SUMIFS(дДанни[Часове],дДанни[ОКС],"Доктор",дДанни[пФакултет],F$34,дДанни[нФакултет],$C87,дДанни[СПЕЦИАЛНОСТ],$D87)</f>
        <v>0</v>
      </c>
      <c r="G87" s="13">
        <f>SUMIFS(дДанни[Часове],дДанни[ОКС],"Доктор",дДанни[пФакултет],G$34,дДанни[нФакултет],$C87,дДанни[СПЕЦИАЛНОСТ],$D87)</f>
        <v>0</v>
      </c>
      <c r="H87" s="13">
        <f>SUMIFS(дДанни[Часове],дДанни[ОКС],"Доктор",дДанни[пФакултет],H$34,дДанни[нФакултет],$C87,дДанни[СПЕЦИАЛНОСТ],$D87)</f>
        <v>0</v>
      </c>
      <c r="I87" s="13">
        <f>SUMIFS(дДанни[Часове],дДанни[ОКС],"Доктор",дДанни[пФакултет],I$34,дДанни[нФакултет],$C87,дДанни[СПЕЦИАЛНОСТ],$D87)</f>
        <v>0</v>
      </c>
      <c r="J87" s="13">
        <f>SUMIFS(дДанни[Часове],дДанни[ОКС],"Доктор",дДанни[пФакултет],J$34,дДанни[нФакултет],$C87,дДанни[СПЕЦИАЛНОСТ],$D87)</f>
        <v>0</v>
      </c>
      <c r="K87" s="13">
        <v>49</v>
      </c>
      <c r="L87" s="13">
        <f>SUMIFS(дДанни[Часове],дДанни[ОКС],"Доктор",дДанни[пФакултет],L$34,дДанни[нФакултет],$C87,дДанни[СПЕЦИАЛНОСТ],$D87)</f>
        <v>0</v>
      </c>
      <c r="M87" s="13">
        <f>SUMIFS(дДанни[Часове],дДанни[ОКС],"Доктор",дДанни[пФакултет],M$34,дДанни[нФакултет],$C87,дДанни[СПЕЦИАЛНОСТ],$D87)</f>
        <v>0</v>
      </c>
      <c r="N87" s="13">
        <f>SUMIFS(дДанни[Часове],дДанни[ОКС],"Доктор",дДанни[пФакултет],N$34,дДанни[нФакултет],$C87,дДанни[СПЕЦИАЛНОСТ],$D87)</f>
        <v>0</v>
      </c>
      <c r="O87" s="13">
        <f>SUMIFS(дДанни[Часове],дДанни[ОКС],"Доктор",дДанни[пФакултет],O$34,дДанни[нФакултет],$C87,дДанни[СПЕЦИАЛНОСТ],$D87)</f>
        <v>0</v>
      </c>
      <c r="P87" s="13">
        <f>SUMIFS(дДанни[Часове],дДанни[ОКС],"Доктор",дДанни[пФакултет],P$34,дДанни[нФакултет],$C87,дДанни[СПЕЦИАЛНОСТ],$D87)</f>
        <v>0</v>
      </c>
      <c r="Q87" s="13">
        <f>SUMIFS(дДанни[Часове],дДанни[ОКС],"Доктор",дДанни[пФакултет],Q$34,дДанни[нФакултет],$C87,дДанни[СПЕЦИАЛНОСТ],$D87)</f>
        <v>0</v>
      </c>
      <c r="R87" s="13">
        <f>SUMIFS(дДанни[Часове],дДанни[ОКС],"Доктор",дДанни[пФакултет],R$34,дДанни[нФакултет],$C87,дДанни[СПЕЦИАЛНОСТ],$D87)</f>
        <v>0</v>
      </c>
      <c r="S87" s="13">
        <f>SUMIFS(дДанни[Часове],дДанни[ОКС],"Доктор",дДанни[пФакултет],S$34,дДанни[нФакултет],$C87,дДанни[СПЕЦИАЛНОСТ],$D87)</f>
        <v>0</v>
      </c>
      <c r="T87" s="13">
        <f>SUMIFS(дДанни[Часове],дДанни[ОКС],"Доктор",дДанни[пФакултет],T$34,дДанни[нФакултет],$C87,дДанни[СПЕЦИАЛНОСТ],$D87)</f>
        <v>0</v>
      </c>
      <c r="U87" s="33">
        <f>SUMIFS(дДанни[Часове],дДанни[ОКС],"Доктор",дДанни[пФакултет],U$34,дДанни[нФакултет],$C87,дДанни[СПЕЦИАЛНОСТ],$D87)</f>
        <v>0</v>
      </c>
      <c r="V87" s="13">
        <f>SUMIFS(дДанни[Часове],дДанни[ОКС],"Доктор",дДанни[пФакултет],V$34,дДанни[нФакултет],$C87,дДанни[СПЕЦИАЛНОСТ],$D87)</f>
        <v>0</v>
      </c>
      <c r="W87" s="13">
        <f>SUMIFS(дДанни[Часове],дДанни[ОКС],"Доктор",дДанни[пФакултет],W$34,дДанни[нФакултет],$C87,дДанни[СПЕЦИАЛНОСТ],$D87)</f>
        <v>0</v>
      </c>
      <c r="X87" s="13">
        <f>SUMIFS(дДанни[Часове],дДанни[ОКС],"Доктор",дДанни[пФакултет],X$34,дДанни[нФакултет],$C87,дДанни[СПЕЦИАЛНОСТ],$D87)</f>
        <v>0</v>
      </c>
      <c r="Y87" s="24">
        <f t="shared" si="17"/>
        <v>49</v>
      </c>
      <c r="Z87" s="307"/>
      <c r="AB87" s="140"/>
      <c r="AD87" s="302"/>
      <c r="AE87" s="309"/>
      <c r="AF87" s="70" t="str">
        <f t="shared" si="64"/>
        <v>ФЖМК</v>
      </c>
      <c r="AG87" s="60" t="str">
        <f t="shared" si="64"/>
        <v>Журналистика</v>
      </c>
      <c r="AH87" s="158">
        <f t="shared" si="65"/>
        <v>0</v>
      </c>
      <c r="AI87" s="158">
        <f t="shared" si="65"/>
        <v>0</v>
      </c>
      <c r="AJ87" s="158">
        <f t="shared" si="65"/>
        <v>0</v>
      </c>
      <c r="AK87" s="158">
        <f t="shared" si="65"/>
        <v>0</v>
      </c>
      <c r="AL87" s="158">
        <f t="shared" si="65"/>
        <v>0</v>
      </c>
      <c r="AM87" s="158">
        <f t="shared" si="65"/>
        <v>0</v>
      </c>
      <c r="AN87" s="158">
        <f t="shared" si="65"/>
        <v>1</v>
      </c>
      <c r="AO87" s="158">
        <f t="shared" si="65"/>
        <v>0</v>
      </c>
      <c r="AP87" s="158">
        <f t="shared" si="65"/>
        <v>0</v>
      </c>
      <c r="AQ87" s="158">
        <f t="shared" si="65"/>
        <v>0</v>
      </c>
      <c r="AR87" s="158">
        <f t="shared" si="65"/>
        <v>0</v>
      </c>
      <c r="AS87" s="158">
        <f t="shared" si="65"/>
        <v>0</v>
      </c>
      <c r="AT87" s="158">
        <f t="shared" si="65"/>
        <v>0</v>
      </c>
      <c r="AU87" s="158">
        <f t="shared" si="65"/>
        <v>0</v>
      </c>
      <c r="AV87" s="158">
        <f t="shared" si="65"/>
        <v>0</v>
      </c>
      <c r="AW87" s="158">
        <f t="shared" si="65"/>
        <v>0</v>
      </c>
      <c r="AX87" s="159">
        <f t="shared" si="66"/>
        <v>0</v>
      </c>
      <c r="AY87" s="158">
        <f t="shared" si="66"/>
        <v>0</v>
      </c>
      <c r="AZ87" s="158">
        <f t="shared" si="66"/>
        <v>0</v>
      </c>
      <c r="BA87" s="158">
        <f t="shared" si="66"/>
        <v>0</v>
      </c>
      <c r="BB87" s="142">
        <f t="shared" si="22"/>
        <v>1</v>
      </c>
      <c r="BC87" s="311"/>
    </row>
    <row r="88" spans="1:55" ht="15.75" x14ac:dyDescent="0.25">
      <c r="A88" s="302"/>
      <c r="B88" s="309"/>
      <c r="C88" s="70" t="str">
        <f>БАКАЛАВРИ!C88</f>
        <v>ФЖМК</v>
      </c>
      <c r="D88" s="60" t="str">
        <f>БАКАЛАВРИ!D88</f>
        <v>Книгоиздаване</v>
      </c>
      <c r="E88" s="13">
        <f>SUMIFS(дДанни[Часове],дДанни[ОКС],"Доктор",дДанни[пФакултет],E$34,дДанни[нФакултет],$C88,дДанни[СПЕЦИАЛНОСТ],$D88)</f>
        <v>0</v>
      </c>
      <c r="F88" s="13">
        <f>SUMIFS(дДанни[Часове],дДанни[ОКС],"Доктор",дДанни[пФакултет],F$34,дДанни[нФакултет],$C88,дДанни[СПЕЦИАЛНОСТ],$D88)</f>
        <v>0</v>
      </c>
      <c r="G88" s="13">
        <f>SUMIFS(дДанни[Часове],дДанни[ОКС],"Доктор",дДанни[пФакултет],G$34,дДанни[нФакултет],$C88,дДанни[СПЕЦИАЛНОСТ],$D88)</f>
        <v>0</v>
      </c>
      <c r="H88" s="13">
        <f>SUMIFS(дДанни[Часове],дДанни[ОКС],"Доктор",дДанни[пФакултет],H$34,дДанни[нФакултет],$C88,дДанни[СПЕЦИАЛНОСТ],$D88)</f>
        <v>0</v>
      </c>
      <c r="I88" s="13">
        <f>SUMIFS(дДанни[Часове],дДанни[ОКС],"Доктор",дДанни[пФакултет],I$34,дДанни[нФакултет],$C88,дДанни[СПЕЦИАЛНОСТ],$D88)</f>
        <v>0</v>
      </c>
      <c r="J88" s="13">
        <f>SUMIFS(дДанни[Часове],дДанни[ОКС],"Доктор",дДанни[пФакултет],J$34,дДанни[нФакултет],$C88,дДанни[СПЕЦИАЛНОСТ],$D88)</f>
        <v>0</v>
      </c>
      <c r="K88" s="13">
        <f>SUMIFS(дДанни[Часове],дДанни[ОКС],"Доктор",дДанни[пФакултет],K$34,дДанни[нФакултет],$C88,дДанни[СПЕЦИАЛНОСТ],$D88)</f>
        <v>0</v>
      </c>
      <c r="L88" s="13">
        <f>SUMIFS(дДанни[Часове],дДанни[ОКС],"Доктор",дДанни[пФакултет],L$34,дДанни[нФакултет],$C88,дДанни[СПЕЦИАЛНОСТ],$D88)</f>
        <v>0</v>
      </c>
      <c r="M88" s="13">
        <f>SUMIFS(дДанни[Часове],дДанни[ОКС],"Доктор",дДанни[пФакултет],M$34,дДанни[нФакултет],$C88,дДанни[СПЕЦИАЛНОСТ],$D88)</f>
        <v>0</v>
      </c>
      <c r="N88" s="13">
        <f>SUMIFS(дДанни[Часове],дДанни[ОКС],"Доктор",дДанни[пФакултет],N$34,дДанни[нФакултет],$C88,дДанни[СПЕЦИАЛНОСТ],$D88)</f>
        <v>0</v>
      </c>
      <c r="O88" s="13">
        <f>SUMIFS(дДанни[Часове],дДанни[ОКС],"Доктор",дДанни[пФакултет],O$34,дДанни[нФакултет],$C88,дДанни[СПЕЦИАЛНОСТ],$D88)</f>
        <v>0</v>
      </c>
      <c r="P88" s="13">
        <f>SUMIFS(дДанни[Часове],дДанни[ОКС],"Доктор",дДанни[пФакултет],P$34,дДанни[нФакултет],$C88,дДанни[СПЕЦИАЛНОСТ],$D88)</f>
        <v>0</v>
      </c>
      <c r="Q88" s="13">
        <f>SUMIFS(дДанни[Часове],дДанни[ОКС],"Доктор",дДанни[пФакултет],Q$34,дДанни[нФакултет],$C88,дДанни[СПЕЦИАЛНОСТ],$D88)</f>
        <v>0</v>
      </c>
      <c r="R88" s="13">
        <f>SUMIFS(дДанни[Часове],дДанни[ОКС],"Доктор",дДанни[пФакултет],R$34,дДанни[нФакултет],$C88,дДанни[СПЕЦИАЛНОСТ],$D88)</f>
        <v>0</v>
      </c>
      <c r="S88" s="13">
        <f>SUMIFS(дДанни[Часове],дДанни[ОКС],"Доктор",дДанни[пФакултет],S$34,дДанни[нФакултет],$C88,дДанни[СПЕЦИАЛНОСТ],$D88)</f>
        <v>0</v>
      </c>
      <c r="T88" s="13">
        <f>SUMIFS(дДанни[Часове],дДанни[ОКС],"Доктор",дДанни[пФакултет],T$34,дДанни[нФакултет],$C88,дДанни[СПЕЦИАЛНОСТ],$D88)</f>
        <v>0</v>
      </c>
      <c r="U88" s="33">
        <f>SUMIFS(дДанни[Часове],дДанни[ОКС],"Доктор",дДанни[пФакултет],U$34,дДанни[нФакултет],$C88,дДанни[СПЕЦИАЛНОСТ],$D88)</f>
        <v>0</v>
      </c>
      <c r="V88" s="13">
        <f>SUMIFS(дДанни[Часове],дДанни[ОКС],"Доктор",дДанни[пФакултет],V$34,дДанни[нФакултет],$C88,дДанни[СПЕЦИАЛНОСТ],$D88)</f>
        <v>0</v>
      </c>
      <c r="W88" s="13">
        <f>SUMIFS(дДанни[Часове],дДанни[ОКС],"Доктор",дДанни[пФакултет],W$34,дДанни[нФакултет],$C88,дДанни[СПЕЦИАЛНОСТ],$D88)</f>
        <v>0</v>
      </c>
      <c r="X88" s="13">
        <f>SUMIFS(дДанни[Часове],дДанни[ОКС],"Доктор",дДанни[пФакултет],X$34,дДанни[нФакултет],$C88,дДанни[СПЕЦИАЛНОСТ],$D88)</f>
        <v>0</v>
      </c>
      <c r="Y88" s="24">
        <f t="shared" si="17"/>
        <v>0</v>
      </c>
      <c r="Z88" s="307"/>
      <c r="AB88" s="140"/>
      <c r="AD88" s="302"/>
      <c r="AE88" s="309"/>
      <c r="AF88" s="70" t="str">
        <f t="shared" si="64"/>
        <v>ФЖМК</v>
      </c>
      <c r="AG88" s="60" t="str">
        <f t="shared" si="64"/>
        <v>Книгоиздаване</v>
      </c>
      <c r="AH88" s="158" t="str">
        <f t="shared" si="65"/>
        <v/>
      </c>
      <c r="AI88" s="158" t="str">
        <f t="shared" si="65"/>
        <v/>
      </c>
      <c r="AJ88" s="158" t="str">
        <f t="shared" si="65"/>
        <v/>
      </c>
      <c r="AK88" s="158" t="str">
        <f t="shared" si="65"/>
        <v/>
      </c>
      <c r="AL88" s="158" t="str">
        <f t="shared" si="65"/>
        <v/>
      </c>
      <c r="AM88" s="158" t="str">
        <f t="shared" si="65"/>
        <v/>
      </c>
      <c r="AN88" s="158" t="str">
        <f t="shared" si="65"/>
        <v/>
      </c>
      <c r="AO88" s="158" t="str">
        <f t="shared" si="65"/>
        <v/>
      </c>
      <c r="AP88" s="158" t="str">
        <f t="shared" si="65"/>
        <v/>
      </c>
      <c r="AQ88" s="158" t="str">
        <f t="shared" si="65"/>
        <v/>
      </c>
      <c r="AR88" s="158" t="str">
        <f t="shared" si="65"/>
        <v/>
      </c>
      <c r="AS88" s="158" t="str">
        <f t="shared" si="65"/>
        <v/>
      </c>
      <c r="AT88" s="158" t="str">
        <f t="shared" si="65"/>
        <v/>
      </c>
      <c r="AU88" s="158" t="str">
        <f t="shared" si="65"/>
        <v/>
      </c>
      <c r="AV88" s="158" t="str">
        <f t="shared" si="65"/>
        <v/>
      </c>
      <c r="AW88" s="158" t="str">
        <f t="shared" si="65"/>
        <v/>
      </c>
      <c r="AX88" s="159" t="str">
        <f t="shared" si="66"/>
        <v/>
      </c>
      <c r="AY88" s="158" t="str">
        <f t="shared" si="66"/>
        <v/>
      </c>
      <c r="AZ88" s="158" t="str">
        <f t="shared" si="66"/>
        <v/>
      </c>
      <c r="BA88" s="158" t="str">
        <f t="shared" si="66"/>
        <v/>
      </c>
      <c r="BB88" s="142">
        <f t="shared" si="22"/>
        <v>0</v>
      </c>
      <c r="BC88" s="311"/>
    </row>
    <row r="89" spans="1:55" ht="15.75" x14ac:dyDescent="0.25">
      <c r="A89" s="302"/>
      <c r="B89" s="309"/>
      <c r="C89" s="75" t="str">
        <f>БАКАЛАВРИ!C89</f>
        <v>ФФ</v>
      </c>
      <c r="D89" s="66" t="str">
        <f>БАКАЛАВРИ!D89</f>
        <v>Публични информационни системи</v>
      </c>
      <c r="E89" s="13">
        <f>SUMIFS(дДанни[Часове],дДанни[ОКС],"Доктор",дДанни[пФакултет],E$34,дДанни[нФакултет],$C89,дДанни[СПЕЦИАЛНОСТ],$D89)</f>
        <v>0</v>
      </c>
      <c r="F89" s="13">
        <f>SUMIFS(дДанни[Часове],дДанни[ОКС],"Доктор",дДанни[пФакултет],F$34,дДанни[нФакултет],$C89,дДанни[СПЕЦИАЛНОСТ],$D89)</f>
        <v>0</v>
      </c>
      <c r="G89" s="13">
        <f>SUMIFS(дДанни[Часове],дДанни[ОКС],"Доктор",дДанни[пФакултет],G$34,дДанни[нФакултет],$C89,дДанни[СПЕЦИАЛНОСТ],$D89)</f>
        <v>0</v>
      </c>
      <c r="H89" s="13">
        <f>SUMIFS(дДанни[Часове],дДанни[ОКС],"Доктор",дДанни[пФакултет],H$34,дДанни[нФакултет],$C89,дДанни[СПЕЦИАЛНОСТ],$D89)</f>
        <v>0</v>
      </c>
      <c r="I89" s="13">
        <f>SUMIFS(дДанни[Часове],дДанни[ОКС],"Доктор",дДанни[пФакултет],I$34,дДанни[нФакултет],$C89,дДанни[СПЕЦИАЛНОСТ],$D89)</f>
        <v>0</v>
      </c>
      <c r="J89" s="13">
        <f>SUMIFS(дДанни[Часове],дДанни[ОКС],"Доктор",дДанни[пФакултет],J$34,дДанни[нФакултет],$C89,дДанни[СПЕЦИАЛНОСТ],$D89)</f>
        <v>0</v>
      </c>
      <c r="K89" s="13">
        <f>SUMIFS(дДанни[Часове],дДанни[ОКС],"Доктор",дДанни[пФакултет],K$34,дДанни[нФакултет],$C89,дДанни[СПЕЦИАЛНОСТ],$D89)</f>
        <v>0</v>
      </c>
      <c r="L89" s="13">
        <f>SUMIFS(дДанни[Часове],дДанни[ОКС],"Доктор",дДанни[пФакултет],L$34,дДанни[нФакултет],$C89,дДанни[СПЕЦИАЛНОСТ],$D89)</f>
        <v>0</v>
      </c>
      <c r="M89" s="13">
        <f>SUMIFS(дДанни[Часове],дДанни[ОКС],"Доктор",дДанни[пФакултет],M$34,дДанни[нФакултет],$C89,дДанни[СПЕЦИАЛНОСТ],$D89)</f>
        <v>0</v>
      </c>
      <c r="N89" s="13">
        <f>SUMIFS(дДанни[Часове],дДанни[ОКС],"Доктор",дДанни[пФакултет],N$34,дДанни[нФакултет],$C89,дДанни[СПЕЦИАЛНОСТ],$D89)</f>
        <v>0</v>
      </c>
      <c r="O89" s="13">
        <f>SUMIFS(дДанни[Часове],дДанни[ОКС],"Доктор",дДанни[пФакултет],O$34,дДанни[нФакултет],$C89,дДанни[СПЕЦИАЛНОСТ],$D89)</f>
        <v>0</v>
      </c>
      <c r="P89" s="13">
        <f>SUMIFS(дДанни[Часове],дДанни[ОКС],"Доктор",дДанни[пФакултет],P$34,дДанни[нФакултет],$C89,дДанни[СПЕЦИАЛНОСТ],$D89)</f>
        <v>0</v>
      </c>
      <c r="Q89" s="13">
        <f>SUMIFS(дДанни[Часове],дДанни[ОКС],"Доктор",дДанни[пФакултет],Q$34,дДанни[нФакултет],$C89,дДанни[СПЕЦИАЛНОСТ],$D89)</f>
        <v>0</v>
      </c>
      <c r="R89" s="13">
        <v>3</v>
      </c>
      <c r="S89" s="13">
        <f>SUMIFS(дДанни[Часове],дДанни[ОКС],"Доктор",дДанни[пФакултет],S$34,дДанни[нФакултет],$C89,дДанни[СПЕЦИАЛНОСТ],$D89)</f>
        <v>0</v>
      </c>
      <c r="T89" s="13">
        <f>SUMIFS(дДанни[Часове],дДанни[ОКС],"Доктор",дДанни[пФакултет],T$34,дДанни[нФакултет],$C89,дДанни[СПЕЦИАЛНОСТ],$D89)</f>
        <v>0</v>
      </c>
      <c r="U89" s="33">
        <f>SUMIFS(дДанни[Часове],дДанни[ОКС],"Доктор",дДанни[пФакултет],U$34,дДанни[нФакултет],$C89,дДанни[СПЕЦИАЛНОСТ],$D89)</f>
        <v>0</v>
      </c>
      <c r="V89" s="13">
        <f>SUMIFS(дДанни[Часове],дДанни[ОКС],"Доктор",дДанни[пФакултет],V$34,дДанни[нФакултет],$C89,дДанни[СПЕЦИАЛНОСТ],$D89)</f>
        <v>0</v>
      </c>
      <c r="W89" s="13">
        <f>SUMIFS(дДанни[Часове],дДанни[ОКС],"Доктор",дДанни[пФакултет],W$34,дДанни[нФакултет],$C89,дДанни[СПЕЦИАЛНОСТ],$D89)</f>
        <v>0</v>
      </c>
      <c r="X89" s="13">
        <f>SUMIFS(дДанни[Часове],дДанни[ОКС],"Доктор",дДанни[пФакултет],X$34,дДанни[нФакултет],$C89,дДанни[СПЕЦИАЛНОСТ],$D89)</f>
        <v>0</v>
      </c>
      <c r="Y89" s="24">
        <f t="shared" si="17"/>
        <v>3</v>
      </c>
      <c r="Z89" s="307"/>
      <c r="AB89" s="140"/>
      <c r="AD89" s="302"/>
      <c r="AE89" s="309"/>
      <c r="AF89" s="75" t="str">
        <f t="shared" si="64"/>
        <v>ФФ</v>
      </c>
      <c r="AG89" s="66" t="str">
        <f t="shared" si="64"/>
        <v>Публични информационни системи</v>
      </c>
      <c r="AH89" s="158">
        <f t="shared" si="65"/>
        <v>0</v>
      </c>
      <c r="AI89" s="158">
        <f t="shared" si="65"/>
        <v>0</v>
      </c>
      <c r="AJ89" s="158">
        <f t="shared" si="65"/>
        <v>0</v>
      </c>
      <c r="AK89" s="158">
        <f t="shared" si="65"/>
        <v>0</v>
      </c>
      <c r="AL89" s="158">
        <f t="shared" si="65"/>
        <v>0</v>
      </c>
      <c r="AM89" s="158">
        <f t="shared" si="65"/>
        <v>0</v>
      </c>
      <c r="AN89" s="158">
        <f t="shared" si="65"/>
        <v>0</v>
      </c>
      <c r="AO89" s="158">
        <f t="shared" si="65"/>
        <v>0</v>
      </c>
      <c r="AP89" s="158">
        <f t="shared" si="65"/>
        <v>0</v>
      </c>
      <c r="AQ89" s="158">
        <f t="shared" si="65"/>
        <v>0</v>
      </c>
      <c r="AR89" s="158">
        <f t="shared" si="65"/>
        <v>0</v>
      </c>
      <c r="AS89" s="158">
        <f t="shared" si="65"/>
        <v>0</v>
      </c>
      <c r="AT89" s="158">
        <f t="shared" si="65"/>
        <v>0</v>
      </c>
      <c r="AU89" s="158">
        <f t="shared" si="65"/>
        <v>1</v>
      </c>
      <c r="AV89" s="158">
        <f t="shared" si="65"/>
        <v>0</v>
      </c>
      <c r="AW89" s="158">
        <f t="shared" si="65"/>
        <v>0</v>
      </c>
      <c r="AX89" s="159">
        <f t="shared" si="66"/>
        <v>0</v>
      </c>
      <c r="AY89" s="158">
        <f t="shared" si="66"/>
        <v>0</v>
      </c>
      <c r="AZ89" s="158">
        <f t="shared" si="66"/>
        <v>0</v>
      </c>
      <c r="BA89" s="158">
        <f t="shared" si="66"/>
        <v>0</v>
      </c>
      <c r="BB89" s="142">
        <f t="shared" si="22"/>
        <v>1</v>
      </c>
      <c r="BC89" s="311"/>
    </row>
    <row r="90" spans="1:55" ht="16.5" thickBot="1" x14ac:dyDescent="0.3">
      <c r="A90" s="303"/>
      <c r="B90" s="305"/>
      <c r="C90" s="76" t="str">
        <f>БАКАЛАВРИ!C90</f>
        <v>ФФ</v>
      </c>
      <c r="D90" s="65" t="str">
        <f>БАКАЛАВРИ!D90</f>
        <v>Библиотечно-информационни науки</v>
      </c>
      <c r="E90" s="14">
        <f>SUMIFS(дДанни[Часове],дДанни[ОКС],"Доктор",дДанни[пФакултет],E$34,дДанни[нФакултет],$C90,дДанни[СПЕЦИАЛНОСТ],$D90)</f>
        <v>0</v>
      </c>
      <c r="F90" s="14">
        <f>SUMIFS(дДанни[Часове],дДанни[ОКС],"Доктор",дДанни[пФакултет],F$34,дДанни[нФакултет],$C90,дДанни[СПЕЦИАЛНОСТ],$D90)</f>
        <v>0</v>
      </c>
      <c r="G90" s="14">
        <f>SUMIFS(дДанни[Часове],дДанни[ОКС],"Доктор",дДанни[пФакултет],G$34,дДанни[нФакултет],$C90,дДанни[СПЕЦИАЛНОСТ],$D90)</f>
        <v>0</v>
      </c>
      <c r="H90" s="14">
        <f>SUMIFS(дДанни[Часове],дДанни[ОКС],"Доктор",дДанни[пФакултет],H$34,дДанни[нФакултет],$C90,дДанни[СПЕЦИАЛНОСТ],$D90)</f>
        <v>0</v>
      </c>
      <c r="I90" s="14">
        <f>SUMIFS(дДанни[Часове],дДанни[ОКС],"Доктор",дДанни[пФакултет],I$34,дДанни[нФакултет],$C90,дДанни[СПЕЦИАЛНОСТ],$D90)</f>
        <v>0</v>
      </c>
      <c r="J90" s="14">
        <f>SUMIFS(дДанни[Часове],дДанни[ОКС],"Доктор",дДанни[пФакултет],J$34,дДанни[нФакултет],$C90,дДанни[СПЕЦИАЛНОСТ],$D90)</f>
        <v>0</v>
      </c>
      <c r="K90" s="14">
        <f>SUMIFS(дДанни[Часове],дДанни[ОКС],"Доктор",дДанни[пФакултет],K$34,дДанни[нФакултет],$C90,дДанни[СПЕЦИАЛНОСТ],$D90)</f>
        <v>0</v>
      </c>
      <c r="L90" s="14">
        <f>SUMIFS(дДанни[Часове],дДанни[ОКС],"Доктор",дДанни[пФакултет],L$34,дДанни[нФакултет],$C90,дДанни[СПЕЦИАЛНОСТ],$D90)</f>
        <v>0</v>
      </c>
      <c r="M90" s="14">
        <f>SUMIFS(дДанни[Часове],дДанни[ОКС],"Доктор",дДанни[пФакултет],M$34,дДанни[нФакултет],$C90,дДанни[СПЕЦИАЛНОСТ],$D90)</f>
        <v>0</v>
      </c>
      <c r="N90" s="14">
        <f>SUMIFS(дДанни[Часове],дДанни[ОКС],"Доктор",дДанни[пФакултет],N$34,дДанни[нФакултет],$C90,дДанни[СПЕЦИАЛНОСТ],$D90)</f>
        <v>0</v>
      </c>
      <c r="O90" s="14">
        <f>SUMIFS(дДанни[Часове],дДанни[ОКС],"Доктор",дДанни[пФакултет],O$34,дДанни[нФакултет],$C90,дДанни[СПЕЦИАЛНОСТ],$D90)</f>
        <v>0</v>
      </c>
      <c r="P90" s="14">
        <f>SUMIFS(дДанни[Часове],дДанни[ОКС],"Доктор",дДанни[пФакултет],P$34,дДанни[нФакултет],$C90,дДанни[СПЕЦИАЛНОСТ],$D90)</f>
        <v>0</v>
      </c>
      <c r="Q90" s="14">
        <f>SUMIFS(дДанни[Часове],дДанни[ОКС],"Доктор",дДанни[пФакултет],Q$34,дДанни[нФакултет],$C90,дДанни[СПЕЦИАЛНОСТ],$D90)</f>
        <v>0</v>
      </c>
      <c r="R90" s="14">
        <v>15</v>
      </c>
      <c r="S90" s="14">
        <f>SUMIFS(дДанни[Часове],дДанни[ОКС],"Доктор",дДанни[пФакултет],S$34,дДанни[нФакултет],$C90,дДанни[СПЕЦИАЛНОСТ],$D90)</f>
        <v>0</v>
      </c>
      <c r="T90" s="14">
        <f>SUMIFS(дДанни[Часове],дДанни[ОКС],"Доктор",дДанни[пФакултет],T$34,дДанни[нФакултет],$C90,дДанни[СПЕЦИАЛНОСТ],$D90)</f>
        <v>0</v>
      </c>
      <c r="U90" s="34">
        <f>SUMIFS(дДанни[Часове],дДанни[ОКС],"Доктор",дДанни[пФакултет],U$34,дДанни[нФакултет],$C90,дДанни[СПЕЦИАЛНОСТ],$D90)</f>
        <v>0</v>
      </c>
      <c r="V90" s="14">
        <f>SUMIFS(дДанни[Часове],дДанни[ОКС],"Доктор",дДанни[пФакултет],V$34,дДанни[нФакултет],$C90,дДанни[СПЕЦИАЛНОСТ],$D90)</f>
        <v>0</v>
      </c>
      <c r="W90" s="14">
        <f>SUMIFS(дДанни[Часове],дДанни[ОКС],"Доктор",дДанни[пФакултет],W$34,дДанни[нФакултет],$C90,дДанни[СПЕЦИАЛНОСТ],$D90)</f>
        <v>0</v>
      </c>
      <c r="X90" s="14">
        <f>SUMIFS(дДанни[Часове],дДанни[ОКС],"Доктор",дДанни[пФакултет],X$34,дДанни[нФакултет],$C90,дДанни[СПЕЦИАЛНОСТ],$D90)</f>
        <v>0</v>
      </c>
      <c r="Y90" s="24">
        <f t="shared" si="17"/>
        <v>15</v>
      </c>
      <c r="Z90" s="308"/>
      <c r="AB90" s="140"/>
      <c r="AD90" s="303"/>
      <c r="AE90" s="305"/>
      <c r="AF90" s="76" t="str">
        <f t="shared" si="64"/>
        <v>ФФ</v>
      </c>
      <c r="AG90" s="65" t="str">
        <f t="shared" si="64"/>
        <v>Библиотечно-информационни науки</v>
      </c>
      <c r="AH90" s="160">
        <f t="shared" si="65"/>
        <v>0</v>
      </c>
      <c r="AI90" s="160">
        <f t="shared" si="65"/>
        <v>0</v>
      </c>
      <c r="AJ90" s="160">
        <f t="shared" si="65"/>
        <v>0</v>
      </c>
      <c r="AK90" s="160">
        <f t="shared" si="65"/>
        <v>0</v>
      </c>
      <c r="AL90" s="160">
        <f t="shared" si="65"/>
        <v>0</v>
      </c>
      <c r="AM90" s="160">
        <f t="shared" si="65"/>
        <v>0</v>
      </c>
      <c r="AN90" s="160">
        <f t="shared" si="65"/>
        <v>0</v>
      </c>
      <c r="AO90" s="160">
        <f t="shared" si="65"/>
        <v>0</v>
      </c>
      <c r="AP90" s="160">
        <f t="shared" si="65"/>
        <v>0</v>
      </c>
      <c r="AQ90" s="160">
        <f t="shared" si="65"/>
        <v>0</v>
      </c>
      <c r="AR90" s="160">
        <f t="shared" si="65"/>
        <v>0</v>
      </c>
      <c r="AS90" s="160">
        <f t="shared" si="65"/>
        <v>0</v>
      </c>
      <c r="AT90" s="160">
        <f t="shared" si="65"/>
        <v>0</v>
      </c>
      <c r="AU90" s="160">
        <f t="shared" si="65"/>
        <v>1</v>
      </c>
      <c r="AV90" s="160">
        <f t="shared" si="65"/>
        <v>0</v>
      </c>
      <c r="AW90" s="160">
        <f t="shared" si="65"/>
        <v>0</v>
      </c>
      <c r="AX90" s="161">
        <f t="shared" si="66"/>
        <v>0</v>
      </c>
      <c r="AY90" s="160">
        <f t="shared" si="66"/>
        <v>0</v>
      </c>
      <c r="AZ90" s="160">
        <f t="shared" si="66"/>
        <v>0</v>
      </c>
      <c r="BA90" s="160">
        <f t="shared" si="66"/>
        <v>0</v>
      </c>
      <c r="BB90" s="142">
        <f t="shared" si="22"/>
        <v>1</v>
      </c>
      <c r="BC90" s="312"/>
    </row>
    <row r="91" spans="1:55" ht="16.5" thickBot="1" x14ac:dyDescent="0.3">
      <c r="A91" s="44">
        <f>MAX($A$36:A90)+1</f>
        <v>9</v>
      </c>
      <c r="B91" s="56" t="str">
        <f>БАКАЛАВРИ!B91</f>
        <v>Психология</v>
      </c>
      <c r="C91" s="74" t="str">
        <f>БАКАЛАВРИ!C91</f>
        <v>ФФ</v>
      </c>
      <c r="D91" s="64" t="str">
        <f>БАКАЛАВРИ!D91</f>
        <v>Психология</v>
      </c>
      <c r="E91" s="51">
        <f>SUMIFS(дДанни[Часове],дДанни[ОКС],"Доктор",дДанни[пФакултет],E$34,дДанни[нФакултет],$C91,дДанни[СПЕЦИАЛНОСТ],$D91)</f>
        <v>0</v>
      </c>
      <c r="F91" s="51">
        <f>SUMIFS(дДанни[Часове],дДанни[ОКС],"Доктор",дДанни[пФакултет],F$34,дДанни[нФакултет],$C91,дДанни[СПЕЦИАЛНОСТ],$D91)</f>
        <v>0</v>
      </c>
      <c r="G91" s="51">
        <f>SUMIFS(дДанни[Часове],дДанни[ОКС],"Доктор",дДанни[пФакултет],G$34,дДанни[нФакултет],$C91,дДанни[СПЕЦИАЛНОСТ],$D91)</f>
        <v>0</v>
      </c>
      <c r="H91" s="51">
        <f>SUMIFS(дДанни[Часове],дДанни[ОКС],"Доктор",дДанни[пФакултет],H$34,дДанни[нФакултет],$C91,дДанни[СПЕЦИАЛНОСТ],$D91)</f>
        <v>0</v>
      </c>
      <c r="I91" s="51">
        <f>SUMIFS(дДанни[Часове],дДанни[ОКС],"Доктор",дДанни[пФакултет],I$34,дДанни[нФакултет],$C91,дДанни[СПЕЦИАЛНОСТ],$D91)</f>
        <v>0</v>
      </c>
      <c r="J91" s="51">
        <f>SUMIFS(дДанни[Часове],дДанни[ОКС],"Доктор",дДанни[пФакултет],J$34,дДанни[нФакултет],$C91,дДанни[СПЕЦИАЛНОСТ],$D91)</f>
        <v>0</v>
      </c>
      <c r="K91" s="51">
        <f>SUMIFS(дДанни[Часове],дДанни[ОКС],"Доктор",дДанни[пФакултет],K$34,дДанни[нФакултет],$C91,дДанни[СПЕЦИАЛНОСТ],$D91)</f>
        <v>0</v>
      </c>
      <c r="L91" s="51">
        <f>SUMIFS(дДанни[Часове],дДанни[ОКС],"Доктор",дДанни[пФакултет],L$34,дДанни[нФакултет],$C91,дДанни[СПЕЦИАЛНОСТ],$D91)</f>
        <v>0</v>
      </c>
      <c r="M91" s="51">
        <f>SUMIFS(дДанни[Часове],дДанни[ОКС],"Доктор",дДанни[пФакултет],M$34,дДанни[нФакултет],$C91,дДанни[СПЕЦИАЛНОСТ],$D91)</f>
        <v>0</v>
      </c>
      <c r="N91" s="51">
        <f>SUMIFS(дДанни[Часове],дДанни[ОКС],"Доктор",дДанни[пФакултет],N$34,дДанни[нФакултет],$C91,дДанни[СПЕЦИАЛНОСТ],$D91)</f>
        <v>0</v>
      </c>
      <c r="O91" s="51">
        <f>SUMIFS(дДанни[Часове],дДанни[ОКС],"Доктор",дДанни[пФакултет],O$34,дДанни[нФакултет],$C91,дДанни[СПЕЦИАЛНОСТ],$D91)</f>
        <v>0</v>
      </c>
      <c r="P91" s="51">
        <f>SUMIFS(дДанни[Часове],дДанни[ОКС],"Доктор",дДанни[пФакултет],P$34,дДанни[нФакултет],$C91,дДанни[СПЕЦИАЛНОСТ],$D91)</f>
        <v>0</v>
      </c>
      <c r="Q91" s="51">
        <f>SUMIFS(дДанни[Часове],дДанни[ОКС],"Доктор",дДанни[пФакултет],Q$34,дДанни[нФакултет],$C91,дДанни[СПЕЦИАЛНОСТ],$D91)</f>
        <v>0</v>
      </c>
      <c r="R91" s="51">
        <v>37</v>
      </c>
      <c r="S91" s="51">
        <f>SUMIFS(дДанни[Часове],дДанни[ОКС],"Доктор",дДанни[пФакултет],S$34,дДанни[нФакултет],$C91,дДанни[СПЕЦИАЛНОСТ],$D91)</f>
        <v>0</v>
      </c>
      <c r="T91" s="51">
        <f>SUMIFS(дДанни[Часове],дДанни[ОКС],"Доктор",дДанни[пФакултет],T$34,дДанни[нФакултет],$C91,дДанни[СПЕЦИАЛНОСТ],$D91)</f>
        <v>0</v>
      </c>
      <c r="U91" s="52">
        <f>SUMIFS(дДанни[Часове],дДанни[ОКС],"Доктор",дДанни[пФакултет],U$34,дДанни[нФакултет],$C91,дДанни[СПЕЦИАЛНОСТ],$D91)</f>
        <v>0</v>
      </c>
      <c r="V91" s="51">
        <f>SUMIFS(дДанни[Часове],дДанни[ОКС],"Доктор",дДанни[пФакултет],V$34,дДанни[нФакултет],$C91,дДанни[СПЕЦИАЛНОСТ],$D91)</f>
        <v>0</v>
      </c>
      <c r="W91" s="51">
        <f>SUMIFS(дДанни[Часове],дДанни[ОКС],"Доктор",дДанни[пФакултет],W$34,дДанни[нФакултет],$C91,дДанни[СПЕЦИАЛНОСТ],$D91)</f>
        <v>0</v>
      </c>
      <c r="X91" s="51">
        <f>SUMIFS(дДанни[Часове],дДанни[ОКС],"Доктор",дДанни[пФакултет],X$34,дДанни[нФакултет],$C91,дДанни[СПЕЦИАЛНОСТ],$D91)</f>
        <v>0</v>
      </c>
      <c r="Y91" s="24">
        <f t="shared" si="17"/>
        <v>37</v>
      </c>
      <c r="Z91" s="283">
        <f>Y91</f>
        <v>37</v>
      </c>
      <c r="AB91" s="140"/>
      <c r="AD91" s="44">
        <f>A91</f>
        <v>9</v>
      </c>
      <c r="AE91" s="56" t="str">
        <f>B91</f>
        <v>Психология</v>
      </c>
      <c r="AF91" s="74" t="str">
        <f t="shared" si="64"/>
        <v>ФФ</v>
      </c>
      <c r="AG91" s="64" t="str">
        <f t="shared" si="64"/>
        <v>Психология</v>
      </c>
      <c r="AH91" s="164">
        <f t="shared" si="65"/>
        <v>0</v>
      </c>
      <c r="AI91" s="164">
        <f t="shared" si="65"/>
        <v>0</v>
      </c>
      <c r="AJ91" s="164">
        <f t="shared" si="65"/>
        <v>0</v>
      </c>
      <c r="AK91" s="164">
        <f t="shared" si="65"/>
        <v>0</v>
      </c>
      <c r="AL91" s="164">
        <f t="shared" si="65"/>
        <v>0</v>
      </c>
      <c r="AM91" s="164">
        <f t="shared" si="65"/>
        <v>0</v>
      </c>
      <c r="AN91" s="164">
        <f t="shared" si="65"/>
        <v>0</v>
      </c>
      <c r="AO91" s="164">
        <f t="shared" si="65"/>
        <v>0</v>
      </c>
      <c r="AP91" s="164">
        <f t="shared" si="65"/>
        <v>0</v>
      </c>
      <c r="AQ91" s="164">
        <f t="shared" si="65"/>
        <v>0</v>
      </c>
      <c r="AR91" s="164">
        <f t="shared" si="65"/>
        <v>0</v>
      </c>
      <c r="AS91" s="164">
        <f t="shared" si="65"/>
        <v>0</v>
      </c>
      <c r="AT91" s="164">
        <f t="shared" si="65"/>
        <v>0</v>
      </c>
      <c r="AU91" s="164">
        <f t="shared" si="65"/>
        <v>1</v>
      </c>
      <c r="AV91" s="164">
        <f t="shared" si="65"/>
        <v>0</v>
      </c>
      <c r="AW91" s="164">
        <f t="shared" si="65"/>
        <v>0</v>
      </c>
      <c r="AX91" s="165">
        <f t="shared" si="66"/>
        <v>0</v>
      </c>
      <c r="AY91" s="164">
        <f t="shared" si="66"/>
        <v>0</v>
      </c>
      <c r="AZ91" s="164">
        <f t="shared" si="66"/>
        <v>0</v>
      </c>
      <c r="BA91" s="164">
        <f t="shared" si="66"/>
        <v>0</v>
      </c>
      <c r="BB91" s="142">
        <f t="shared" si="22"/>
        <v>1</v>
      </c>
      <c r="BC91" s="47"/>
    </row>
    <row r="92" spans="1:55" ht="15.75" x14ac:dyDescent="0.25">
      <c r="A92" s="302">
        <f>MAX($A$36:A91)+1</f>
        <v>10</v>
      </c>
      <c r="B92" s="309" t="str">
        <f>БАКАЛАВРИ!B92</f>
        <v>Политически науки</v>
      </c>
      <c r="C92" s="73" t="str">
        <f>БАКАЛАВРИ!C92</f>
        <v>ФФ</v>
      </c>
      <c r="D92" s="63" t="str">
        <f>БАКАЛАВРИ!D92</f>
        <v>Европеистика</v>
      </c>
      <c r="E92" s="30">
        <f>SUMIFS(дДанни[Часове],дДанни[ОКС],"Доктор",дДанни[пФакултет],E$34,дДанни[нФакултет],$C92,дДанни[СПЕЦИАЛНОСТ],$D92)</f>
        <v>0</v>
      </c>
      <c r="F92" s="30">
        <f>SUMIFS(дДанни[Часове],дДанни[ОКС],"Доктор",дДанни[пФакултет],F$34,дДанни[нФакултет],$C92,дДанни[СПЕЦИАЛНОСТ],$D92)</f>
        <v>0</v>
      </c>
      <c r="G92" s="30">
        <f>SUMIFS(дДанни[Часове],дДанни[ОКС],"Доктор",дДанни[пФакултет],G$34,дДанни[нФакултет],$C92,дДанни[СПЕЦИАЛНОСТ],$D92)</f>
        <v>0</v>
      </c>
      <c r="H92" s="30">
        <f>SUMIFS(дДанни[Часове],дДанни[ОКС],"Доктор",дДанни[пФакултет],H$34,дДанни[нФакултет],$C92,дДанни[СПЕЦИАЛНОСТ],$D92)</f>
        <v>0</v>
      </c>
      <c r="I92" s="30">
        <f>SUMIFS(дДанни[Часове],дДанни[ОКС],"Доктор",дДанни[пФакултет],I$34,дДанни[нФакултет],$C92,дДанни[СПЕЦИАЛНОСТ],$D92)</f>
        <v>0</v>
      </c>
      <c r="J92" s="30">
        <f>SUMIFS(дДанни[Часове],дДанни[ОКС],"Доктор",дДанни[пФакултет],J$34,дДанни[нФакултет],$C92,дДанни[СПЕЦИАЛНОСТ],$D92)</f>
        <v>0</v>
      </c>
      <c r="K92" s="30">
        <f>SUMIFS(дДанни[Часове],дДанни[ОКС],"Доктор",дДанни[пФакултет],K$34,дДанни[нФакултет],$C92,дДанни[СПЕЦИАЛНОСТ],$D92)</f>
        <v>0</v>
      </c>
      <c r="L92" s="30">
        <f>SUMIFS(дДанни[Часове],дДанни[ОКС],"Доктор",дДанни[пФакултет],L$34,дДанни[нФакултет],$C92,дДанни[СПЕЦИАЛНОСТ],$D92)</f>
        <v>0</v>
      </c>
      <c r="M92" s="30">
        <f>SUMIFS(дДанни[Часове],дДанни[ОКС],"Доктор",дДанни[пФакултет],M$34,дДанни[нФакултет],$C92,дДанни[СПЕЦИАЛНОСТ],$D92)</f>
        <v>0</v>
      </c>
      <c r="N92" s="30">
        <f>SUMIFS(дДанни[Часове],дДанни[ОКС],"Доктор",дДанни[пФакултет],N$34,дДанни[нФакултет],$C92,дДанни[СПЕЦИАЛНОСТ],$D92)</f>
        <v>0</v>
      </c>
      <c r="O92" s="30">
        <f>SUMIFS(дДанни[Часове],дДанни[ОКС],"Доктор",дДанни[пФакултет],O$34,дДанни[нФакултет],$C92,дДанни[СПЕЦИАЛНОСТ],$D92)</f>
        <v>0</v>
      </c>
      <c r="P92" s="30">
        <f>SUMIFS(дДанни[Часове],дДанни[ОКС],"Доктор",дДанни[пФакултет],P$34,дДанни[нФакултет],$C92,дДанни[СПЕЦИАЛНОСТ],$D92)</f>
        <v>0</v>
      </c>
      <c r="Q92" s="30">
        <f>SUMIFS(дДанни[Часове],дДанни[ОКС],"Доктор",дДанни[пФакултет],Q$34,дДанни[нФакултет],$C92,дДанни[СПЕЦИАЛНОСТ],$D92)</f>
        <v>0</v>
      </c>
      <c r="R92" s="30">
        <f>SUMIFS(дДанни[Часове],дДанни[ОКС],"Доктор",дДанни[пФакултет],R$34,дДанни[нФакултет],$C92,дДанни[СПЕЦИАЛНОСТ],$D92)</f>
        <v>0</v>
      </c>
      <c r="S92" s="30">
        <f>SUMIFS(дДанни[Часове],дДанни[ОКС],"Доктор",дДанни[пФакултет],S$34,дДанни[нФакултет],$C92,дДанни[СПЕЦИАЛНОСТ],$D92)</f>
        <v>0</v>
      </c>
      <c r="T92" s="30">
        <f>SUMIFS(дДанни[Часове],дДанни[ОКС],"Доктор",дДанни[пФакултет],T$34,дДанни[нФакултет],$C92,дДанни[СПЕЦИАЛНОСТ],$D92)</f>
        <v>0</v>
      </c>
      <c r="U92" s="35">
        <f>SUMIFS(дДанни[Часове],дДанни[ОКС],"Доктор",дДанни[пФакултет],U$34,дДанни[нФакултет],$C92,дДанни[СПЕЦИАЛНОСТ],$D92)</f>
        <v>0</v>
      </c>
      <c r="V92" s="30">
        <f>SUMIFS(дДанни[Часове],дДанни[ОКС],"Доктор",дДанни[пФакултет],V$34,дДанни[нФакултет],$C92,дДанни[СПЕЦИАЛНОСТ],$D92)</f>
        <v>0</v>
      </c>
      <c r="W92" s="30">
        <f>SUMIFS(дДанни[Часове],дДанни[ОКС],"Доктор",дДанни[пФакултет],W$34,дДанни[нФакултет],$C92,дДанни[СПЕЦИАЛНОСТ],$D92)</f>
        <v>0</v>
      </c>
      <c r="X92" s="30">
        <f>SUMIFS(дДанни[Часове],дДанни[ОКС],"Доктор",дДанни[пФакултет],X$34,дДанни[нФакултет],$C92,дДанни[СПЕЦИАЛНОСТ],$D92)</f>
        <v>0</v>
      </c>
      <c r="Y92" s="24">
        <f t="shared" si="17"/>
        <v>0</v>
      </c>
      <c r="Z92" s="307">
        <f>SUM(Y92:Y96)</f>
        <v>71</v>
      </c>
      <c r="AB92" s="140"/>
      <c r="AD92" s="302">
        <f>A92</f>
        <v>10</v>
      </c>
      <c r="AE92" s="309" t="str">
        <f>B92</f>
        <v>Политически науки</v>
      </c>
      <c r="AF92" s="73" t="str">
        <f t="shared" si="64"/>
        <v>ФФ</v>
      </c>
      <c r="AG92" s="63" t="str">
        <f t="shared" si="64"/>
        <v>Европеистика</v>
      </c>
      <c r="AH92" s="158" t="str">
        <f t="shared" si="65"/>
        <v/>
      </c>
      <c r="AI92" s="158" t="str">
        <f t="shared" si="65"/>
        <v/>
      </c>
      <c r="AJ92" s="158" t="str">
        <f t="shared" si="65"/>
        <v/>
      </c>
      <c r="AK92" s="158" t="str">
        <f t="shared" si="65"/>
        <v/>
      </c>
      <c r="AL92" s="158" t="str">
        <f t="shared" si="65"/>
        <v/>
      </c>
      <c r="AM92" s="158" t="str">
        <f t="shared" si="65"/>
        <v/>
      </c>
      <c r="AN92" s="158" t="str">
        <f t="shared" si="65"/>
        <v/>
      </c>
      <c r="AO92" s="158" t="str">
        <f t="shared" si="65"/>
        <v/>
      </c>
      <c r="AP92" s="158" t="str">
        <f t="shared" si="65"/>
        <v/>
      </c>
      <c r="AQ92" s="158" t="str">
        <f t="shared" si="65"/>
        <v/>
      </c>
      <c r="AR92" s="158" t="str">
        <f t="shared" si="65"/>
        <v/>
      </c>
      <c r="AS92" s="158" t="str">
        <f t="shared" si="65"/>
        <v/>
      </c>
      <c r="AT92" s="158" t="str">
        <f t="shared" si="65"/>
        <v/>
      </c>
      <c r="AU92" s="158" t="str">
        <f t="shared" si="65"/>
        <v/>
      </c>
      <c r="AV92" s="158" t="str">
        <f t="shared" si="65"/>
        <v/>
      </c>
      <c r="AW92" s="158" t="str">
        <f t="shared" si="65"/>
        <v/>
      </c>
      <c r="AX92" s="159" t="str">
        <f t="shared" si="66"/>
        <v/>
      </c>
      <c r="AY92" s="158" t="str">
        <f t="shared" si="66"/>
        <v/>
      </c>
      <c r="AZ92" s="158" t="str">
        <f t="shared" si="66"/>
        <v/>
      </c>
      <c r="BA92" s="158" t="str">
        <f t="shared" si="66"/>
        <v/>
      </c>
      <c r="BB92" s="142">
        <f t="shared" si="22"/>
        <v>0</v>
      </c>
      <c r="BC92" s="311"/>
    </row>
    <row r="93" spans="1:55" ht="15.75" x14ac:dyDescent="0.25">
      <c r="A93" s="302"/>
      <c r="B93" s="309"/>
      <c r="C93" s="70" t="str">
        <f>БАКАЛАВРИ!C93</f>
        <v>ФФ</v>
      </c>
      <c r="D93" s="60" t="str">
        <f>БАКАЛАВРИ!D93</f>
        <v>Политология</v>
      </c>
      <c r="E93" s="13">
        <f>SUMIFS(дДанни[Часове],дДанни[ОКС],"Доктор",дДанни[пФакултет],E$34,дДанни[нФакултет],$C93,дДанни[СПЕЦИАЛНОСТ],$D93)</f>
        <v>0</v>
      </c>
      <c r="F93" s="13">
        <f>SUMIFS(дДанни[Часове],дДанни[ОКС],"Доктор",дДанни[пФакултет],F$34,дДанни[нФакултет],$C93,дДанни[СПЕЦИАЛНОСТ],$D93)</f>
        <v>0</v>
      </c>
      <c r="G93" s="13">
        <f>SUMIFS(дДанни[Часове],дДанни[ОКС],"Доктор",дДанни[пФакултет],G$34,дДанни[нФакултет],$C93,дДанни[СПЕЦИАЛНОСТ],$D93)</f>
        <v>0</v>
      </c>
      <c r="H93" s="13">
        <f>SUMIFS(дДанни[Часове],дДанни[ОКС],"Доктор",дДанни[пФакултет],H$34,дДанни[нФакултет],$C93,дДанни[СПЕЦИАЛНОСТ],$D93)</f>
        <v>0</v>
      </c>
      <c r="I93" s="13">
        <f>SUMIFS(дДанни[Часове],дДанни[ОКС],"Доктор",дДанни[пФакултет],I$34,дДанни[нФакултет],$C93,дДанни[СПЕЦИАЛНОСТ],$D93)</f>
        <v>0</v>
      </c>
      <c r="J93" s="13">
        <f>SUMIFS(дДанни[Часове],дДанни[ОКС],"Доктор",дДанни[пФакултет],J$34,дДанни[нФакултет],$C93,дДанни[СПЕЦИАЛНОСТ],$D93)</f>
        <v>0</v>
      </c>
      <c r="K93" s="13">
        <f>SUMIFS(дДанни[Часове],дДанни[ОКС],"Доктор",дДанни[пФакултет],K$34,дДанни[нФакултет],$C93,дДанни[СПЕЦИАЛНОСТ],$D93)</f>
        <v>0</v>
      </c>
      <c r="L93" s="13">
        <f>SUMIFS(дДанни[Часове],дДанни[ОКС],"Доктор",дДанни[пФакултет],L$34,дДанни[нФакултет],$C93,дДанни[СПЕЦИАЛНОСТ],$D93)</f>
        <v>0</v>
      </c>
      <c r="M93" s="13">
        <f>SUMIFS(дДанни[Часове],дДанни[ОКС],"Доктор",дДанни[пФакултет],M$34,дДанни[нФакултет],$C93,дДанни[СПЕЦИАЛНОСТ],$D93)</f>
        <v>0</v>
      </c>
      <c r="N93" s="13">
        <f>SUMIFS(дДанни[Часове],дДанни[ОКС],"Доктор",дДанни[пФакултет],N$34,дДанни[нФакултет],$C93,дДанни[СПЕЦИАЛНОСТ],$D93)</f>
        <v>0</v>
      </c>
      <c r="O93" s="13">
        <f>SUMIFS(дДанни[Часове],дДанни[ОКС],"Доктор",дДанни[пФакултет],O$34,дДанни[нФакултет],$C93,дДанни[СПЕЦИАЛНОСТ],$D93)</f>
        <v>0</v>
      </c>
      <c r="P93" s="13">
        <f>SUMIFS(дДанни[Часове],дДанни[ОКС],"Доктор",дДанни[пФакултет],P$34,дДанни[нФакултет],$C93,дДанни[СПЕЦИАЛНОСТ],$D93)</f>
        <v>0</v>
      </c>
      <c r="Q93" s="13">
        <f>SUMIFS(дДанни[Часове],дДанни[ОКС],"Доктор",дДанни[пФакултет],Q$34,дДанни[нФакултет],$C93,дДанни[СПЕЦИАЛНОСТ],$D93)</f>
        <v>0</v>
      </c>
      <c r="R93" s="13">
        <v>1</v>
      </c>
      <c r="S93" s="13">
        <f>SUMIFS(дДанни[Часове],дДанни[ОКС],"Доктор",дДанни[пФакултет],S$34,дДанни[нФакултет],$C93,дДанни[СПЕЦИАЛНОСТ],$D93)</f>
        <v>0</v>
      </c>
      <c r="T93" s="13">
        <f>SUMIFS(дДанни[Часове],дДанни[ОКС],"Доктор",дДанни[пФакултет],T$34,дДанни[нФакултет],$C93,дДанни[СПЕЦИАЛНОСТ],$D93)</f>
        <v>0</v>
      </c>
      <c r="U93" s="33">
        <f>SUMIFS(дДанни[Часове],дДанни[ОКС],"Доктор",дДанни[пФакултет],U$34,дДанни[нФакултет],$C93,дДанни[СПЕЦИАЛНОСТ],$D93)</f>
        <v>0</v>
      </c>
      <c r="V93" s="13">
        <f>SUMIFS(дДанни[Часове],дДанни[ОКС],"Доктор",дДанни[пФакултет],V$34,дДанни[нФакултет],$C93,дДанни[СПЕЦИАЛНОСТ],$D93)</f>
        <v>0</v>
      </c>
      <c r="W93" s="13">
        <f>SUMIFS(дДанни[Часове],дДанни[ОКС],"Доктор",дДанни[пФакултет],W$34,дДанни[нФакултет],$C93,дДанни[СПЕЦИАЛНОСТ],$D93)</f>
        <v>0</v>
      </c>
      <c r="X93" s="13">
        <f>SUMIFS(дДанни[Часове],дДанни[ОКС],"Доктор",дДанни[пФакултет],X$34,дДанни[нФакултет],$C93,дДанни[СПЕЦИАЛНОСТ],$D93)</f>
        <v>0</v>
      </c>
      <c r="Y93" s="24">
        <f t="shared" si="17"/>
        <v>1</v>
      </c>
      <c r="Z93" s="307"/>
      <c r="AB93" s="140"/>
      <c r="AD93" s="302"/>
      <c r="AE93" s="309"/>
      <c r="AF93" s="70" t="str">
        <f t="shared" si="64"/>
        <v>ФФ</v>
      </c>
      <c r="AG93" s="60" t="str">
        <f t="shared" si="64"/>
        <v>Политология</v>
      </c>
      <c r="AH93" s="158">
        <f t="shared" si="65"/>
        <v>0</v>
      </c>
      <c r="AI93" s="158">
        <f t="shared" si="65"/>
        <v>0</v>
      </c>
      <c r="AJ93" s="158">
        <f t="shared" si="65"/>
        <v>0</v>
      </c>
      <c r="AK93" s="158">
        <f t="shared" si="65"/>
        <v>0</v>
      </c>
      <c r="AL93" s="158">
        <f t="shared" si="65"/>
        <v>0</v>
      </c>
      <c r="AM93" s="158">
        <f t="shared" si="65"/>
        <v>0</v>
      </c>
      <c r="AN93" s="158">
        <f t="shared" si="65"/>
        <v>0</v>
      </c>
      <c r="AO93" s="158">
        <f t="shared" si="65"/>
        <v>0</v>
      </c>
      <c r="AP93" s="158">
        <f t="shared" si="65"/>
        <v>0</v>
      </c>
      <c r="AQ93" s="158">
        <f t="shared" si="65"/>
        <v>0</v>
      </c>
      <c r="AR93" s="158">
        <f t="shared" si="65"/>
        <v>0</v>
      </c>
      <c r="AS93" s="158">
        <f t="shared" si="65"/>
        <v>0</v>
      </c>
      <c r="AT93" s="158">
        <f t="shared" si="65"/>
        <v>0</v>
      </c>
      <c r="AU93" s="158">
        <f t="shared" si="65"/>
        <v>1</v>
      </c>
      <c r="AV93" s="158">
        <f t="shared" si="65"/>
        <v>0</v>
      </c>
      <c r="AW93" s="158">
        <f t="shared" ref="AW93:BA115" si="67">IFERROR(T93/$Y93,"")</f>
        <v>0</v>
      </c>
      <c r="AX93" s="159">
        <f t="shared" si="66"/>
        <v>0</v>
      </c>
      <c r="AY93" s="158">
        <f t="shared" si="66"/>
        <v>0</v>
      </c>
      <c r="AZ93" s="158">
        <f t="shared" si="66"/>
        <v>0</v>
      </c>
      <c r="BA93" s="158">
        <f t="shared" si="66"/>
        <v>0</v>
      </c>
      <c r="BB93" s="142">
        <f t="shared" si="22"/>
        <v>1</v>
      </c>
      <c r="BC93" s="311"/>
    </row>
    <row r="94" spans="1:55" ht="31.5" x14ac:dyDescent="0.25">
      <c r="A94" s="302"/>
      <c r="B94" s="309"/>
      <c r="C94" s="70" t="str">
        <f>БАКАЛАВРИ!C94</f>
        <v>ФФ</v>
      </c>
      <c r="D94" s="60" t="str">
        <f>БАКАЛАВРИ!D94</f>
        <v>Публична администрация - докторска програма</v>
      </c>
      <c r="E94" s="13">
        <f>SUMIFS(дДанни[Часове],дДанни[ОКС],"Доктор",дДанни[пФакултет],E$34,дДанни[нФакултет],$C94,дДанни[СПЕЦИАЛНОСТ],$D94)</f>
        <v>0</v>
      </c>
      <c r="F94" s="13">
        <f>SUMIFS(дДанни[Часове],дДанни[ОКС],"Доктор",дДанни[пФакултет],F$34,дДанни[нФакултет],$C94,дДанни[СПЕЦИАЛНОСТ],$D94)</f>
        <v>0</v>
      </c>
      <c r="G94" s="13">
        <f>SUMIFS(дДанни[Часове],дДанни[ОКС],"Доктор",дДанни[пФакултет],G$34,дДанни[нФакултет],$C94,дДанни[СПЕЦИАЛНОСТ],$D94)</f>
        <v>0</v>
      </c>
      <c r="H94" s="13">
        <f>SUMIFS(дДанни[Часове],дДанни[ОКС],"Доктор",дДанни[пФакултет],H$34,дДанни[нФакултет],$C94,дДанни[СПЕЦИАЛНОСТ],$D94)</f>
        <v>0</v>
      </c>
      <c r="I94" s="13">
        <f>SUMIFS(дДанни[Часове],дДанни[ОКС],"Доктор",дДанни[пФакултет],I$34,дДанни[нФакултет],$C94,дДанни[СПЕЦИАЛНОСТ],$D94)</f>
        <v>0</v>
      </c>
      <c r="J94" s="13">
        <f>SUMIFS(дДанни[Часове],дДанни[ОКС],"Доктор",дДанни[пФакултет],J$34,дДанни[нФакултет],$C94,дДанни[СПЕЦИАЛНОСТ],$D94)</f>
        <v>0</v>
      </c>
      <c r="K94" s="13">
        <f>SUMIFS(дДанни[Часове],дДанни[ОКС],"Доктор",дДанни[пФакултет],K$34,дДанни[нФакултет],$C94,дДанни[СПЕЦИАЛНОСТ],$D94)</f>
        <v>0</v>
      </c>
      <c r="L94" s="13">
        <f>SUMIFS(дДанни[Часове],дДанни[ОКС],"Доктор",дДанни[пФакултет],L$34,дДанни[нФакултет],$C94,дДанни[СПЕЦИАЛНОСТ],$D94)</f>
        <v>0</v>
      </c>
      <c r="M94" s="13">
        <f>SUMIFS(дДанни[Часове],дДанни[ОКС],"Доктор",дДанни[пФакултет],M$34,дДанни[нФакултет],$C94,дДанни[СПЕЦИАЛНОСТ],$D94)</f>
        <v>0</v>
      </c>
      <c r="N94" s="13">
        <f>SUMIFS(дДанни[Часове],дДанни[ОКС],"Доктор",дДанни[пФакултет],N$34,дДанни[нФакултет],$C94,дДанни[СПЕЦИАЛНОСТ],$D94)</f>
        <v>0</v>
      </c>
      <c r="O94" s="13">
        <f>SUMIFS(дДанни[Часове],дДанни[ОКС],"Доктор",дДанни[пФакултет],O$34,дДанни[нФакултет],$C94,дДанни[СПЕЦИАЛНОСТ],$D94)</f>
        <v>0</v>
      </c>
      <c r="P94" s="13">
        <f>SUMIFS(дДанни[Часове],дДанни[ОКС],"Доктор",дДанни[пФакултет],P$34,дДанни[нФакултет],$C94,дДанни[СПЕЦИАЛНОСТ],$D94)</f>
        <v>0</v>
      </c>
      <c r="Q94" s="13">
        <f>SUMIFS(дДанни[Часове],дДанни[ОКС],"Доктор",дДанни[пФакултет],Q$34,дДанни[нФакултет],$C94,дДанни[СПЕЦИАЛНОСТ],$D94)</f>
        <v>0</v>
      </c>
      <c r="R94" s="13">
        <v>69</v>
      </c>
      <c r="S94" s="13">
        <f>SUMIFS(дДанни[Часове],дДанни[ОКС],"Доктор",дДанни[пФакултет],S$34,дДанни[нФакултет],$C94,дДанни[СПЕЦИАЛНОСТ],$D94)</f>
        <v>0</v>
      </c>
      <c r="T94" s="13">
        <f>SUMIFS(дДанни[Часове],дДанни[ОКС],"Доктор",дДанни[пФакултет],T$34,дДанни[нФакултет],$C94,дДанни[СПЕЦИАЛНОСТ],$D94)</f>
        <v>0</v>
      </c>
      <c r="U94" s="33">
        <f>SUMIFS(дДанни[Часове],дДанни[ОКС],"Доктор",дДанни[пФакултет],U$34,дДанни[нФакултет],$C94,дДанни[СПЕЦИАЛНОСТ],$D94)</f>
        <v>0</v>
      </c>
      <c r="V94" s="13">
        <f>SUMIFS(дДанни[Часове],дДанни[ОКС],"Доктор",дДанни[пФакултет],V$34,дДанни[нФакултет],$C94,дДанни[СПЕЦИАЛНОСТ],$D94)</f>
        <v>0</v>
      </c>
      <c r="W94" s="13">
        <f>SUMIFS(дДанни[Часове],дДанни[ОКС],"Доктор",дДанни[пФакултет],W$34,дДанни[нФакултет],$C94,дДанни[СПЕЦИАЛНОСТ],$D94)</f>
        <v>0</v>
      </c>
      <c r="X94" s="13">
        <f>SUMIFS(дДанни[Часове],дДанни[ОКС],"Доктор",дДанни[пФакултет],X$34,дДанни[нФакултет],$C94,дДанни[СПЕЦИАЛНОСТ],$D94)</f>
        <v>0</v>
      </c>
      <c r="Y94" s="24">
        <f t="shared" si="17"/>
        <v>69</v>
      </c>
      <c r="Z94" s="307"/>
      <c r="AB94" s="140"/>
      <c r="AD94" s="302"/>
      <c r="AE94" s="309"/>
      <c r="AF94" s="70" t="str">
        <f t="shared" si="64"/>
        <v>ФФ</v>
      </c>
      <c r="AG94" s="60" t="str">
        <f t="shared" si="64"/>
        <v>Публична администрация - докторска програма</v>
      </c>
      <c r="AH94" s="158">
        <f t="shared" ref="AH94:AV110" si="68">IFERROR(E94/$Y94,"")</f>
        <v>0</v>
      </c>
      <c r="AI94" s="158">
        <f t="shared" si="68"/>
        <v>0</v>
      </c>
      <c r="AJ94" s="158">
        <f t="shared" si="68"/>
        <v>0</v>
      </c>
      <c r="AK94" s="158">
        <f t="shared" si="68"/>
        <v>0</v>
      </c>
      <c r="AL94" s="158">
        <f t="shared" si="68"/>
        <v>0</v>
      </c>
      <c r="AM94" s="158">
        <f t="shared" si="68"/>
        <v>0</v>
      </c>
      <c r="AN94" s="158">
        <f t="shared" si="68"/>
        <v>0</v>
      </c>
      <c r="AO94" s="158">
        <f t="shared" si="68"/>
        <v>0</v>
      </c>
      <c r="AP94" s="158">
        <f t="shared" si="68"/>
        <v>0</v>
      </c>
      <c r="AQ94" s="158">
        <f t="shared" si="68"/>
        <v>0</v>
      </c>
      <c r="AR94" s="158">
        <f t="shared" si="68"/>
        <v>0</v>
      </c>
      <c r="AS94" s="158">
        <f t="shared" si="68"/>
        <v>0</v>
      </c>
      <c r="AT94" s="158">
        <f t="shared" si="68"/>
        <v>0</v>
      </c>
      <c r="AU94" s="158">
        <f t="shared" si="68"/>
        <v>1</v>
      </c>
      <c r="AV94" s="158">
        <f t="shared" si="68"/>
        <v>0</v>
      </c>
      <c r="AW94" s="158">
        <f t="shared" si="67"/>
        <v>0</v>
      </c>
      <c r="AX94" s="159">
        <f t="shared" si="66"/>
        <v>0</v>
      </c>
      <c r="AY94" s="158">
        <f t="shared" si="66"/>
        <v>0</v>
      </c>
      <c r="AZ94" s="158">
        <f t="shared" si="66"/>
        <v>0</v>
      </c>
      <c r="BA94" s="158">
        <f t="shared" si="66"/>
        <v>0</v>
      </c>
      <c r="BB94" s="142">
        <f t="shared" si="22"/>
        <v>1</v>
      </c>
      <c r="BC94" s="311"/>
    </row>
    <row r="95" spans="1:55" s="124" customFormat="1" ht="15.75" x14ac:dyDescent="0.25">
      <c r="A95" s="302"/>
      <c r="B95" s="309"/>
      <c r="C95" s="125" t="str">
        <f>БАКАЛАВРИ!C95</f>
        <v>ФКНФ</v>
      </c>
      <c r="D95" s="126" t="str">
        <f>БАКАЛАВРИ!D95</f>
        <v>Европейски съюз и европейска интеграция</v>
      </c>
      <c r="E95" s="127">
        <f>SUMIFS(дДанни[Часове],дДанни[ОКС],"Доктор",дДанни[пФакултет],E$34,дДанни[нФакултет],$C95,дДанни[СПЕЦИАЛНОСТ],$D95)</f>
        <v>0</v>
      </c>
      <c r="F95" s="127">
        <f>SUMIFS(дДанни[Часове],дДанни[ОКС],"Доктор",дДанни[пФакултет],F$34,дДанни[нФакултет],$C95,дДанни[СПЕЦИАЛНОСТ],$D95)</f>
        <v>0</v>
      </c>
      <c r="G95" s="127">
        <f>SUMIFS(дДанни[Часове],дДанни[ОКС],"Доктор",дДанни[пФакултет],G$34,дДанни[нФакултет],$C95,дДанни[СПЕЦИАЛНОСТ],$D95)</f>
        <v>0</v>
      </c>
      <c r="H95" s="127">
        <f>SUMIFS(дДанни[Часове],дДанни[ОКС],"Доктор",дДанни[пФакултет],H$34,дДанни[нФакултет],$C95,дДанни[СПЕЦИАЛНОСТ],$D95)</f>
        <v>0</v>
      </c>
      <c r="I95" s="127">
        <f>SUMIFS(дДанни[Часове],дДанни[ОКС],"Доктор",дДанни[пФакултет],I$34,дДанни[нФакултет],$C95,дДанни[СПЕЦИАЛНОСТ],$D95)</f>
        <v>0</v>
      </c>
      <c r="J95" s="127">
        <f>SUMIFS(дДанни[Часове],дДанни[ОКС],"Доктор",дДанни[пФакултет],J$34,дДанни[нФакултет],$C95,дДанни[СПЕЦИАЛНОСТ],$D95)</f>
        <v>0</v>
      </c>
      <c r="K95" s="127">
        <f>SUMIFS(дДанни[Часове],дДанни[ОКС],"Доктор",дДанни[пФакултет],K$34,дДанни[нФакултет],$C95,дДанни[СПЕЦИАЛНОСТ],$D95)</f>
        <v>0</v>
      </c>
      <c r="L95" s="127">
        <f>SUMIFS(дДанни[Часове],дДанни[ОКС],"Доктор",дДанни[пФакултет],L$34,дДанни[нФакултет],$C95,дДанни[СПЕЦИАЛНОСТ],$D95)</f>
        <v>0</v>
      </c>
      <c r="M95" s="127">
        <f>SUMIFS(дДанни[Часове],дДанни[ОКС],"Доктор",дДанни[пФакултет],M$34,дДанни[нФакултет],$C95,дДанни[СПЕЦИАЛНОСТ],$D95)</f>
        <v>0</v>
      </c>
      <c r="N95" s="127">
        <f>SUMIFS(дДанни[Часове],дДанни[ОКС],"Доктор",дДанни[пФакултет],N$34,дДанни[нФакултет],$C95,дДанни[СПЕЦИАЛНОСТ],$D95)</f>
        <v>0</v>
      </c>
      <c r="O95" s="127">
        <f>SUMIFS(дДанни[Часове],дДанни[ОКС],"Доктор",дДанни[пФакултет],O$34,дДанни[нФакултет],$C95,дДанни[СПЕЦИАЛНОСТ],$D95)</f>
        <v>0</v>
      </c>
      <c r="P95" s="127">
        <f>SUMIFS(дДанни[Часове],дДанни[ОКС],"Доктор",дДанни[пФакултет],P$34,дДанни[нФакултет],$C95,дДанни[СПЕЦИАЛНОСТ],$D95)</f>
        <v>0</v>
      </c>
      <c r="Q95" s="127">
        <f>SUMIFS(дДанни[Часове],дДанни[ОКС],"Доктор",дДанни[пФакултет],Q$34,дДанни[нФакултет],$C95,дДанни[СПЕЦИАЛНОСТ],$D95)</f>
        <v>0</v>
      </c>
      <c r="R95" s="127">
        <f>SUMIFS(дДанни[Часове],дДанни[ОКС],"Доктор",дДанни[пФакултет],R$34,дДанни[нФакултет],$C95,дДанни[СПЕЦИАЛНОСТ],$D95)</f>
        <v>0</v>
      </c>
      <c r="S95" s="127">
        <f>SUMIFS(дДанни[Часове],дДанни[ОКС],"Доктор",дДанни[пФакултет],S$34,дДанни[нФакултет],$C95,дДанни[СПЕЦИАЛНОСТ],$D95)</f>
        <v>0</v>
      </c>
      <c r="T95" s="127">
        <f>SUMIFS(дДанни[Часове],дДанни[ОКС],"Доктор",дДанни[пФакултет],T$34,дДанни[нФакултет],$C95,дДанни[СПЕЦИАЛНОСТ],$D95)</f>
        <v>0</v>
      </c>
      <c r="U95" s="128">
        <f>SUMIFS(дДанни[Часове],дДанни[ОКС],"Доктор",дДанни[пФакултет],U$34,дДанни[нФакултет],$C95,дДанни[СПЕЦИАЛНОСТ],$D95)</f>
        <v>0</v>
      </c>
      <c r="V95" s="127">
        <f>SUMIFS(дДанни[Часове],дДанни[ОКС],"Доктор",дДанни[пФакултет],V$34,дДанни[нФакултет],$C95,дДанни[СПЕЦИАЛНОСТ],$D95)</f>
        <v>0</v>
      </c>
      <c r="W95" s="127">
        <f>SUMIFS(дДанни[Часове],дДанни[ОКС],"Доктор",дДанни[пФакултет],W$34,дДанни[нФакултет],$C95,дДанни[СПЕЦИАЛНОСТ],$D95)</f>
        <v>0</v>
      </c>
      <c r="X95" s="127">
        <f>SUMIFS(дДанни[Часове],дДанни[ОКС],"Доктор",дДанни[пФакултет],X$34,дДанни[нФакултет],$C95,дДанни[СПЕЦИАЛНОСТ],$D95)</f>
        <v>0</v>
      </c>
      <c r="Y95" s="24">
        <f t="shared" si="17"/>
        <v>0</v>
      </c>
      <c r="Z95" s="307"/>
      <c r="AA95" s="1"/>
      <c r="AB95" s="140"/>
      <c r="AC95" s="1"/>
      <c r="AD95" s="302"/>
      <c r="AE95" s="309"/>
      <c r="AF95" s="125" t="str">
        <f t="shared" si="64"/>
        <v>ФКНФ</v>
      </c>
      <c r="AG95" s="126" t="str">
        <f t="shared" si="64"/>
        <v>Европейски съюз и европейска интеграция</v>
      </c>
      <c r="AH95" s="168" t="str">
        <f t="shared" si="68"/>
        <v/>
      </c>
      <c r="AI95" s="168" t="str">
        <f t="shared" si="68"/>
        <v/>
      </c>
      <c r="AJ95" s="168" t="str">
        <f t="shared" si="68"/>
        <v/>
      </c>
      <c r="AK95" s="168" t="str">
        <f t="shared" si="68"/>
        <v/>
      </c>
      <c r="AL95" s="168" t="str">
        <f t="shared" si="68"/>
        <v/>
      </c>
      <c r="AM95" s="168" t="str">
        <f t="shared" si="68"/>
        <v/>
      </c>
      <c r="AN95" s="168" t="str">
        <f t="shared" si="68"/>
        <v/>
      </c>
      <c r="AO95" s="168" t="str">
        <f t="shared" si="68"/>
        <v/>
      </c>
      <c r="AP95" s="168" t="str">
        <f t="shared" si="68"/>
        <v/>
      </c>
      <c r="AQ95" s="168" t="str">
        <f t="shared" si="68"/>
        <v/>
      </c>
      <c r="AR95" s="168" t="str">
        <f t="shared" si="68"/>
        <v/>
      </c>
      <c r="AS95" s="168" t="str">
        <f t="shared" si="68"/>
        <v/>
      </c>
      <c r="AT95" s="168" t="str">
        <f t="shared" si="68"/>
        <v/>
      </c>
      <c r="AU95" s="168" t="str">
        <f t="shared" si="68"/>
        <v/>
      </c>
      <c r="AV95" s="168" t="str">
        <f t="shared" si="68"/>
        <v/>
      </c>
      <c r="AW95" s="168" t="str">
        <f t="shared" si="67"/>
        <v/>
      </c>
      <c r="AX95" s="169" t="str">
        <f t="shared" si="66"/>
        <v/>
      </c>
      <c r="AY95" s="168" t="str">
        <f t="shared" si="66"/>
        <v/>
      </c>
      <c r="AZ95" s="168" t="str">
        <f t="shared" si="66"/>
        <v/>
      </c>
      <c r="BA95" s="168" t="str">
        <f t="shared" si="66"/>
        <v/>
      </c>
      <c r="BB95" s="142">
        <f t="shared" si="22"/>
        <v>0</v>
      </c>
      <c r="BC95" s="311"/>
    </row>
    <row r="96" spans="1:55" ht="16.5" thickBot="1" x14ac:dyDescent="0.3">
      <c r="A96" s="303"/>
      <c r="B96" s="305"/>
      <c r="C96" s="76" t="str">
        <f>БАКАЛАВРИ!C96</f>
        <v>ЮФ</v>
      </c>
      <c r="D96" s="65" t="str">
        <f>БАКАЛАВРИ!D96</f>
        <v>Международни отношения</v>
      </c>
      <c r="E96" s="14">
        <f>SUMIFS(дДанни[Часове],дДанни[ОКС],"Доктор",дДанни[пФакултет],E$34,дДанни[нФакултет],$C96,дДанни[СПЕЦИАЛНОСТ],$D96)</f>
        <v>0</v>
      </c>
      <c r="F96" s="14">
        <f>SUMIFS(дДанни[Часове],дДанни[ОКС],"Доктор",дДанни[пФакултет],F$34,дДанни[нФакултет],$C96,дДанни[СПЕЦИАЛНОСТ],$D96)</f>
        <v>0</v>
      </c>
      <c r="G96" s="14">
        <f>SUMIFS(дДанни[Часове],дДанни[ОКС],"Доктор",дДанни[пФакултет],G$34,дДанни[нФакултет],$C96,дДанни[СПЕЦИАЛНОСТ],$D96)</f>
        <v>0</v>
      </c>
      <c r="H96" s="14">
        <f>SUMIFS(дДанни[Часове],дДанни[ОКС],"Доктор",дДанни[пФакултет],H$34,дДанни[нФакултет],$C96,дДанни[СПЕЦИАЛНОСТ],$D96)</f>
        <v>0</v>
      </c>
      <c r="I96" s="14">
        <f>SUMIFS(дДанни[Часове],дДанни[ОКС],"Доктор",дДанни[пФакултет],I$34,дДанни[нФакултет],$C96,дДанни[СПЕЦИАЛНОСТ],$D96)</f>
        <v>0</v>
      </c>
      <c r="J96" s="14">
        <f>SUMIFS(дДанни[Часове],дДанни[ОКС],"Доктор",дДанни[пФакултет],J$34,дДанни[нФакултет],$C96,дДанни[СПЕЦИАЛНОСТ],$D96)</f>
        <v>0</v>
      </c>
      <c r="K96" s="14">
        <f>SUMIFS(дДанни[Часове],дДанни[ОКС],"Доктор",дДанни[пФакултет],K$34,дДанни[нФакултет],$C96,дДанни[СПЕЦИАЛНОСТ],$D96)</f>
        <v>0</v>
      </c>
      <c r="L96" s="14">
        <f>SUMIFS(дДанни[Часове],дДанни[ОКС],"Доктор",дДанни[пФакултет],L$34,дДанни[нФакултет],$C96,дДанни[СПЕЦИАЛНОСТ],$D96)</f>
        <v>0</v>
      </c>
      <c r="M96" s="14">
        <f>SUMIFS(дДанни[Часове],дДанни[ОКС],"Доктор",дДанни[пФакултет],M$34,дДанни[нФакултет],$C96,дДанни[СПЕЦИАЛНОСТ],$D96)</f>
        <v>0</v>
      </c>
      <c r="N96" s="14">
        <f>SUMIFS(дДанни[Часове],дДанни[ОКС],"Доктор",дДанни[пФакултет],N$34,дДанни[нФакултет],$C96,дДанни[СПЕЦИАЛНОСТ],$D96)</f>
        <v>0</v>
      </c>
      <c r="O96" s="14">
        <f>SUMIFS(дДанни[Часове],дДанни[ОКС],"Доктор",дДанни[пФакултет],O$34,дДанни[нФакултет],$C96,дДанни[СПЕЦИАЛНОСТ],$D96)</f>
        <v>0</v>
      </c>
      <c r="P96" s="14">
        <f>SUMIFS(дДанни[Часове],дДанни[ОКС],"Доктор",дДанни[пФакултет],P$34,дДанни[нФакултет],$C96,дДанни[СПЕЦИАЛНОСТ],$D96)</f>
        <v>0</v>
      </c>
      <c r="Q96" s="14">
        <f>SUMIFS(дДанни[Часове],дДанни[ОКС],"Доктор",дДанни[пФакултет],Q$34,дДанни[нФакултет],$C96,дДанни[СПЕЦИАЛНОСТ],$D96)</f>
        <v>0</v>
      </c>
      <c r="R96" s="14">
        <f>SUMIFS(дДанни[Часове],дДанни[ОКС],"Доктор",дДанни[пФакултет],R$34,дДанни[нФакултет],$C96,дДанни[СПЕЦИАЛНОСТ],$D96)</f>
        <v>0</v>
      </c>
      <c r="S96" s="14">
        <f>SUMIFS(дДанни[Часове],дДанни[ОКС],"Доктор",дДанни[пФакултет],S$34,дДанни[нФакултет],$C96,дДанни[СПЕЦИАЛНОСТ],$D96)</f>
        <v>0</v>
      </c>
      <c r="T96" s="14">
        <v>1</v>
      </c>
      <c r="U96" s="34">
        <f>SUMIFS(дДанни[Часове],дДанни[ОКС],"Доктор",дДанни[пФакултет],U$34,дДанни[нФакултет],$C96,дДанни[СПЕЦИАЛНОСТ],$D96)</f>
        <v>0</v>
      </c>
      <c r="V96" s="14">
        <f>SUMIFS(дДанни[Часове],дДанни[ОКС],"Доктор",дДанни[пФакултет],V$34,дДанни[нФакултет],$C96,дДанни[СПЕЦИАЛНОСТ],$D96)</f>
        <v>0</v>
      </c>
      <c r="W96" s="14">
        <f>SUMIFS(дДанни[Часове],дДанни[ОКС],"Доктор",дДанни[пФакултет],W$34,дДанни[нФакултет],$C96,дДанни[СПЕЦИАЛНОСТ],$D96)</f>
        <v>0</v>
      </c>
      <c r="X96" s="14">
        <f>SUMIFS(дДанни[Часове],дДанни[ОКС],"Доктор",дДанни[пФакултет],X$34,дДанни[нФакултет],$C96,дДанни[СПЕЦИАЛНОСТ],$D96)</f>
        <v>0</v>
      </c>
      <c r="Y96" s="24">
        <f t="shared" si="17"/>
        <v>1</v>
      </c>
      <c r="Z96" s="308"/>
      <c r="AB96" s="140"/>
      <c r="AD96" s="303"/>
      <c r="AE96" s="305"/>
      <c r="AF96" s="76" t="str">
        <f t="shared" si="64"/>
        <v>ЮФ</v>
      </c>
      <c r="AG96" s="65" t="str">
        <f t="shared" si="64"/>
        <v>Международни отношения</v>
      </c>
      <c r="AH96" s="160">
        <f t="shared" si="68"/>
        <v>0</v>
      </c>
      <c r="AI96" s="160">
        <f t="shared" si="68"/>
        <v>0</v>
      </c>
      <c r="AJ96" s="160">
        <f t="shared" si="68"/>
        <v>0</v>
      </c>
      <c r="AK96" s="160">
        <f t="shared" si="68"/>
        <v>0</v>
      </c>
      <c r="AL96" s="160">
        <f t="shared" si="68"/>
        <v>0</v>
      </c>
      <c r="AM96" s="160">
        <f t="shared" si="68"/>
        <v>0</v>
      </c>
      <c r="AN96" s="160">
        <f t="shared" si="68"/>
        <v>0</v>
      </c>
      <c r="AO96" s="160">
        <f t="shared" si="68"/>
        <v>0</v>
      </c>
      <c r="AP96" s="160">
        <f t="shared" si="68"/>
        <v>0</v>
      </c>
      <c r="AQ96" s="160">
        <f t="shared" si="68"/>
        <v>0</v>
      </c>
      <c r="AR96" s="160">
        <f t="shared" si="68"/>
        <v>0</v>
      </c>
      <c r="AS96" s="160">
        <f t="shared" si="68"/>
        <v>0</v>
      </c>
      <c r="AT96" s="160">
        <f t="shared" si="68"/>
        <v>0</v>
      </c>
      <c r="AU96" s="160">
        <f t="shared" si="68"/>
        <v>0</v>
      </c>
      <c r="AV96" s="160">
        <f t="shared" si="68"/>
        <v>0</v>
      </c>
      <c r="AW96" s="160">
        <f t="shared" si="67"/>
        <v>1</v>
      </c>
      <c r="AX96" s="161">
        <f t="shared" si="66"/>
        <v>0</v>
      </c>
      <c r="AY96" s="160">
        <f t="shared" si="66"/>
        <v>0</v>
      </c>
      <c r="AZ96" s="160">
        <f t="shared" si="66"/>
        <v>0</v>
      </c>
      <c r="BA96" s="160">
        <f t="shared" si="66"/>
        <v>0</v>
      </c>
      <c r="BB96" s="142">
        <f t="shared" si="22"/>
        <v>1</v>
      </c>
      <c r="BC96" s="312"/>
    </row>
    <row r="97" spans="1:55" ht="16.5" thickBot="1" x14ac:dyDescent="0.3">
      <c r="A97" s="44">
        <f>MAX($A$36:A96)+1</f>
        <v>11</v>
      </c>
      <c r="B97" s="56" t="str">
        <f>БАКАЛАВРИ!B97</f>
        <v>Право</v>
      </c>
      <c r="C97" s="74" t="str">
        <f>БАКАЛАВРИ!C97</f>
        <v>ЮФ</v>
      </c>
      <c r="D97" s="64" t="str">
        <f>БАКАЛАВРИ!D97</f>
        <v>Право</v>
      </c>
      <c r="E97" s="51">
        <f>SUMIFS(дДанни[Часове],дДанни[ОКС],"Доктор",дДанни[пФакултет],E$34,дДанни[нФакултет],$C97,дДанни[СПЕЦИАЛНОСТ],$D97)</f>
        <v>0</v>
      </c>
      <c r="F97" s="51">
        <f>SUMIFS(дДанни[Часове],дДанни[ОКС],"Доктор",дДанни[пФакултет],F$34,дДанни[нФакултет],$C97,дДанни[СПЕЦИАЛНОСТ],$D97)</f>
        <v>0</v>
      </c>
      <c r="G97" s="51">
        <f>SUMIFS(дДанни[Часове],дДанни[ОКС],"Доктор",дДанни[пФакултет],G$34,дДанни[нФакултет],$C97,дДанни[СПЕЦИАЛНОСТ],$D97)</f>
        <v>0</v>
      </c>
      <c r="H97" s="51">
        <f>SUMIFS(дДанни[Часове],дДанни[ОКС],"Доктор",дДанни[пФакултет],H$34,дДанни[нФакултет],$C97,дДанни[СПЕЦИАЛНОСТ],$D97)</f>
        <v>0</v>
      </c>
      <c r="I97" s="51">
        <f>SUMIFS(дДанни[Часове],дДанни[ОКС],"Доктор",дДанни[пФакултет],I$34,дДанни[нФакултет],$C97,дДанни[СПЕЦИАЛНОСТ],$D97)</f>
        <v>0</v>
      </c>
      <c r="J97" s="51">
        <f>SUMIFS(дДанни[Часове],дДанни[ОКС],"Доктор",дДанни[пФакултет],J$34,дДанни[нФакултет],$C97,дДанни[СПЕЦИАЛНОСТ],$D97)</f>
        <v>0</v>
      </c>
      <c r="K97" s="51">
        <f>SUMIFS(дДанни[Часове],дДанни[ОКС],"Доктор",дДанни[пФакултет],K$34,дДанни[нФакултет],$C97,дДанни[СПЕЦИАЛНОСТ],$D97)</f>
        <v>0</v>
      </c>
      <c r="L97" s="51">
        <f>SUMIFS(дДанни[Часове],дДанни[ОКС],"Доктор",дДанни[пФакултет],L$34,дДанни[нФакултет],$C97,дДанни[СПЕЦИАЛНОСТ],$D97)</f>
        <v>0</v>
      </c>
      <c r="M97" s="51">
        <f>SUMIFS(дДанни[Часове],дДанни[ОКС],"Доктор",дДанни[пФакултет],M$34,дДанни[нФакултет],$C97,дДанни[СПЕЦИАЛНОСТ],$D97)</f>
        <v>0</v>
      </c>
      <c r="N97" s="51">
        <f>SUMIFS(дДанни[Часове],дДанни[ОКС],"Доктор",дДанни[пФакултет],N$34,дДанни[нФакултет],$C97,дДанни[СПЕЦИАЛНОСТ],$D97)</f>
        <v>0</v>
      </c>
      <c r="O97" s="51">
        <f>SUMIFS(дДанни[Часове],дДанни[ОКС],"Доктор",дДанни[пФакултет],O$34,дДанни[нФакултет],$C97,дДанни[СПЕЦИАЛНОСТ],$D97)</f>
        <v>0</v>
      </c>
      <c r="P97" s="51">
        <f>SUMIFS(дДанни[Часове],дДанни[ОКС],"Доктор",дДанни[пФакултет],P$34,дДанни[нФакултет],$C97,дДанни[СПЕЦИАЛНОСТ],$D97)</f>
        <v>0</v>
      </c>
      <c r="Q97" s="51">
        <f>SUMIFS(дДанни[Часове],дДанни[ОКС],"Доктор",дДанни[пФакултет],Q$34,дДанни[нФакултет],$C97,дДанни[СПЕЦИАЛНОСТ],$D97)</f>
        <v>0</v>
      </c>
      <c r="R97" s="51">
        <f>SUMIFS(дДанни[Часове],дДанни[ОКС],"Доктор",дДанни[пФакултет],R$34,дДанни[нФакултет],$C97,дДанни[СПЕЦИАЛНОСТ],$D97)</f>
        <v>0</v>
      </c>
      <c r="S97" s="51">
        <f>SUMIFS(дДанни[Часове],дДанни[ОКС],"Доктор",дДанни[пФакултет],S$34,дДанни[нФакултет],$C97,дДанни[СПЕЦИАЛНОСТ],$D97)</f>
        <v>0</v>
      </c>
      <c r="T97" s="51">
        <v>72</v>
      </c>
      <c r="U97" s="52">
        <f>SUMIFS(дДанни[Часове],дДанни[ОКС],"Доктор",дДанни[пФакултет],U$34,дДанни[нФакултет],$C97,дДанни[СПЕЦИАЛНОСТ],$D97)</f>
        <v>0</v>
      </c>
      <c r="V97" s="51">
        <f>SUMIFS(дДанни[Часове],дДанни[ОКС],"Доктор",дДанни[пФакултет],V$34,дДанни[нФакултет],$C97,дДанни[СПЕЦИАЛНОСТ],$D97)</f>
        <v>0</v>
      </c>
      <c r="W97" s="51">
        <f>SUMIFS(дДанни[Часове],дДанни[ОКС],"Доктор",дДанни[пФакултет],W$34,дДанни[нФакултет],$C97,дДанни[СПЕЦИАЛНОСТ],$D97)</f>
        <v>0</v>
      </c>
      <c r="X97" s="51">
        <f>SUMIFS(дДанни[Часове],дДанни[ОКС],"Доктор",дДанни[пФакултет],X$34,дДанни[нФакултет],$C97,дДанни[СПЕЦИАЛНОСТ],$D97)</f>
        <v>0</v>
      </c>
      <c r="Y97" s="24">
        <f t="shared" si="17"/>
        <v>72</v>
      </c>
      <c r="Z97" s="283">
        <f>Y97</f>
        <v>72</v>
      </c>
      <c r="AB97" s="140"/>
      <c r="AD97" s="44">
        <f>A97</f>
        <v>11</v>
      </c>
      <c r="AE97" s="56" t="str">
        <f>B97</f>
        <v>Право</v>
      </c>
      <c r="AF97" s="74" t="str">
        <f t="shared" si="64"/>
        <v>ЮФ</v>
      </c>
      <c r="AG97" s="64" t="str">
        <f t="shared" si="64"/>
        <v>Право</v>
      </c>
      <c r="AH97" s="164">
        <f t="shared" si="68"/>
        <v>0</v>
      </c>
      <c r="AI97" s="164">
        <f t="shared" si="68"/>
        <v>0</v>
      </c>
      <c r="AJ97" s="164">
        <f t="shared" si="68"/>
        <v>0</v>
      </c>
      <c r="AK97" s="164">
        <f t="shared" si="68"/>
        <v>0</v>
      </c>
      <c r="AL97" s="164">
        <f t="shared" si="68"/>
        <v>0</v>
      </c>
      <c r="AM97" s="164">
        <f t="shared" si="68"/>
        <v>0</v>
      </c>
      <c r="AN97" s="164">
        <f t="shared" si="68"/>
        <v>0</v>
      </c>
      <c r="AO97" s="164">
        <f t="shared" si="68"/>
        <v>0</v>
      </c>
      <c r="AP97" s="164">
        <f t="shared" si="68"/>
        <v>0</v>
      </c>
      <c r="AQ97" s="164">
        <f t="shared" si="68"/>
        <v>0</v>
      </c>
      <c r="AR97" s="164">
        <f t="shared" si="68"/>
        <v>0</v>
      </c>
      <c r="AS97" s="164">
        <f t="shared" si="68"/>
        <v>0</v>
      </c>
      <c r="AT97" s="164">
        <f t="shared" si="68"/>
        <v>0</v>
      </c>
      <c r="AU97" s="164">
        <f t="shared" si="68"/>
        <v>0</v>
      </c>
      <c r="AV97" s="164">
        <f t="shared" si="68"/>
        <v>0</v>
      </c>
      <c r="AW97" s="164">
        <f t="shared" si="67"/>
        <v>1</v>
      </c>
      <c r="AX97" s="165">
        <f t="shared" si="66"/>
        <v>0</v>
      </c>
      <c r="AY97" s="164">
        <f t="shared" si="66"/>
        <v>0</v>
      </c>
      <c r="AZ97" s="164">
        <f t="shared" si="66"/>
        <v>0</v>
      </c>
      <c r="BA97" s="164">
        <f t="shared" si="66"/>
        <v>0</v>
      </c>
      <c r="BB97" s="142">
        <f t="shared" si="22"/>
        <v>1</v>
      </c>
      <c r="BC97" s="47"/>
    </row>
    <row r="98" spans="1:55" ht="15.75" x14ac:dyDescent="0.25">
      <c r="A98" s="301">
        <f>MAX($A$36:A97)+1</f>
        <v>12</v>
      </c>
      <c r="B98" s="304" t="str">
        <f>БАКАЛАВРИ!B98</f>
        <v>Религия и теология</v>
      </c>
      <c r="C98" s="69" t="str">
        <f>БАКАЛАВРИ!C98</f>
        <v>БсФ</v>
      </c>
      <c r="D98" s="59" t="str">
        <f>БАКАЛАВРИ!D98</f>
        <v>Религията в Европа</v>
      </c>
      <c r="E98" s="12">
        <f>SUMIFS(дДанни[Часове],дДанни[ОКС],"Доктор",дДанни[пФакултет],E$34,дДанни[нФакултет],$C98,дДанни[СПЕЦИАЛНОСТ],$D98)</f>
        <v>0</v>
      </c>
      <c r="F98" s="12">
        <f>SUMIFS(дДанни[Часове],дДанни[ОКС],"Доктор",дДанни[пФакултет],F$34,дДанни[нФакултет],$C98,дДанни[СПЕЦИАЛНОСТ],$D98)</f>
        <v>0</v>
      </c>
      <c r="G98" s="12">
        <f>SUMIFS(дДанни[Часове],дДанни[ОКС],"Доктор",дДанни[пФакултет],G$34,дДанни[нФакултет],$C98,дДанни[СПЕЦИАЛНОСТ],$D98)</f>
        <v>0</v>
      </c>
      <c r="H98" s="12">
        <f>SUMIFS(дДанни[Часове],дДанни[ОКС],"Доктор",дДанни[пФакултет],H$34,дДанни[нФакултет],$C98,дДанни[СПЕЦИАЛНОСТ],$D98)</f>
        <v>0</v>
      </c>
      <c r="I98" s="12">
        <f>SUMIFS(дДанни[Часове],дДанни[ОКС],"Доктор",дДанни[пФакултет],I$34,дДанни[нФакултет],$C98,дДанни[СПЕЦИАЛНОСТ],$D98)</f>
        <v>0</v>
      </c>
      <c r="J98" s="12">
        <f>SUMIFS(дДанни[Часове],дДанни[ОКС],"Доктор",дДанни[пФакултет],J$34,дДанни[нФакултет],$C98,дДанни[СПЕЦИАЛНОСТ],$D98)</f>
        <v>0</v>
      </c>
      <c r="K98" s="12">
        <f>SUMIFS(дДанни[Часове],дДанни[ОКС],"Доктор",дДанни[пФакултет],K$34,дДанни[нФакултет],$C98,дДанни[СПЕЦИАЛНОСТ],$D98)</f>
        <v>0</v>
      </c>
      <c r="L98" s="12">
        <f>SUMIFS(дДанни[Часове],дДанни[ОКС],"Доктор",дДанни[пФакултет],L$34,дДанни[нФакултет],$C98,дДанни[СПЕЦИАЛНОСТ],$D98)</f>
        <v>0</v>
      </c>
      <c r="M98" s="12">
        <f>SUMIFS(дДанни[Часове],дДанни[ОКС],"Доктор",дДанни[пФакултет],M$34,дДанни[нФакултет],$C98,дДанни[СПЕЦИАЛНОСТ],$D98)</f>
        <v>0</v>
      </c>
      <c r="N98" s="12">
        <f>SUMIFS(дДанни[Часове],дДанни[ОКС],"Доктор",дДанни[пФакултет],N$34,дДанни[нФакултет],$C98,дДанни[СПЕЦИАЛНОСТ],$D98)</f>
        <v>0</v>
      </c>
      <c r="O98" s="12">
        <f>SUMIFS(дДанни[Часове],дДанни[ОКС],"Доктор",дДанни[пФакултет],O$34,дДанни[нФакултет],$C98,дДанни[СПЕЦИАЛНОСТ],$D98)</f>
        <v>0</v>
      </c>
      <c r="P98" s="12">
        <f>SUMIFS(дДанни[Часове],дДанни[ОКС],"Доктор",дДанни[пФакултет],P$34,дДанни[нФакултет],$C98,дДанни[СПЕЦИАЛНОСТ],$D98)</f>
        <v>0</v>
      </c>
      <c r="Q98" s="12">
        <f>SUMIFS(дДанни[Часове],дДанни[ОКС],"Доктор",дДанни[пФакултет],Q$34,дДанни[нФакултет],$C98,дДанни[СПЕЦИАЛНОСТ],$D98)</f>
        <v>0</v>
      </c>
      <c r="R98" s="12">
        <f>SUMIFS(дДанни[Часове],дДанни[ОКС],"Доктор",дДанни[пФакултет],R$34,дДанни[нФакултет],$C98,дДанни[СПЕЦИАЛНОСТ],$D98)</f>
        <v>0</v>
      </c>
      <c r="S98" s="12">
        <f>SUMIFS(дДанни[Часове],дДанни[ОКС],"Доктор",дДанни[пФакултет],S$34,дДанни[нФакултет],$C98,дДанни[СПЕЦИАЛНОСТ],$D98)</f>
        <v>0</v>
      </c>
      <c r="T98" s="12">
        <f>SUMIFS(дДанни[Часове],дДанни[ОКС],"Доктор",дДанни[пФакултет],T$34,дДанни[нФакултет],$C98,дДанни[СПЕЦИАЛНОСТ],$D98)</f>
        <v>0</v>
      </c>
      <c r="U98" s="32">
        <f>SUMIFS(дДанни[Часове],дДанни[ОКС],"Доктор",дДанни[пФакултет],U$34,дДанни[нФакултет],$C98,дДанни[СПЕЦИАЛНОСТ],$D98)</f>
        <v>0</v>
      </c>
      <c r="V98" s="12">
        <f>SUMIFS(дДанни[Часове],дДанни[ОКС],"Доктор",дДанни[пФакултет],V$34,дДанни[нФакултет],$C98,дДанни[СПЕЦИАЛНОСТ],$D98)</f>
        <v>0</v>
      </c>
      <c r="W98" s="12">
        <f>SUMIFS(дДанни[Часове],дДанни[ОКС],"Доктор",дДанни[пФакултет],W$34,дДанни[нФакултет],$C98,дДанни[СПЕЦИАЛНОСТ],$D98)</f>
        <v>0</v>
      </c>
      <c r="X98" s="12">
        <f>SUMIFS(дДанни[Часове],дДанни[ОКС],"Доктор",дДанни[пФакултет],X$34,дДанни[нФакултет],$C98,дДанни[СПЕЦИАЛНОСТ],$D98)</f>
        <v>0</v>
      </c>
      <c r="Y98" s="24">
        <f t="shared" si="17"/>
        <v>0</v>
      </c>
      <c r="Z98" s="306">
        <f>SUM(Y98:Y99)</f>
        <v>41</v>
      </c>
      <c r="AB98" s="140"/>
      <c r="AD98" s="301">
        <f>A98</f>
        <v>12</v>
      </c>
      <c r="AE98" s="304" t="str">
        <f>B98</f>
        <v>Религия и теология</v>
      </c>
      <c r="AF98" s="69" t="str">
        <f t="shared" si="64"/>
        <v>БсФ</v>
      </c>
      <c r="AG98" s="59" t="str">
        <f t="shared" si="64"/>
        <v>Религията в Европа</v>
      </c>
      <c r="AH98" s="162" t="str">
        <f t="shared" si="68"/>
        <v/>
      </c>
      <c r="AI98" s="162" t="str">
        <f t="shared" si="68"/>
        <v/>
      </c>
      <c r="AJ98" s="162" t="str">
        <f t="shared" si="68"/>
        <v/>
      </c>
      <c r="AK98" s="162" t="str">
        <f t="shared" si="68"/>
        <v/>
      </c>
      <c r="AL98" s="162" t="str">
        <f t="shared" si="68"/>
        <v/>
      </c>
      <c r="AM98" s="162" t="str">
        <f t="shared" si="68"/>
        <v/>
      </c>
      <c r="AN98" s="162" t="str">
        <f t="shared" si="68"/>
        <v/>
      </c>
      <c r="AO98" s="162" t="str">
        <f t="shared" si="68"/>
        <v/>
      </c>
      <c r="AP98" s="162" t="str">
        <f t="shared" si="68"/>
        <v/>
      </c>
      <c r="AQ98" s="162" t="str">
        <f t="shared" si="68"/>
        <v/>
      </c>
      <c r="AR98" s="162" t="str">
        <f t="shared" si="68"/>
        <v/>
      </c>
      <c r="AS98" s="162" t="str">
        <f t="shared" si="68"/>
        <v/>
      </c>
      <c r="AT98" s="162" t="str">
        <f t="shared" si="68"/>
        <v/>
      </c>
      <c r="AU98" s="162" t="str">
        <f t="shared" si="68"/>
        <v/>
      </c>
      <c r="AV98" s="162" t="str">
        <f t="shared" si="68"/>
        <v/>
      </c>
      <c r="AW98" s="162" t="str">
        <f t="shared" si="67"/>
        <v/>
      </c>
      <c r="AX98" s="163" t="str">
        <f t="shared" si="66"/>
        <v/>
      </c>
      <c r="AY98" s="162" t="str">
        <f t="shared" si="66"/>
        <v/>
      </c>
      <c r="AZ98" s="162" t="str">
        <f t="shared" si="66"/>
        <v/>
      </c>
      <c r="BA98" s="162" t="str">
        <f t="shared" si="66"/>
        <v/>
      </c>
      <c r="BB98" s="142">
        <f t="shared" si="22"/>
        <v>0</v>
      </c>
      <c r="BC98" s="310"/>
    </row>
    <row r="99" spans="1:55" ht="16.5" thickBot="1" x14ac:dyDescent="0.3">
      <c r="A99" s="303"/>
      <c r="B99" s="305"/>
      <c r="C99" s="71" t="str">
        <f>БАКАЛАВРИ!C99</f>
        <v>БсФ</v>
      </c>
      <c r="D99" s="61" t="str">
        <f>БАКАЛАВРИ!D99</f>
        <v>Теология</v>
      </c>
      <c r="E99" s="80">
        <v>41</v>
      </c>
      <c r="F99" s="80">
        <f>SUMIFS(дДанни[Часове],дДанни[ОКС],"Доктор",дДанни[пФакултет],F$34,дДанни[нФакултет],$C99,дДанни[СПЕЦИАЛНОСТ],$D99)</f>
        <v>0</v>
      </c>
      <c r="G99" s="80">
        <f>SUMIFS(дДанни[Часове],дДанни[ОКС],"Доктор",дДанни[пФакултет],G$34,дДанни[нФакултет],$C99,дДанни[СПЕЦИАЛНОСТ],$D99)</f>
        <v>0</v>
      </c>
      <c r="H99" s="80">
        <f>SUMIFS(дДанни[Часове],дДанни[ОКС],"Доктор",дДанни[пФакултет],H$34,дДанни[нФакултет],$C99,дДанни[СПЕЦИАЛНОСТ],$D99)</f>
        <v>0</v>
      </c>
      <c r="I99" s="80">
        <f>SUMIFS(дДанни[Часове],дДанни[ОКС],"Доктор",дДанни[пФакултет],I$34,дДанни[нФакултет],$C99,дДанни[СПЕЦИАЛНОСТ],$D99)</f>
        <v>0</v>
      </c>
      <c r="J99" s="80">
        <f>SUMIFS(дДанни[Часове],дДанни[ОКС],"Доктор",дДанни[пФакултет],J$34,дДанни[нФакултет],$C99,дДанни[СПЕЦИАЛНОСТ],$D99)</f>
        <v>0</v>
      </c>
      <c r="K99" s="80">
        <f>SUMIFS(дДанни[Часове],дДанни[ОКС],"Доктор",дДанни[пФакултет],K$34,дДанни[нФакултет],$C99,дДанни[СПЕЦИАЛНОСТ],$D99)</f>
        <v>0</v>
      </c>
      <c r="L99" s="80">
        <f>SUMIFS(дДанни[Часове],дДанни[ОКС],"Доктор",дДанни[пФакултет],L$34,дДанни[нФакултет],$C99,дДанни[СПЕЦИАЛНОСТ],$D99)</f>
        <v>0</v>
      </c>
      <c r="M99" s="80">
        <f>SUMIFS(дДанни[Часове],дДанни[ОКС],"Доктор",дДанни[пФакултет],M$34,дДанни[нФакултет],$C99,дДанни[СПЕЦИАЛНОСТ],$D99)</f>
        <v>0</v>
      </c>
      <c r="N99" s="80">
        <f>SUMIFS(дДанни[Часове],дДанни[ОКС],"Доктор",дДанни[пФакултет],N$34,дДанни[нФакултет],$C99,дДанни[СПЕЦИАЛНОСТ],$D99)</f>
        <v>0</v>
      </c>
      <c r="O99" s="80">
        <f>SUMIFS(дДанни[Часове],дДанни[ОКС],"Доктор",дДанни[пФакултет],O$34,дДанни[нФакултет],$C99,дДанни[СПЕЦИАЛНОСТ],$D99)</f>
        <v>0</v>
      </c>
      <c r="P99" s="80">
        <f>SUMIFS(дДанни[Часове],дДанни[ОКС],"Доктор",дДанни[пФакултет],P$34,дДанни[нФакултет],$C99,дДанни[СПЕЦИАЛНОСТ],$D99)</f>
        <v>0</v>
      </c>
      <c r="Q99" s="80">
        <f>SUMIFS(дДанни[Часове],дДанни[ОКС],"Доктор",дДанни[пФакултет],Q$34,дДанни[нФакултет],$C99,дДанни[СПЕЦИАЛНОСТ],$D99)</f>
        <v>0</v>
      </c>
      <c r="R99" s="80">
        <f>SUMIFS(дДанни[Часове],дДанни[ОКС],"Доктор",дДанни[пФакултет],R$34,дДанни[нФакултет],$C99,дДанни[СПЕЦИАЛНОСТ],$D99)</f>
        <v>0</v>
      </c>
      <c r="S99" s="80">
        <f>SUMIFS(дДанни[Часове],дДанни[ОКС],"Доктор",дДанни[пФакултет],S$34,дДанни[нФакултет],$C99,дДанни[СПЕЦИАЛНОСТ],$D99)</f>
        <v>0</v>
      </c>
      <c r="T99" s="80">
        <f>SUMIFS(дДанни[Часове],дДанни[ОКС],"Доктор",дДанни[пФакултет],T$34,дДанни[нФакултет],$C99,дДанни[СПЕЦИАЛНОСТ],$D99)</f>
        <v>0</v>
      </c>
      <c r="U99" s="81">
        <f>SUMIFS(дДанни[Часове],дДанни[ОКС],"Доктор",дДанни[пФакултет],U$34,дДанни[нФакултет],$C99,дДанни[СПЕЦИАЛНОСТ],$D99)</f>
        <v>0</v>
      </c>
      <c r="V99" s="80">
        <f>SUMIFS(дДанни[Часове],дДанни[ОКС],"Доктор",дДанни[пФакултет],V$34,дДанни[нФакултет],$C99,дДанни[СПЕЦИАЛНОСТ],$D99)</f>
        <v>0</v>
      </c>
      <c r="W99" s="80">
        <f>SUMIFS(дДанни[Часове],дДанни[ОКС],"Доктор",дДанни[пФакултет],W$34,дДанни[нФакултет],$C99,дДанни[СПЕЦИАЛНОСТ],$D99)</f>
        <v>0</v>
      </c>
      <c r="X99" s="80">
        <f>SUMIFS(дДанни[Часове],дДанни[ОКС],"Доктор",дДанни[пФакултет],X$34,дДанни[нФакултет],$C99,дДанни[СПЕЦИАЛНОСТ],$D99)</f>
        <v>0</v>
      </c>
      <c r="Y99" s="24">
        <f t="shared" si="17"/>
        <v>41</v>
      </c>
      <c r="Z99" s="308"/>
      <c r="AB99" s="140"/>
      <c r="AD99" s="303"/>
      <c r="AE99" s="305"/>
      <c r="AF99" s="71" t="str">
        <f t="shared" si="64"/>
        <v>БсФ</v>
      </c>
      <c r="AG99" s="61" t="str">
        <f t="shared" si="64"/>
        <v>Теология</v>
      </c>
      <c r="AH99" s="166">
        <f t="shared" si="68"/>
        <v>1</v>
      </c>
      <c r="AI99" s="166">
        <f t="shared" si="68"/>
        <v>0</v>
      </c>
      <c r="AJ99" s="166">
        <f t="shared" si="68"/>
        <v>0</v>
      </c>
      <c r="AK99" s="166">
        <f t="shared" si="68"/>
        <v>0</v>
      </c>
      <c r="AL99" s="166">
        <f t="shared" si="68"/>
        <v>0</v>
      </c>
      <c r="AM99" s="166">
        <f t="shared" si="68"/>
        <v>0</v>
      </c>
      <c r="AN99" s="166">
        <f t="shared" si="68"/>
        <v>0</v>
      </c>
      <c r="AO99" s="166">
        <f t="shared" si="68"/>
        <v>0</v>
      </c>
      <c r="AP99" s="166">
        <f t="shared" si="68"/>
        <v>0</v>
      </c>
      <c r="AQ99" s="166">
        <f t="shared" si="68"/>
        <v>0</v>
      </c>
      <c r="AR99" s="166">
        <f t="shared" si="68"/>
        <v>0</v>
      </c>
      <c r="AS99" s="166">
        <f t="shared" si="68"/>
        <v>0</v>
      </c>
      <c r="AT99" s="166">
        <f t="shared" si="68"/>
        <v>0</v>
      </c>
      <c r="AU99" s="166">
        <f t="shared" si="68"/>
        <v>0</v>
      </c>
      <c r="AV99" s="166">
        <f t="shared" si="68"/>
        <v>0</v>
      </c>
      <c r="AW99" s="166">
        <f t="shared" si="67"/>
        <v>0</v>
      </c>
      <c r="AX99" s="167">
        <f t="shared" si="66"/>
        <v>0</v>
      </c>
      <c r="AY99" s="166">
        <f t="shared" si="66"/>
        <v>0</v>
      </c>
      <c r="AZ99" s="166">
        <f t="shared" si="66"/>
        <v>0</v>
      </c>
      <c r="BA99" s="166">
        <f t="shared" si="66"/>
        <v>0</v>
      </c>
      <c r="BB99" s="142">
        <f t="shared" si="22"/>
        <v>1</v>
      </c>
      <c r="BC99" s="311"/>
    </row>
    <row r="100" spans="1:55" ht="16.5" thickBot="1" x14ac:dyDescent="0.3">
      <c r="A100" s="191">
        <f>MAX($A$36:A99)+1</f>
        <v>13</v>
      </c>
      <c r="B100" s="189" t="str">
        <f>БАКАЛАВРИ!B100</f>
        <v>Социални дейности</v>
      </c>
      <c r="C100" s="77" t="str">
        <f>БАКАЛАВРИ!C100</f>
        <v>ФП</v>
      </c>
      <c r="D100" s="67" t="str">
        <f>БАКАЛАВРИ!D100</f>
        <v>Социални дейности</v>
      </c>
      <c r="E100" s="53">
        <f>SUMIFS(дДанни[Часове],дДанни[ОКС],"Доктор",дДанни[пФакултет],E$34,дДанни[нФакултет],$C100,дДанни[СПЕЦИАЛНОСТ],$D100)</f>
        <v>0</v>
      </c>
      <c r="F100" s="51">
        <f>SUMIFS(дДанни[Часове],дДанни[ОКС],"Доктор",дДанни[пФакултет],F$34,дДанни[нФакултет],$C100,дДанни[СПЕЦИАЛНОСТ],$D100)</f>
        <v>0</v>
      </c>
      <c r="G100" s="51">
        <f>SUMIFS(дДанни[Часове],дДанни[ОКС],"Доктор",дДанни[пФакултет],G$34,дДанни[нФакултет],$C100,дДанни[СПЕЦИАЛНОСТ],$D100)</f>
        <v>0</v>
      </c>
      <c r="H100" s="51">
        <f>SUMIFS(дДанни[Часове],дДанни[ОКС],"Доктор",дДанни[пФакултет],H$34,дДанни[нФакултет],$C100,дДанни[СПЕЦИАЛНОСТ],$D100)</f>
        <v>0</v>
      </c>
      <c r="I100" s="51">
        <f>SUMIFS(дДанни[Часове],дДанни[ОКС],"Доктор",дДанни[пФакултет],I$34,дДанни[нФакултет],$C100,дДанни[СПЕЦИАЛНОСТ],$D100)</f>
        <v>0</v>
      </c>
      <c r="J100" s="51">
        <f>SUMIFS(дДанни[Часове],дДанни[ОКС],"Доктор",дДанни[пФакултет],J$34,дДанни[нФакултет],$C100,дДанни[СПЕЦИАЛНОСТ],$D100)</f>
        <v>0</v>
      </c>
      <c r="K100" s="51">
        <f>SUMIFS(дДанни[Часове],дДанни[ОКС],"Доктор",дДанни[пФакултет],K$34,дДанни[нФакултет],$C100,дДанни[СПЕЦИАЛНОСТ],$D100)</f>
        <v>0</v>
      </c>
      <c r="L100" s="51">
        <f>SUMIFS(дДанни[Часове],дДанни[ОКС],"Доктор",дДанни[пФакултет],L$34,дДанни[нФакултет],$C100,дДанни[СПЕЦИАЛНОСТ],$D100)</f>
        <v>0</v>
      </c>
      <c r="M100" s="51">
        <f>SUMIFS(дДанни[Часове],дДанни[ОКС],"Доктор",дДанни[пФакултет],M$34,дДанни[нФакултет],$C100,дДанни[СПЕЦИАЛНОСТ],$D100)</f>
        <v>0</v>
      </c>
      <c r="N100" s="51">
        <f>SUMIFS(дДанни[Часове],дДанни[ОКС],"Доктор",дДанни[пФакултет],N$34,дДанни[нФакултет],$C100,дДанни[СПЕЦИАЛНОСТ],$D100)</f>
        <v>0</v>
      </c>
      <c r="O100" s="51">
        <f>SUMIFS(дДанни[Часове],дДанни[ОКС],"Доктор",дДанни[пФакултет],O$34,дДанни[нФакултет],$C100,дДанни[СПЕЦИАЛНОСТ],$D100)</f>
        <v>0</v>
      </c>
      <c r="P100" s="51">
        <v>6</v>
      </c>
      <c r="Q100" s="51">
        <f>SUMIFS(дДанни[Часове],дДанни[ОКС],"Доктор",дДанни[пФакултет],Q$34,дДанни[нФакултет],$C100,дДанни[СПЕЦИАЛНОСТ],$D100)</f>
        <v>0</v>
      </c>
      <c r="R100" s="51">
        <f>SUMIFS(дДанни[Часове],дДанни[ОКС],"Доктор",дДанни[пФакултет],R$34,дДанни[нФакултет],$C100,дДанни[СПЕЦИАЛНОСТ],$D100)</f>
        <v>0</v>
      </c>
      <c r="S100" s="51">
        <f>SUMIFS(дДанни[Часове],дДанни[ОКС],"Доктор",дДанни[пФакултет],S$34,дДанни[нФакултет],$C100,дДанни[СПЕЦИАЛНОСТ],$D100)</f>
        <v>0</v>
      </c>
      <c r="T100" s="51">
        <f>SUMIFS(дДанни[Часове],дДанни[ОКС],"Доктор",дДанни[пФакултет],T$34,дДанни[нФакултет],$C100,дДанни[СПЕЦИАЛНОСТ],$D100)</f>
        <v>0</v>
      </c>
      <c r="U100" s="52">
        <f>SUMIFS(дДанни[Часове],дДанни[ОКС],"Доктор",дДанни[пФакултет],U$34,дДанни[нФакултет],$C100,дДанни[СПЕЦИАЛНОСТ],$D100)</f>
        <v>0</v>
      </c>
      <c r="V100" s="51">
        <f>SUMIFS(дДанни[Часове],дДанни[ОКС],"Доктор",дДанни[пФакултет],V$34,дДанни[нФакултет],$C100,дДанни[СПЕЦИАЛНОСТ],$D100)</f>
        <v>0</v>
      </c>
      <c r="W100" s="51">
        <f>SUMIFS(дДанни[Часове],дДанни[ОКС],"Доктор",дДанни[пФакултет],W$34,дДанни[нФакултет],$C100,дДанни[СПЕЦИАЛНОСТ],$D100)</f>
        <v>0</v>
      </c>
      <c r="X100" s="51">
        <f>SUMIFS(дДанни[Часове],дДанни[ОКС],"Доктор",дДанни[пФакултет],X$34,дДанни[нФакултет],$C100,дДанни[СПЕЦИАЛНОСТ],$D100)</f>
        <v>0</v>
      </c>
      <c r="Y100" s="24">
        <f t="shared" ref="Y100:Y163" si="69">SUM(E100:T100,U100:X100)</f>
        <v>6</v>
      </c>
      <c r="Z100" s="283">
        <f>Y100</f>
        <v>6</v>
      </c>
      <c r="AB100" s="140"/>
      <c r="AD100" s="191">
        <f>A100</f>
        <v>13</v>
      </c>
      <c r="AE100" s="189" t="str">
        <f>B100</f>
        <v>Социални дейности</v>
      </c>
      <c r="AF100" s="77" t="str">
        <f t="shared" si="64"/>
        <v>ФП</v>
      </c>
      <c r="AG100" s="67" t="str">
        <f t="shared" si="64"/>
        <v>Социални дейности</v>
      </c>
      <c r="AH100" s="261">
        <f t="shared" si="68"/>
        <v>0</v>
      </c>
      <c r="AI100" s="164">
        <f t="shared" si="68"/>
        <v>0</v>
      </c>
      <c r="AJ100" s="164">
        <f t="shared" si="68"/>
        <v>0</v>
      </c>
      <c r="AK100" s="164">
        <f t="shared" si="68"/>
        <v>0</v>
      </c>
      <c r="AL100" s="164">
        <f t="shared" si="68"/>
        <v>0</v>
      </c>
      <c r="AM100" s="164">
        <f t="shared" si="68"/>
        <v>0</v>
      </c>
      <c r="AN100" s="164">
        <f t="shared" si="68"/>
        <v>0</v>
      </c>
      <c r="AO100" s="164">
        <f t="shared" si="68"/>
        <v>0</v>
      </c>
      <c r="AP100" s="164">
        <f t="shared" si="68"/>
        <v>0</v>
      </c>
      <c r="AQ100" s="164">
        <f t="shared" si="68"/>
        <v>0</v>
      </c>
      <c r="AR100" s="164">
        <f t="shared" si="68"/>
        <v>0</v>
      </c>
      <c r="AS100" s="164">
        <f t="shared" si="68"/>
        <v>1</v>
      </c>
      <c r="AT100" s="164">
        <f t="shared" si="68"/>
        <v>0</v>
      </c>
      <c r="AU100" s="164">
        <f t="shared" si="68"/>
        <v>0</v>
      </c>
      <c r="AV100" s="164">
        <f t="shared" si="68"/>
        <v>0</v>
      </c>
      <c r="AW100" s="164">
        <f t="shared" si="67"/>
        <v>0</v>
      </c>
      <c r="AX100" s="165">
        <f t="shared" si="66"/>
        <v>0</v>
      </c>
      <c r="AY100" s="164">
        <f t="shared" si="66"/>
        <v>0</v>
      </c>
      <c r="AZ100" s="164">
        <f t="shared" si="66"/>
        <v>0</v>
      </c>
      <c r="BA100" s="164">
        <f t="shared" si="66"/>
        <v>0</v>
      </c>
      <c r="BB100" s="142">
        <f t="shared" si="22"/>
        <v>1</v>
      </c>
      <c r="BC100" s="47"/>
    </row>
    <row r="101" spans="1:55" ht="16.5" thickBot="1" x14ac:dyDescent="0.3">
      <c r="A101" s="349">
        <f>MAX($A$36:A100)+1</f>
        <v>14</v>
      </c>
      <c r="B101" s="351" t="str">
        <f>БАКАЛАВРИ!B101</f>
        <v>Социология, антропология и науки за културата</v>
      </c>
      <c r="C101" s="232" t="str">
        <f>БАКАЛАВРИ!C101</f>
        <v>ИФ</v>
      </c>
      <c r="D101" s="233" t="str">
        <f>БАКАЛАВРИ!D101</f>
        <v>Етнология</v>
      </c>
      <c r="E101" s="153">
        <f>SUMIFS(дДанни[Часове],дДанни[ОКС],"Доктор",дДанни[пФакултет],E$34,дДанни[нФакултет],$C101,дДанни[СПЕЦИАЛНОСТ],$D101)</f>
        <v>0</v>
      </c>
      <c r="F101" s="12">
        <f>SUMIFS(дДанни[Часове],дДанни[ОКС],"Доктор",дДанни[пФакултет],F$34,дДанни[нФакултет],$C101,дДанни[СПЕЦИАЛНОСТ],$D101)</f>
        <v>0</v>
      </c>
      <c r="G101" s="12">
        <f>SUMIFS(дДанни[Часове],дДанни[ОКС],"Доктор",дДанни[пФакултет],G$34,дДанни[нФакултет],$C101,дДанни[СПЕЦИАЛНОСТ],$D101)</f>
        <v>0</v>
      </c>
      <c r="H101" s="12">
        <f>SUMIFS(дДанни[Часове],дДанни[ОКС],"Доктор",дДанни[пФакултет],H$34,дДанни[нФакултет],$C101,дДанни[СПЕЦИАЛНОСТ],$D101)</f>
        <v>0</v>
      </c>
      <c r="I101" s="12">
        <f>SUMIFS(дДанни[Часове],дДанни[ОКС],"Доктор",дДанни[пФакултет],I$34,дДанни[нФакултет],$C101,дДанни[СПЕЦИАЛНОСТ],$D101)</f>
        <v>0</v>
      </c>
      <c r="J101" s="12">
        <f>SUMIFS(дДанни[Часове],дДанни[ОКС],"Доктор",дДанни[пФакултет],J$34,дДанни[нФакултет],$C101,дДанни[СПЕЦИАЛНОСТ],$D101)</f>
        <v>0</v>
      </c>
      <c r="K101" s="12">
        <f>SUMIFS(дДанни[Часове],дДанни[ОКС],"Доктор",дДанни[пФакултет],K$34,дДанни[нФакултет],$C101,дДанни[СПЕЦИАЛНОСТ],$D101)</f>
        <v>0</v>
      </c>
      <c r="L101" s="12">
        <f>SUMIFS(дДанни[Часове],дДанни[ОКС],"Доктор",дДанни[пФакултет],L$34,дДанни[нФакултет],$C101,дДанни[СПЕЦИАЛНОСТ],$D101)</f>
        <v>0</v>
      </c>
      <c r="M101" s="12">
        <f>SUMIFS(дДанни[Часове],дДанни[ОКС],"Доктор",дДанни[пФакултет],M$34,дДанни[нФакултет],$C101,дДанни[СПЕЦИАЛНОСТ],$D101)</f>
        <v>0</v>
      </c>
      <c r="N101" s="12">
        <f>SUMIFS(дДанни[Часове],дДанни[ОКС],"Доктор",дДанни[пФакултет],N$34,дДанни[нФакултет],$C101,дДанни[СПЕЦИАЛНОСТ],$D101)</f>
        <v>0</v>
      </c>
      <c r="O101" s="12">
        <f>SUMIFS(дДанни[Часове],дДанни[ОКС],"Доктор",дДанни[пФакултет],O$34,дДанни[нФакултет],$C101,дДанни[СПЕЦИАЛНОСТ],$D101)</f>
        <v>0</v>
      </c>
      <c r="P101" s="12">
        <f>SUMIFS(дДанни[Часове],дДанни[ОКС],"Доктор",дДанни[пФакултет],P$34,дДанни[нФакултет],$C101,дДанни[СПЕЦИАЛНОСТ],$D101)</f>
        <v>0</v>
      </c>
      <c r="Q101" s="12">
        <f>SUMIFS(дДанни[Часове],дДанни[ОКС],"Доктор",дДанни[пФакултет],Q$34,дДанни[нФакултет],$C101,дДанни[СПЕЦИАЛНОСТ],$D101)</f>
        <v>0</v>
      </c>
      <c r="R101" s="12">
        <f>SUMIFS(дДанни[Часове],дДанни[ОКС],"Доктор",дДанни[пФакултет],R$34,дДанни[нФакултет],$C101,дДанни[СПЕЦИАЛНОСТ],$D101)</f>
        <v>0</v>
      </c>
      <c r="S101" s="12">
        <f>SUMIFS(дДанни[Часове],дДанни[ОКС],"Доктор",дДанни[пФакултет],S$34,дДанни[нФакултет],$C101,дДанни[СПЕЦИАЛНОСТ],$D101)</f>
        <v>0</v>
      </c>
      <c r="T101" s="12">
        <f>SUMIFS(дДанни[Часове],дДанни[ОКС],"Доктор",дДанни[пФакултет],T$34,дДанни[нФакултет],$C101,дДанни[СПЕЦИАЛНОСТ],$D101)</f>
        <v>0</v>
      </c>
      <c r="U101" s="32">
        <f>SUMIFS(дДанни[Часове],дДанни[ОКС],"Доктор",дДанни[пФакултет],U$34,дДанни[нФакултет],$C101,дДанни[СПЕЦИАЛНОСТ],$D101)</f>
        <v>0</v>
      </c>
      <c r="V101" s="12">
        <f>SUMIFS(дДанни[Часове],дДанни[ОКС],"Доктор",дДанни[пФакултет],V$34,дДанни[нФакултет],$C101,дДанни[СПЕЦИАЛНОСТ],$D101)</f>
        <v>0</v>
      </c>
      <c r="W101" s="12">
        <f>SUMIFS(дДанни[Часове],дДанни[ОКС],"Доктор",дДанни[пФакултет],W$34,дДанни[нФакултет],$C101,дДанни[СПЕЦИАЛНОСТ],$D101)</f>
        <v>0</v>
      </c>
      <c r="X101" s="12">
        <f>SUMIFS(дДанни[Часове],дДанни[ОКС],"Доктор",дДанни[пФакултет],X$34,дДанни[нФакултет],$C101,дДанни[СПЕЦИАЛНОСТ],$D101)</f>
        <v>0</v>
      </c>
      <c r="Y101" s="24">
        <f t="shared" si="69"/>
        <v>0</v>
      </c>
      <c r="Z101" s="306">
        <f>SUM(Y101:Y106)</f>
        <v>36</v>
      </c>
      <c r="AB101" s="140"/>
      <c r="AD101" s="190"/>
      <c r="AE101" s="188"/>
      <c r="AF101" s="257" t="str">
        <f t="shared" ref="AF101:AG130" si="70">C101</f>
        <v>ИФ</v>
      </c>
      <c r="AG101" s="258" t="str">
        <f t="shared" si="70"/>
        <v>Етнология</v>
      </c>
      <c r="AH101" s="166" t="str">
        <f t="shared" si="68"/>
        <v/>
      </c>
      <c r="AI101" s="166" t="str">
        <f t="shared" si="68"/>
        <v/>
      </c>
      <c r="AJ101" s="166" t="str">
        <f t="shared" si="68"/>
        <v/>
      </c>
      <c r="AK101" s="166" t="str">
        <f t="shared" si="68"/>
        <v/>
      </c>
      <c r="AL101" s="166" t="str">
        <f t="shared" si="68"/>
        <v/>
      </c>
      <c r="AM101" s="166" t="str">
        <f t="shared" si="68"/>
        <v/>
      </c>
      <c r="AN101" s="166" t="str">
        <f t="shared" si="68"/>
        <v/>
      </c>
      <c r="AO101" s="166" t="str">
        <f t="shared" si="68"/>
        <v/>
      </c>
      <c r="AP101" s="166" t="str">
        <f t="shared" si="68"/>
        <v/>
      </c>
      <c r="AQ101" s="166" t="str">
        <f t="shared" si="68"/>
        <v/>
      </c>
      <c r="AR101" s="166" t="str">
        <f t="shared" si="68"/>
        <v/>
      </c>
      <c r="AS101" s="166" t="str">
        <f t="shared" si="68"/>
        <v/>
      </c>
      <c r="AT101" s="166" t="str">
        <f t="shared" si="68"/>
        <v/>
      </c>
      <c r="AU101" s="166" t="str">
        <f t="shared" si="68"/>
        <v/>
      </c>
      <c r="AV101" s="166" t="str">
        <f t="shared" si="68"/>
        <v/>
      </c>
      <c r="AW101" s="166" t="str">
        <f t="shared" si="67"/>
        <v/>
      </c>
      <c r="AX101" s="167" t="str">
        <f t="shared" si="67"/>
        <v/>
      </c>
      <c r="AY101" s="166" t="str">
        <f t="shared" si="67"/>
        <v/>
      </c>
      <c r="AZ101" s="166" t="str">
        <f t="shared" si="67"/>
        <v/>
      </c>
      <c r="BA101" s="166" t="str">
        <f t="shared" si="67"/>
        <v/>
      </c>
      <c r="BB101" s="142">
        <f t="shared" si="22"/>
        <v>0</v>
      </c>
      <c r="BC101" s="186"/>
    </row>
    <row r="102" spans="1:55" ht="15.75" customHeight="1" x14ac:dyDescent="0.25">
      <c r="A102" s="353"/>
      <c r="B102" s="354"/>
      <c r="C102" s="73" t="str">
        <f>БАКАЛАВРИ!C102</f>
        <v>ИФ</v>
      </c>
      <c r="D102" s="63" t="str">
        <f>БАКАЛАВРИ!D102</f>
        <v>Етнология и културна антропология</v>
      </c>
      <c r="E102" s="30">
        <f>SUMIFS(дДанни[Часове],дДанни[ОКС],"Доктор",дДанни[пФакултет],E$34,дДанни[нФакултет],$C102,дДанни[СПЕЦИАЛНОСТ],$D102)</f>
        <v>0</v>
      </c>
      <c r="F102" s="30">
        <f>SUMIFS(дДанни[Часове],дДанни[ОКС],"Доктор",дДанни[пФакултет],F$34,дДанни[нФакултет],$C102,дДанни[СПЕЦИАЛНОСТ],$D102)</f>
        <v>0</v>
      </c>
      <c r="G102" s="30">
        <f>SUMIFS(дДанни[Часове],дДанни[ОКС],"Доктор",дДанни[пФакултет],G$34,дДанни[нФакултет],$C102,дДанни[СПЕЦИАЛНОСТ],$D102)</f>
        <v>0</v>
      </c>
      <c r="H102" s="30">
        <v>15</v>
      </c>
      <c r="I102" s="30">
        <f>SUMIFS(дДанни[Часове],дДанни[ОКС],"Доктор",дДанни[пФакултет],I$34,дДанни[нФакултет],$C102,дДанни[СПЕЦИАЛНОСТ],$D102)</f>
        <v>0</v>
      </c>
      <c r="J102" s="30">
        <f>SUMIFS(дДанни[Часове],дДанни[ОКС],"Доктор",дДанни[пФакултет],J$34,дДанни[нФакултет],$C102,дДанни[СПЕЦИАЛНОСТ],$D102)</f>
        <v>0</v>
      </c>
      <c r="K102" s="30">
        <f>SUMIFS(дДанни[Часове],дДанни[ОКС],"Доктор",дДанни[пФакултет],K$34,дДанни[нФакултет],$C102,дДанни[СПЕЦИАЛНОСТ],$D102)</f>
        <v>0</v>
      </c>
      <c r="L102" s="30">
        <f>SUMIFS(дДанни[Часове],дДанни[ОКС],"Доктор",дДанни[пФакултет],L$34,дДанни[нФакултет],$C102,дДанни[СПЕЦИАЛНОСТ],$D102)</f>
        <v>0</v>
      </c>
      <c r="M102" s="30">
        <f>SUMIFS(дДанни[Часове],дДанни[ОКС],"Доктор",дДанни[пФакултет],M$34,дДанни[нФакултет],$C102,дДанни[СПЕЦИАЛНОСТ],$D102)</f>
        <v>0</v>
      </c>
      <c r="N102" s="30">
        <f>SUMIFS(дДанни[Часове],дДанни[ОКС],"Доктор",дДанни[пФакултет],N$34,дДанни[нФакултет],$C102,дДанни[СПЕЦИАЛНОСТ],$D102)</f>
        <v>0</v>
      </c>
      <c r="O102" s="30">
        <f>SUMIFS(дДанни[Часове],дДанни[ОКС],"Доктор",дДанни[пФакултет],O$34,дДанни[нФакултет],$C102,дДанни[СПЕЦИАЛНОСТ],$D102)</f>
        <v>0</v>
      </c>
      <c r="P102" s="30">
        <f>SUMIFS(дДанни[Часове],дДанни[ОКС],"Доктор",дДанни[пФакултет],P$34,дДанни[нФакултет],$C102,дДанни[СПЕЦИАЛНОСТ],$D102)</f>
        <v>0</v>
      </c>
      <c r="Q102" s="30">
        <f>SUMIFS(дДанни[Часове],дДанни[ОКС],"Доктор",дДанни[пФакултет],Q$34,дДанни[нФакултет],$C102,дДанни[СПЕЦИАЛНОСТ],$D102)</f>
        <v>0</v>
      </c>
      <c r="R102" s="30">
        <f>SUMIFS(дДанни[Часове],дДанни[ОКС],"Доктор",дДанни[пФакултет],R$34,дДанни[нФакултет],$C102,дДанни[СПЕЦИАЛНОСТ],$D102)</f>
        <v>0</v>
      </c>
      <c r="S102" s="30">
        <f>SUMIFS(дДанни[Часове],дДанни[ОКС],"Доктор",дДанни[пФакултет],S$34,дДанни[нФакултет],$C102,дДанни[СПЕЦИАЛНОСТ],$D102)</f>
        <v>0</v>
      </c>
      <c r="T102" s="30">
        <f>SUMIFS(дДанни[Часове],дДанни[ОКС],"Доктор",дДанни[пФакултет],T$34,дДанни[нФакултет],$C102,дДанни[СПЕЦИАЛНОСТ],$D102)</f>
        <v>0</v>
      </c>
      <c r="U102" s="35">
        <f>SUMIFS(дДанни[Часове],дДанни[ОКС],"Доктор",дДанни[пФакултет],U$34,дДанни[нФакултет],$C102,дДанни[СПЕЦИАЛНОСТ],$D102)</f>
        <v>0</v>
      </c>
      <c r="V102" s="30">
        <f>SUMIFS(дДанни[Часове],дДанни[ОКС],"Доктор",дДанни[пФакултет],V$34,дДанни[нФакултет],$C102,дДанни[СПЕЦИАЛНОСТ],$D102)</f>
        <v>0</v>
      </c>
      <c r="W102" s="30">
        <f>SUMIFS(дДанни[Часове],дДанни[ОКС],"Доктор",дДанни[пФакултет],W$34,дДанни[нФакултет],$C102,дДанни[СПЕЦИАЛНОСТ],$D102)</f>
        <v>0</v>
      </c>
      <c r="X102" s="30">
        <f>SUMIFS(дДанни[Часове],дДанни[ОКС],"Доктор",дДанни[пФакултет],X$34,дДанни[нФакултет],$C102,дДанни[СПЕЦИАЛНОСТ],$D102)</f>
        <v>0</v>
      </c>
      <c r="Y102" s="24">
        <f t="shared" si="69"/>
        <v>15</v>
      </c>
      <c r="Z102" s="307"/>
      <c r="AB102" s="140"/>
      <c r="AD102" s="301">
        <f>A101</f>
        <v>14</v>
      </c>
      <c r="AE102" s="304" t="str">
        <f>B101</f>
        <v>Социология, антропология и науки за културата</v>
      </c>
      <c r="AF102" s="69" t="str">
        <f t="shared" si="70"/>
        <v>ИФ</v>
      </c>
      <c r="AG102" s="59" t="str">
        <f t="shared" si="70"/>
        <v>Етнология и културна антропология</v>
      </c>
      <c r="AH102" s="162">
        <f t="shared" si="68"/>
        <v>0</v>
      </c>
      <c r="AI102" s="162">
        <f t="shared" si="68"/>
        <v>0</v>
      </c>
      <c r="AJ102" s="162">
        <f t="shared" si="68"/>
        <v>0</v>
      </c>
      <c r="AK102" s="162">
        <f t="shared" si="68"/>
        <v>1</v>
      </c>
      <c r="AL102" s="162">
        <f t="shared" si="68"/>
        <v>0</v>
      </c>
      <c r="AM102" s="162">
        <f t="shared" si="68"/>
        <v>0</v>
      </c>
      <c r="AN102" s="162">
        <f t="shared" si="68"/>
        <v>0</v>
      </c>
      <c r="AO102" s="162">
        <f t="shared" si="68"/>
        <v>0</v>
      </c>
      <c r="AP102" s="162">
        <f t="shared" si="68"/>
        <v>0</v>
      </c>
      <c r="AQ102" s="162">
        <f t="shared" si="68"/>
        <v>0</v>
      </c>
      <c r="AR102" s="162">
        <f t="shared" si="68"/>
        <v>0</v>
      </c>
      <c r="AS102" s="162">
        <f t="shared" si="68"/>
        <v>0</v>
      </c>
      <c r="AT102" s="162">
        <f t="shared" si="68"/>
        <v>0</v>
      </c>
      <c r="AU102" s="162">
        <f t="shared" si="68"/>
        <v>0</v>
      </c>
      <c r="AV102" s="162">
        <f t="shared" si="68"/>
        <v>0</v>
      </c>
      <c r="AW102" s="162">
        <f t="shared" si="67"/>
        <v>0</v>
      </c>
      <c r="AX102" s="163">
        <f t="shared" si="67"/>
        <v>0</v>
      </c>
      <c r="AY102" s="162">
        <f t="shared" si="67"/>
        <v>0</v>
      </c>
      <c r="AZ102" s="162">
        <f t="shared" si="67"/>
        <v>0</v>
      </c>
      <c r="BA102" s="162">
        <f t="shared" si="67"/>
        <v>0</v>
      </c>
      <c r="BB102" s="142">
        <f t="shared" si="22"/>
        <v>1</v>
      </c>
      <c r="BC102" s="310"/>
    </row>
    <row r="103" spans="1:55" ht="15.75" x14ac:dyDescent="0.25">
      <c r="A103" s="353"/>
      <c r="B103" s="354"/>
      <c r="C103" s="70" t="str">
        <f>БАКАЛАВРИ!C103</f>
        <v>ИФ</v>
      </c>
      <c r="D103" s="60" t="str">
        <f>БАКАЛАВРИ!D103</f>
        <v>Хебраистика</v>
      </c>
      <c r="E103" s="13">
        <f>SUMIFS(дДанни[Часове],дДанни[ОКС],"Доктор",дДанни[пФакултет],E$34,дДанни[нФакултет],$C103,дДанни[СПЕЦИАЛНОСТ],$D103)</f>
        <v>0</v>
      </c>
      <c r="F103" s="13">
        <f>SUMIFS(дДанни[Часове],дДанни[ОКС],"Доктор",дДанни[пФакултет],F$34,дДанни[нФакултет],$C103,дДанни[СПЕЦИАЛНОСТ],$D103)</f>
        <v>0</v>
      </c>
      <c r="G103" s="13">
        <f>SUMIFS(дДанни[Часове],дДанни[ОКС],"Доктор",дДанни[пФакултет],G$34,дДанни[нФакултет],$C103,дДанни[СПЕЦИАЛНОСТ],$D103)</f>
        <v>0</v>
      </c>
      <c r="H103" s="13">
        <f>SUMIFS(дДанни[Часове],дДанни[ОКС],"Доктор",дДанни[пФакултет],H$34,дДанни[нФакултет],$C103,дДанни[СПЕЦИАЛНОСТ],$D103)</f>
        <v>0</v>
      </c>
      <c r="I103" s="13">
        <f>SUMIFS(дДанни[Часове],дДанни[ОКС],"Доктор",дДанни[пФакултет],I$34,дДанни[нФакултет],$C103,дДанни[СПЕЦИАЛНОСТ],$D103)</f>
        <v>0</v>
      </c>
      <c r="J103" s="13">
        <f>SUMIFS(дДанни[Часове],дДанни[ОКС],"Доктор",дДанни[пФакултет],J$34,дДанни[нФакултет],$C103,дДанни[СПЕЦИАЛНОСТ],$D103)</f>
        <v>0</v>
      </c>
      <c r="K103" s="13">
        <f>SUMIFS(дДанни[Часове],дДанни[ОКС],"Доктор",дДанни[пФакултет],K$34,дДанни[нФакултет],$C103,дДанни[СПЕЦИАЛНОСТ],$D103)</f>
        <v>0</v>
      </c>
      <c r="L103" s="13">
        <f>SUMIFS(дДанни[Часове],дДанни[ОКС],"Доктор",дДанни[пФакултет],L$34,дДанни[нФакултет],$C103,дДанни[СПЕЦИАЛНОСТ],$D103)</f>
        <v>0</v>
      </c>
      <c r="M103" s="13">
        <f>SUMIFS(дДанни[Часове],дДанни[ОКС],"Доктор",дДанни[пФакултет],M$34,дДанни[нФакултет],$C103,дДанни[СПЕЦИАЛНОСТ],$D103)</f>
        <v>0</v>
      </c>
      <c r="N103" s="13">
        <f>SUMIFS(дДанни[Часове],дДанни[ОКС],"Доктор",дДанни[пФакултет],N$34,дДанни[нФакултет],$C103,дДанни[СПЕЦИАЛНОСТ],$D103)</f>
        <v>0</v>
      </c>
      <c r="O103" s="13">
        <f>SUMIFS(дДанни[Часове],дДанни[ОКС],"Доктор",дДанни[пФакултет],O$34,дДанни[нФакултет],$C103,дДанни[СПЕЦИАЛНОСТ],$D103)</f>
        <v>0</v>
      </c>
      <c r="P103" s="13">
        <f>SUMIFS(дДанни[Часове],дДанни[ОКС],"Доктор",дДанни[пФакултет],P$34,дДанни[нФакултет],$C103,дДанни[СПЕЦИАЛНОСТ],$D103)</f>
        <v>0</v>
      </c>
      <c r="Q103" s="13">
        <f>SUMIFS(дДанни[Часове],дДанни[ОКС],"Доктор",дДанни[пФакултет],Q$34,дДанни[нФакултет],$C103,дДанни[СПЕЦИАЛНОСТ],$D103)</f>
        <v>0</v>
      </c>
      <c r="R103" s="13">
        <f>SUMIFS(дДанни[Часове],дДанни[ОКС],"Доктор",дДанни[пФакултет],R$34,дДанни[нФакултет],$C103,дДанни[СПЕЦИАЛНОСТ],$D103)</f>
        <v>0</v>
      </c>
      <c r="S103" s="13">
        <f>SUMIFS(дДанни[Часове],дДанни[ОКС],"Доктор",дДанни[пФакултет],S$34,дДанни[нФакултет],$C103,дДанни[СПЕЦИАЛНОСТ],$D103)</f>
        <v>0</v>
      </c>
      <c r="T103" s="13">
        <f>SUMIFS(дДанни[Часове],дДанни[ОКС],"Доктор",дДанни[пФакултет],T$34,дДанни[нФакултет],$C103,дДанни[СПЕЦИАЛНОСТ],$D103)</f>
        <v>0</v>
      </c>
      <c r="U103" s="33">
        <f>SUMIFS(дДанни[Часове],дДанни[ОКС],"Доктор",дДанни[пФакултет],U$34,дДанни[нФакултет],$C103,дДанни[СПЕЦИАЛНОСТ],$D103)</f>
        <v>0</v>
      </c>
      <c r="V103" s="13">
        <f>SUMIFS(дДанни[Часове],дДанни[ОКС],"Доктор",дДанни[пФакултет],V$34,дДанни[нФакултет],$C103,дДанни[СПЕЦИАЛНОСТ],$D103)</f>
        <v>0</v>
      </c>
      <c r="W103" s="13">
        <f>SUMIFS(дДанни[Часове],дДанни[ОКС],"Доктор",дДанни[пФакултет],W$34,дДанни[нФакултет],$C103,дДанни[СПЕЦИАЛНОСТ],$D103)</f>
        <v>0</v>
      </c>
      <c r="X103" s="13">
        <f>SUMIFS(дДанни[Часове],дДанни[ОКС],"Доктор",дДанни[пФакултет],X$34,дДанни[нФакултет],$C103,дДанни[СПЕЦИАЛНОСТ],$D103)</f>
        <v>0</v>
      </c>
      <c r="Y103" s="24">
        <f t="shared" si="69"/>
        <v>0</v>
      </c>
      <c r="Z103" s="307"/>
      <c r="AB103" s="140"/>
      <c r="AD103" s="302"/>
      <c r="AE103" s="309"/>
      <c r="AF103" s="70" t="str">
        <f t="shared" si="70"/>
        <v>ИФ</v>
      </c>
      <c r="AG103" s="60" t="str">
        <f t="shared" si="70"/>
        <v>Хебраистика</v>
      </c>
      <c r="AH103" s="158" t="str">
        <f t="shared" si="68"/>
        <v/>
      </c>
      <c r="AI103" s="158" t="str">
        <f t="shared" si="68"/>
        <v/>
      </c>
      <c r="AJ103" s="158" t="str">
        <f t="shared" si="68"/>
        <v/>
      </c>
      <c r="AK103" s="158" t="str">
        <f t="shared" si="68"/>
        <v/>
      </c>
      <c r="AL103" s="158" t="str">
        <f t="shared" si="68"/>
        <v/>
      </c>
      <c r="AM103" s="158" t="str">
        <f t="shared" si="68"/>
        <v/>
      </c>
      <c r="AN103" s="158" t="str">
        <f t="shared" si="68"/>
        <v/>
      </c>
      <c r="AO103" s="158" t="str">
        <f t="shared" si="68"/>
        <v/>
      </c>
      <c r="AP103" s="158" t="str">
        <f t="shared" si="68"/>
        <v/>
      </c>
      <c r="AQ103" s="158" t="str">
        <f t="shared" si="68"/>
        <v/>
      </c>
      <c r="AR103" s="158" t="str">
        <f t="shared" si="68"/>
        <v/>
      </c>
      <c r="AS103" s="158" t="str">
        <f t="shared" si="68"/>
        <v/>
      </c>
      <c r="AT103" s="158" t="str">
        <f t="shared" si="68"/>
        <v/>
      </c>
      <c r="AU103" s="158" t="str">
        <f t="shared" si="68"/>
        <v/>
      </c>
      <c r="AV103" s="158" t="str">
        <f t="shared" si="68"/>
        <v/>
      </c>
      <c r="AW103" s="158" t="str">
        <f t="shared" si="67"/>
        <v/>
      </c>
      <c r="AX103" s="159" t="str">
        <f t="shared" si="67"/>
        <v/>
      </c>
      <c r="AY103" s="158" t="str">
        <f t="shared" si="67"/>
        <v/>
      </c>
      <c r="AZ103" s="158" t="str">
        <f t="shared" si="67"/>
        <v/>
      </c>
      <c r="BA103" s="158" t="str">
        <f t="shared" si="67"/>
        <v/>
      </c>
      <c r="BB103" s="142">
        <f t="shared" si="22"/>
        <v>0</v>
      </c>
      <c r="BC103" s="311"/>
    </row>
    <row r="104" spans="1:55" ht="15.75" x14ac:dyDescent="0.25">
      <c r="A104" s="353"/>
      <c r="B104" s="354"/>
      <c r="C104" s="70" t="str">
        <f>БАКАЛАВРИ!C104</f>
        <v>ФКНФ</v>
      </c>
      <c r="D104" s="60" t="str">
        <f>БАКАЛАВРИ!D104</f>
        <v>Южна, Източна и Югоизточна Азия</v>
      </c>
      <c r="E104" s="13">
        <f>SUMIFS(дДанни[Часове],дДанни[ОКС],"Доктор",дДанни[пФакултет],E$34,дДанни[нФакултет],$C104,дДанни[СПЕЦИАЛНОСТ],$D104)</f>
        <v>0</v>
      </c>
      <c r="F104" s="13">
        <f>SUMIFS(дДанни[Часове],дДанни[ОКС],"Доктор",дДанни[пФакултет],F$34,дДанни[нФакултет],$C104,дДанни[СПЕЦИАЛНОСТ],$D104)</f>
        <v>0</v>
      </c>
      <c r="G104" s="13">
        <f>SUMIFS(дДанни[Часове],дДанни[ОКС],"Доктор",дДанни[пФакултет],G$34,дДанни[нФакултет],$C104,дДанни[СПЕЦИАЛНОСТ],$D104)</f>
        <v>0</v>
      </c>
      <c r="H104" s="13">
        <f>SUMIFS(дДанни[Часове],дДанни[ОКС],"Доктор",дДанни[пФакултет],H$34,дДанни[нФакултет],$C104,дДанни[СПЕЦИАЛНОСТ],$D104)</f>
        <v>0</v>
      </c>
      <c r="I104" s="13">
        <f>SUMIFS(дДанни[Часове],дДанни[ОКС],"Доктор",дДанни[пФакултет],I$34,дДанни[нФакултет],$C104,дДанни[СПЕЦИАЛНОСТ],$D104)</f>
        <v>0</v>
      </c>
      <c r="J104" s="13">
        <f>SUMIFS(дДанни[Часове],дДанни[ОКС],"Доктор",дДанни[пФакултет],J$34,дДанни[нФакултет],$C104,дДанни[СПЕЦИАЛНОСТ],$D104)</f>
        <v>0</v>
      </c>
      <c r="K104" s="13">
        <f>SUMIFS(дДанни[Часове],дДанни[ОКС],"Доктор",дДанни[пФакултет],K$34,дДанни[нФакултет],$C104,дДанни[СПЕЦИАЛНОСТ],$D104)</f>
        <v>0</v>
      </c>
      <c r="L104" s="13">
        <f>SUMIFS(дДанни[Часове],дДанни[ОКС],"Доктор",дДанни[пФакултет],L$34,дДанни[нФакултет],$C104,дДанни[СПЕЦИАЛНОСТ],$D104)</f>
        <v>0</v>
      </c>
      <c r="M104" s="13">
        <f>SUMIFS(дДанни[Часове],дДанни[ОКС],"Доктор",дДанни[пФакултет],M$34,дДанни[нФакултет],$C104,дДанни[СПЕЦИАЛНОСТ],$D104)</f>
        <v>0</v>
      </c>
      <c r="N104" s="13">
        <f>SUMIFS(дДанни[Часове],дДанни[ОКС],"Доктор",дДанни[пФакултет],N$34,дДанни[нФакултет],$C104,дДанни[СПЕЦИАЛНОСТ],$D104)</f>
        <v>0</v>
      </c>
      <c r="O104" s="13">
        <f>SUMIFS(дДанни[Часове],дДанни[ОКС],"Доктор",дДанни[пФакултет],O$34,дДанни[нФакултет],$C104,дДанни[СПЕЦИАЛНОСТ],$D104)</f>
        <v>0</v>
      </c>
      <c r="P104" s="13">
        <f>SUMIFS(дДанни[Часове],дДанни[ОКС],"Доктор",дДанни[пФакултет],P$34,дДанни[нФакултет],$C104,дДанни[СПЕЦИАЛНОСТ],$D104)</f>
        <v>0</v>
      </c>
      <c r="Q104" s="13">
        <f>SUMIFS(дДанни[Часове],дДанни[ОКС],"Доктор",дДанни[пФакултет],Q$34,дДанни[нФакултет],$C104,дДанни[СПЕЦИАЛНОСТ],$D104)</f>
        <v>0</v>
      </c>
      <c r="R104" s="13">
        <f>SUMIFS(дДанни[Часове],дДанни[ОКС],"Доктор",дДанни[пФакултет],R$34,дДанни[нФакултет],$C104,дДанни[СПЕЦИАЛНОСТ],$D104)</f>
        <v>0</v>
      </c>
      <c r="S104" s="13">
        <f>SUMIFS(дДанни[Часове],дДанни[ОКС],"Доктор",дДанни[пФакултет],S$34,дДанни[нФакултет],$C104,дДанни[СПЕЦИАЛНОСТ],$D104)</f>
        <v>0</v>
      </c>
      <c r="T104" s="13">
        <f>SUMIFS(дДанни[Часове],дДанни[ОКС],"Доктор",дДанни[пФакултет],T$34,дДанни[нФакултет],$C104,дДанни[СПЕЦИАЛНОСТ],$D104)</f>
        <v>0</v>
      </c>
      <c r="U104" s="33">
        <f>SUMIFS(дДанни[Часове],дДанни[ОКС],"Доктор",дДанни[пФакултет],U$34,дДанни[нФакултет],$C104,дДанни[СПЕЦИАЛНОСТ],$D104)</f>
        <v>0</v>
      </c>
      <c r="V104" s="13">
        <f>SUMIFS(дДанни[Часове],дДанни[ОКС],"Доктор",дДанни[пФакултет],V$34,дДанни[нФакултет],$C104,дДанни[СПЕЦИАЛНОСТ],$D104)</f>
        <v>0</v>
      </c>
      <c r="W104" s="13">
        <f>SUMIFS(дДанни[Часове],дДанни[ОКС],"Доктор",дДанни[пФакултет],W$34,дДанни[нФакултет],$C104,дДанни[СПЕЦИАЛНОСТ],$D104)</f>
        <v>0</v>
      </c>
      <c r="X104" s="13">
        <f>SUMIFS(дДанни[Часове],дДанни[ОКС],"Доктор",дДанни[пФакултет],X$34,дДанни[нФакултет],$C104,дДанни[СПЕЦИАЛНОСТ],$D104)</f>
        <v>0</v>
      </c>
      <c r="Y104" s="24">
        <f t="shared" si="69"/>
        <v>0</v>
      </c>
      <c r="Z104" s="307"/>
      <c r="AB104" s="140"/>
      <c r="AD104" s="302"/>
      <c r="AE104" s="309"/>
      <c r="AF104" s="70" t="str">
        <f t="shared" si="70"/>
        <v>ФКНФ</v>
      </c>
      <c r="AG104" s="60" t="str">
        <f t="shared" si="70"/>
        <v>Южна, Източна и Югоизточна Азия</v>
      </c>
      <c r="AH104" s="158" t="str">
        <f t="shared" si="68"/>
        <v/>
      </c>
      <c r="AI104" s="158" t="str">
        <f t="shared" si="68"/>
        <v/>
      </c>
      <c r="AJ104" s="158" t="str">
        <f t="shared" si="68"/>
        <v/>
      </c>
      <c r="AK104" s="158" t="str">
        <f t="shared" si="68"/>
        <v/>
      </c>
      <c r="AL104" s="158" t="str">
        <f t="shared" si="68"/>
        <v/>
      </c>
      <c r="AM104" s="158" t="str">
        <f t="shared" si="68"/>
        <v/>
      </c>
      <c r="AN104" s="158" t="str">
        <f t="shared" si="68"/>
        <v/>
      </c>
      <c r="AO104" s="158" t="str">
        <f t="shared" si="68"/>
        <v/>
      </c>
      <c r="AP104" s="158" t="str">
        <f t="shared" si="68"/>
        <v/>
      </c>
      <c r="AQ104" s="158" t="str">
        <f t="shared" si="68"/>
        <v/>
      </c>
      <c r="AR104" s="158" t="str">
        <f t="shared" si="68"/>
        <v/>
      </c>
      <c r="AS104" s="158" t="str">
        <f t="shared" si="68"/>
        <v/>
      </c>
      <c r="AT104" s="158" t="str">
        <f t="shared" si="68"/>
        <v/>
      </c>
      <c r="AU104" s="158" t="str">
        <f t="shared" si="68"/>
        <v/>
      </c>
      <c r="AV104" s="158" t="str">
        <f t="shared" si="68"/>
        <v/>
      </c>
      <c r="AW104" s="158" t="str">
        <f t="shared" si="67"/>
        <v/>
      </c>
      <c r="AX104" s="159" t="str">
        <f t="shared" si="67"/>
        <v/>
      </c>
      <c r="AY104" s="158" t="str">
        <f t="shared" si="67"/>
        <v/>
      </c>
      <c r="AZ104" s="158" t="str">
        <f t="shared" si="67"/>
        <v/>
      </c>
      <c r="BA104" s="158" t="str">
        <f t="shared" si="67"/>
        <v/>
      </c>
      <c r="BB104" s="142">
        <f t="shared" si="22"/>
        <v>0</v>
      </c>
      <c r="BC104" s="311"/>
    </row>
    <row r="105" spans="1:55" ht="15.75" x14ac:dyDescent="0.25">
      <c r="A105" s="353"/>
      <c r="B105" s="354"/>
      <c r="C105" s="70" t="str">
        <f>БАКАЛАВРИ!C105</f>
        <v>ФФ</v>
      </c>
      <c r="D105" s="60" t="str">
        <f>БАКАЛАВРИ!D105</f>
        <v>Културология</v>
      </c>
      <c r="E105" s="13">
        <f>SUMIFS(дДанни[Часове],дДанни[ОКС],"Доктор",дДанни[пФакултет],E$34,дДанни[нФакултет],$C105,дДанни[СПЕЦИАЛНОСТ],$D105)</f>
        <v>0</v>
      </c>
      <c r="F105" s="13">
        <f>SUMIFS(дДанни[Часове],дДанни[ОКС],"Доктор",дДанни[пФакултет],F$34,дДанни[нФакултет],$C105,дДанни[СПЕЦИАЛНОСТ],$D105)</f>
        <v>0</v>
      </c>
      <c r="G105" s="13">
        <f>SUMIFS(дДанни[Часове],дДанни[ОКС],"Доктор",дДанни[пФакултет],G$34,дДанни[нФакултет],$C105,дДанни[СПЕЦИАЛНОСТ],$D105)</f>
        <v>0</v>
      </c>
      <c r="H105" s="13">
        <f>SUMIFS(дДанни[Часове],дДанни[ОКС],"Доктор",дДанни[пФакултет],H$34,дДанни[нФакултет],$C105,дДанни[СПЕЦИАЛНОСТ],$D105)</f>
        <v>0</v>
      </c>
      <c r="I105" s="13">
        <f>SUMIFS(дДанни[Часове],дДанни[ОКС],"Доктор",дДанни[пФакултет],I$34,дДанни[нФакултет],$C105,дДанни[СПЕЦИАЛНОСТ],$D105)</f>
        <v>0</v>
      </c>
      <c r="J105" s="13">
        <f>SUMIFS(дДанни[Часове],дДанни[ОКС],"Доктор",дДанни[пФакултет],J$34,дДанни[нФакултет],$C105,дДанни[СПЕЦИАЛНОСТ],$D105)</f>
        <v>0</v>
      </c>
      <c r="K105" s="13">
        <f>SUMIFS(дДанни[Часове],дДанни[ОКС],"Доктор",дДанни[пФакултет],K$34,дДанни[нФакултет],$C105,дДанни[СПЕЦИАЛНОСТ],$D105)</f>
        <v>0</v>
      </c>
      <c r="L105" s="13">
        <f>SUMIFS(дДанни[Часове],дДанни[ОКС],"Доктор",дДанни[пФакултет],L$34,дДанни[нФакултет],$C105,дДанни[СПЕЦИАЛНОСТ],$D105)</f>
        <v>0</v>
      </c>
      <c r="M105" s="13">
        <f>SUMIFS(дДанни[Часове],дДанни[ОКС],"Доктор",дДанни[пФакултет],M$34,дДанни[нФакултет],$C105,дДанни[СПЕЦИАЛНОСТ],$D105)</f>
        <v>0</v>
      </c>
      <c r="N105" s="13">
        <f>SUMIFS(дДанни[Часове],дДанни[ОКС],"Доктор",дДанни[пФакултет],N$34,дДанни[нФакултет],$C105,дДанни[СПЕЦИАЛНОСТ],$D105)</f>
        <v>0</v>
      </c>
      <c r="O105" s="13">
        <f>SUMIFS(дДанни[Часове],дДанни[ОКС],"Доктор",дДанни[пФакултет],O$34,дДанни[нФакултет],$C105,дДанни[СПЕЦИАЛНОСТ],$D105)</f>
        <v>0</v>
      </c>
      <c r="P105" s="13">
        <f>SUMIFS(дДанни[Часове],дДанни[ОКС],"Доктор",дДанни[пФакултет],P$34,дДанни[нФакултет],$C105,дДанни[СПЕЦИАЛНОСТ],$D105)</f>
        <v>0</v>
      </c>
      <c r="Q105" s="13">
        <f>SUMIFS(дДанни[Часове],дДанни[ОКС],"Доктор",дДанни[пФакултет],Q$34,дДанни[нФакултет],$C105,дДанни[СПЕЦИАЛНОСТ],$D105)</f>
        <v>0</v>
      </c>
      <c r="R105" s="13">
        <v>15</v>
      </c>
      <c r="S105" s="13">
        <f>SUMIFS(дДанни[Часове],дДанни[ОКС],"Доктор",дДанни[пФакултет],S$34,дДанни[нФакултет],$C105,дДанни[СПЕЦИАЛНОСТ],$D105)</f>
        <v>0</v>
      </c>
      <c r="T105" s="13">
        <f>SUMIFS(дДанни[Часове],дДанни[ОКС],"Доктор",дДанни[пФакултет],T$34,дДанни[нФакултет],$C105,дДанни[СПЕЦИАЛНОСТ],$D105)</f>
        <v>0</v>
      </c>
      <c r="U105" s="33">
        <f>SUMIFS(дДанни[Часове],дДанни[ОКС],"Доктор",дДанни[пФакултет],U$34,дДанни[нФакултет],$C105,дДанни[СПЕЦИАЛНОСТ],$D105)</f>
        <v>0</v>
      </c>
      <c r="V105" s="13">
        <f>SUMIFS(дДанни[Часове],дДанни[ОКС],"Доктор",дДанни[пФакултет],V$34,дДанни[нФакултет],$C105,дДанни[СПЕЦИАЛНОСТ],$D105)</f>
        <v>0</v>
      </c>
      <c r="W105" s="13">
        <f>SUMIFS(дДанни[Часове],дДанни[ОКС],"Доктор",дДанни[пФакултет],W$34,дДанни[нФакултет],$C105,дДанни[СПЕЦИАЛНОСТ],$D105)</f>
        <v>0</v>
      </c>
      <c r="X105" s="13">
        <f>SUMIFS(дДанни[Часове],дДанни[ОКС],"Доктор",дДанни[пФакултет],X$34,дДанни[нФакултет],$C105,дДанни[СПЕЦИАЛНОСТ],$D105)</f>
        <v>0</v>
      </c>
      <c r="Y105" s="24">
        <f t="shared" si="69"/>
        <v>15</v>
      </c>
      <c r="Z105" s="307"/>
      <c r="AB105" s="140"/>
      <c r="AD105" s="302"/>
      <c r="AE105" s="309"/>
      <c r="AF105" s="70" t="str">
        <f t="shared" si="70"/>
        <v>ФФ</v>
      </c>
      <c r="AG105" s="60" t="str">
        <f t="shared" si="70"/>
        <v>Културология</v>
      </c>
      <c r="AH105" s="158">
        <f t="shared" si="68"/>
        <v>0</v>
      </c>
      <c r="AI105" s="158">
        <f t="shared" si="68"/>
        <v>0</v>
      </c>
      <c r="AJ105" s="158">
        <f t="shared" si="68"/>
        <v>0</v>
      </c>
      <c r="AK105" s="158">
        <f t="shared" si="68"/>
        <v>0</v>
      </c>
      <c r="AL105" s="158">
        <f t="shared" si="68"/>
        <v>0</v>
      </c>
      <c r="AM105" s="158">
        <f t="shared" si="68"/>
        <v>0</v>
      </c>
      <c r="AN105" s="158">
        <f t="shared" si="68"/>
        <v>0</v>
      </c>
      <c r="AO105" s="158">
        <f t="shared" si="68"/>
        <v>0</v>
      </c>
      <c r="AP105" s="158">
        <f t="shared" si="68"/>
        <v>0</v>
      </c>
      <c r="AQ105" s="158">
        <f t="shared" si="68"/>
        <v>0</v>
      </c>
      <c r="AR105" s="158">
        <f t="shared" si="68"/>
        <v>0</v>
      </c>
      <c r="AS105" s="158">
        <f t="shared" si="68"/>
        <v>0</v>
      </c>
      <c r="AT105" s="158">
        <f t="shared" si="68"/>
        <v>0</v>
      </c>
      <c r="AU105" s="158">
        <f t="shared" si="68"/>
        <v>1</v>
      </c>
      <c r="AV105" s="158">
        <f t="shared" si="68"/>
        <v>0</v>
      </c>
      <c r="AW105" s="158">
        <f t="shared" si="67"/>
        <v>0</v>
      </c>
      <c r="AX105" s="159">
        <f t="shared" si="67"/>
        <v>0</v>
      </c>
      <c r="AY105" s="158">
        <f t="shared" si="67"/>
        <v>0</v>
      </c>
      <c r="AZ105" s="158">
        <f t="shared" si="67"/>
        <v>0</v>
      </c>
      <c r="BA105" s="158">
        <f t="shared" si="67"/>
        <v>0</v>
      </c>
      <c r="BB105" s="142">
        <f t="shared" si="22"/>
        <v>1</v>
      </c>
      <c r="BC105" s="311"/>
    </row>
    <row r="106" spans="1:55" ht="16.5" thickBot="1" x14ac:dyDescent="0.3">
      <c r="A106" s="350"/>
      <c r="B106" s="352"/>
      <c r="C106" s="71" t="str">
        <f>БАКАЛАВРИ!C106</f>
        <v>ФФ</v>
      </c>
      <c r="D106" s="61" t="str">
        <f>БАКАЛАВРИ!D106</f>
        <v>Социология</v>
      </c>
      <c r="E106" s="14">
        <f>SUMIFS(дДанни[Часове],дДанни[ОКС],"Доктор",дДанни[пФакултет],E$34,дДанни[нФакултет],$C106,дДанни[СПЕЦИАЛНОСТ],$D106)</f>
        <v>0</v>
      </c>
      <c r="F106" s="14">
        <f>SUMIFS(дДанни[Часове],дДанни[ОКС],"Доктор",дДанни[пФакултет],F$34,дДанни[нФакултет],$C106,дДанни[СПЕЦИАЛНОСТ],$D106)</f>
        <v>0</v>
      </c>
      <c r="G106" s="14">
        <f>SUMIFS(дДанни[Часове],дДанни[ОКС],"Доктор",дДанни[пФакултет],G$34,дДанни[нФакултет],$C106,дДанни[СПЕЦИАЛНОСТ],$D106)</f>
        <v>0</v>
      </c>
      <c r="H106" s="14">
        <f>SUMIFS(дДанни[Часове],дДанни[ОКС],"Доктор",дДанни[пФакултет],H$34,дДанни[нФакултет],$C106,дДанни[СПЕЦИАЛНОСТ],$D106)</f>
        <v>0</v>
      </c>
      <c r="I106" s="14">
        <f>SUMIFS(дДанни[Часове],дДанни[ОКС],"Доктор",дДанни[пФакултет],I$34,дДанни[нФакултет],$C106,дДанни[СПЕЦИАЛНОСТ],$D106)</f>
        <v>0</v>
      </c>
      <c r="J106" s="14">
        <f>SUMIFS(дДанни[Часове],дДанни[ОКС],"Доктор",дДанни[пФакултет],J$34,дДанни[нФакултет],$C106,дДанни[СПЕЦИАЛНОСТ],$D106)</f>
        <v>0</v>
      </c>
      <c r="K106" s="14">
        <f>SUMIFS(дДанни[Часове],дДанни[ОКС],"Доктор",дДанни[пФакултет],K$34,дДанни[нФакултет],$C106,дДанни[СПЕЦИАЛНОСТ],$D106)</f>
        <v>0</v>
      </c>
      <c r="L106" s="14">
        <f>SUMIFS(дДанни[Часове],дДанни[ОКС],"Доктор",дДанни[пФакултет],L$34,дДанни[нФакултет],$C106,дДанни[СПЕЦИАЛНОСТ],$D106)</f>
        <v>0</v>
      </c>
      <c r="M106" s="14">
        <f>SUMIFS(дДанни[Часове],дДанни[ОКС],"Доктор",дДанни[пФакултет],M$34,дДанни[нФакултет],$C106,дДанни[СПЕЦИАЛНОСТ],$D106)</f>
        <v>0</v>
      </c>
      <c r="N106" s="14">
        <f>SUMIFS(дДанни[Часове],дДанни[ОКС],"Доктор",дДанни[пФакултет],N$34,дДанни[нФакултет],$C106,дДанни[СПЕЦИАЛНОСТ],$D106)</f>
        <v>0</v>
      </c>
      <c r="O106" s="14">
        <f>SUMIFS(дДанни[Часове],дДанни[ОКС],"Доктор",дДанни[пФакултет],O$34,дДанни[нФакултет],$C106,дДанни[СПЕЦИАЛНОСТ],$D106)</f>
        <v>0</v>
      </c>
      <c r="P106" s="14">
        <f>SUMIFS(дДанни[Часове],дДанни[ОКС],"Доктор",дДанни[пФакултет],P$34,дДанни[нФакултет],$C106,дДанни[СПЕЦИАЛНОСТ],$D106)</f>
        <v>0</v>
      </c>
      <c r="Q106" s="14">
        <f>SUMIFS(дДанни[Часове],дДанни[ОКС],"Доктор",дДанни[пФакултет],Q$34,дДанни[нФакултет],$C106,дДанни[СПЕЦИАЛНОСТ],$D106)</f>
        <v>0</v>
      </c>
      <c r="R106" s="14">
        <v>6</v>
      </c>
      <c r="S106" s="14">
        <f>SUMIFS(дДанни[Часове],дДанни[ОКС],"Доктор",дДанни[пФакултет],S$34,дДанни[нФакултет],$C106,дДанни[СПЕЦИАЛНОСТ],$D106)</f>
        <v>0</v>
      </c>
      <c r="T106" s="14">
        <f>SUMIFS(дДанни[Часове],дДанни[ОКС],"Доктор",дДанни[пФакултет],T$34,дДанни[нФакултет],$C106,дДанни[СПЕЦИАЛНОСТ],$D106)</f>
        <v>0</v>
      </c>
      <c r="U106" s="34">
        <f>SUMIFS(дДанни[Часове],дДанни[ОКС],"Доктор",дДанни[пФакултет],U$34,дДанни[нФакултет],$C106,дДанни[СПЕЦИАЛНОСТ],$D106)</f>
        <v>0</v>
      </c>
      <c r="V106" s="14">
        <f>SUMIFS(дДанни[Часове],дДанни[ОКС],"Доктор",дДанни[пФакултет],V$34,дДанни[нФакултет],$C106,дДанни[СПЕЦИАЛНОСТ],$D106)</f>
        <v>0</v>
      </c>
      <c r="W106" s="14">
        <f>SUMIFS(дДанни[Часове],дДанни[ОКС],"Доктор",дДанни[пФакултет],W$34,дДанни[нФакултет],$C106,дДанни[СПЕЦИАЛНОСТ],$D106)</f>
        <v>0</v>
      </c>
      <c r="X106" s="14">
        <f>SUMIFS(дДанни[Часове],дДанни[ОКС],"Доктор",дДанни[пФакултет],X$34,дДанни[нФакултет],$C106,дДанни[СПЕЦИАЛНОСТ],$D106)</f>
        <v>0</v>
      </c>
      <c r="Y106" s="24">
        <f t="shared" si="69"/>
        <v>6</v>
      </c>
      <c r="Z106" s="308"/>
      <c r="AB106" s="140"/>
      <c r="AD106" s="303"/>
      <c r="AE106" s="305"/>
      <c r="AF106" s="71" t="str">
        <f t="shared" si="70"/>
        <v>ФФ</v>
      </c>
      <c r="AG106" s="61" t="str">
        <f t="shared" si="70"/>
        <v>Социология</v>
      </c>
      <c r="AH106" s="160">
        <f t="shared" si="68"/>
        <v>0</v>
      </c>
      <c r="AI106" s="160">
        <f t="shared" si="68"/>
        <v>0</v>
      </c>
      <c r="AJ106" s="160">
        <f t="shared" si="68"/>
        <v>0</v>
      </c>
      <c r="AK106" s="160">
        <f t="shared" si="68"/>
        <v>0</v>
      </c>
      <c r="AL106" s="160">
        <f t="shared" si="68"/>
        <v>0</v>
      </c>
      <c r="AM106" s="160">
        <f t="shared" si="68"/>
        <v>0</v>
      </c>
      <c r="AN106" s="160">
        <f t="shared" si="68"/>
        <v>0</v>
      </c>
      <c r="AO106" s="160">
        <f t="shared" si="68"/>
        <v>0</v>
      </c>
      <c r="AP106" s="160">
        <f t="shared" si="68"/>
        <v>0</v>
      </c>
      <c r="AQ106" s="160">
        <f t="shared" si="68"/>
        <v>0</v>
      </c>
      <c r="AR106" s="160">
        <f t="shared" si="68"/>
        <v>0</v>
      </c>
      <c r="AS106" s="160">
        <f t="shared" si="68"/>
        <v>0</v>
      </c>
      <c r="AT106" s="160">
        <f t="shared" si="68"/>
        <v>0</v>
      </c>
      <c r="AU106" s="160">
        <f t="shared" si="68"/>
        <v>1</v>
      </c>
      <c r="AV106" s="160">
        <f t="shared" si="68"/>
        <v>0</v>
      </c>
      <c r="AW106" s="160">
        <f t="shared" si="67"/>
        <v>0</v>
      </c>
      <c r="AX106" s="161">
        <f t="shared" si="67"/>
        <v>0</v>
      </c>
      <c r="AY106" s="160">
        <f t="shared" si="67"/>
        <v>0</v>
      </c>
      <c r="AZ106" s="160">
        <f t="shared" si="67"/>
        <v>0</v>
      </c>
      <c r="BA106" s="160">
        <f t="shared" si="67"/>
        <v>0</v>
      </c>
      <c r="BB106" s="142">
        <f t="shared" si="22"/>
        <v>1</v>
      </c>
      <c r="BC106" s="312"/>
    </row>
    <row r="107" spans="1:55" ht="15.75" x14ac:dyDescent="0.25">
      <c r="A107" s="301">
        <f>MAX($A$36:A106)+1</f>
        <v>15</v>
      </c>
      <c r="B107" s="304" t="str">
        <f>БАКАЛАВРИ!B107</f>
        <v>Филология</v>
      </c>
      <c r="C107" s="69" t="str">
        <f>БАКАЛАВРИ!C107</f>
        <v>ФКНФ</v>
      </c>
      <c r="D107" s="59" t="str">
        <f>БАКАЛАВРИ!D107</f>
        <v>Английска филология</v>
      </c>
      <c r="E107" s="12">
        <f>SUMIFS(дДанни[Часове],дДанни[ОКС],"Доктор",дДанни[пФакултет],E$34,дДанни[нФакултет],$C107,дДанни[СПЕЦИАЛНОСТ],$D107)</f>
        <v>0</v>
      </c>
      <c r="F107" s="12">
        <f>SUMIFS(дДанни[Часове],дДанни[ОКС],"Доктор",дДанни[пФакултет],F$34,дДанни[нФакултет],$C107,дДанни[СПЕЦИАЛНОСТ],$D107)</f>
        <v>0</v>
      </c>
      <c r="G107" s="12">
        <f>SUMIFS(дДанни[Часове],дДанни[ОКС],"Доктор",дДанни[пФакултет],G$34,дДанни[нФакултет],$C107,дДанни[СПЕЦИАЛНОСТ],$D107)</f>
        <v>0</v>
      </c>
      <c r="H107" s="12">
        <f>SUMIFS(дДанни[Часове],дДанни[ОКС],"Доктор",дДанни[пФакултет],H$34,дДанни[нФакултет],$C107,дДанни[СПЕЦИАЛНОСТ],$D107)</f>
        <v>0</v>
      </c>
      <c r="I107" s="12">
        <f>SUMIFS(дДанни[Часове],дДанни[ОКС],"Доктор",дДанни[пФакултет],I$34,дДанни[нФакултет],$C107,дДанни[СПЕЦИАЛНОСТ],$D107)</f>
        <v>0</v>
      </c>
      <c r="J107" s="12">
        <f>SUMIFS(дДанни[Часове],дДанни[ОКС],"Доктор",дДанни[пФакултет],J$34,дДанни[нФакултет],$C107,дДанни[СПЕЦИАЛНОСТ],$D107)</f>
        <v>0</v>
      </c>
      <c r="K107" s="12">
        <f>SUMIFS(дДанни[Часове],дДанни[ОКС],"Доктор",дДанни[пФакултет],K$34,дДанни[нФакултет],$C107,дДанни[СПЕЦИАЛНОСТ],$D107)</f>
        <v>0</v>
      </c>
      <c r="L107" s="12">
        <f>SUMIFS(дДанни[Часове],дДанни[ОКС],"Доктор",дДанни[пФакултет],L$34,дДанни[нФакултет],$C107,дДанни[СПЕЦИАЛНОСТ],$D107)</f>
        <v>0</v>
      </c>
      <c r="M107" s="12">
        <v>29</v>
      </c>
      <c r="N107" s="12">
        <f>SUMIFS(дДанни[Часове],дДанни[ОКС],"Доктор",дДанни[пФакултет],N$34,дДанни[нФакултет],$C107,дДанни[СПЕЦИАЛНОСТ],$D107)</f>
        <v>0</v>
      </c>
      <c r="O107" s="12">
        <f>SUMIFS(дДанни[Часове],дДанни[ОКС],"Доктор",дДанни[пФакултет],O$34,дДанни[нФакултет],$C107,дДанни[СПЕЦИАЛНОСТ],$D107)</f>
        <v>0</v>
      </c>
      <c r="P107" s="12">
        <f>SUMIFS(дДанни[Часове],дДанни[ОКС],"Доктор",дДанни[пФакултет],P$34,дДанни[нФакултет],$C107,дДанни[СПЕЦИАЛНОСТ],$D107)</f>
        <v>0</v>
      </c>
      <c r="Q107" s="12">
        <f>SUMIFS(дДанни[Часове],дДанни[ОКС],"Доктор",дДанни[пФакултет],Q$34,дДанни[нФакултет],$C107,дДанни[СПЕЦИАЛНОСТ],$D107)</f>
        <v>0</v>
      </c>
      <c r="R107" s="12">
        <f>SUMIFS(дДанни[Часове],дДанни[ОКС],"Доктор",дДанни[пФакултет],R$34,дДанни[нФакултет],$C107,дДанни[СПЕЦИАЛНОСТ],$D107)</f>
        <v>0</v>
      </c>
      <c r="S107" s="12">
        <f>SUMIFS(дДанни[Часове],дДанни[ОКС],"Доктор",дДанни[пФакултет],S$34,дДанни[нФакултет],$C107,дДанни[СПЕЦИАЛНОСТ],$D107)</f>
        <v>0</v>
      </c>
      <c r="T107" s="12">
        <f>SUMIFS(дДанни[Часове],дДанни[ОКС],"Доктор",дДанни[пФакултет],T$34,дДанни[нФакултет],$C107,дДанни[СПЕЦИАЛНОСТ],$D107)</f>
        <v>0</v>
      </c>
      <c r="U107" s="32">
        <f>SUMIFS(дДанни[Часове],дДанни[ОКС],"Доктор",дДанни[пФакултет],U$34,дДанни[нФакултет],$C107,дДанни[СПЕЦИАЛНОСТ],$D107)</f>
        <v>0</v>
      </c>
      <c r="V107" s="12">
        <f>SUMIFS(дДанни[Часове],дДанни[ОКС],"Доктор",дДанни[пФакултет],V$34,дДанни[нФакултет],$C107,дДанни[СПЕЦИАЛНОСТ],$D107)</f>
        <v>0</v>
      </c>
      <c r="W107" s="12">
        <f>SUMIFS(дДанни[Часове],дДанни[ОКС],"Доктор",дДанни[пФакултет],W$34,дДанни[нФакултет],$C107,дДанни[СПЕЦИАЛНОСТ],$D107)</f>
        <v>0</v>
      </c>
      <c r="X107" s="12">
        <f>SUMIFS(дДанни[Часове],дДанни[ОКС],"Доктор",дДанни[пФакултет],X$34,дДанни[нФакултет],$C107,дДанни[СПЕЦИАЛНОСТ],$D107)</f>
        <v>0</v>
      </c>
      <c r="Y107" s="24">
        <f t="shared" si="69"/>
        <v>29</v>
      </c>
      <c r="Z107" s="306">
        <f>SUM(Y107:Y131)</f>
        <v>89</v>
      </c>
      <c r="AB107" s="140"/>
      <c r="AD107" s="301">
        <f t="shared" ref="AD107:AD132" si="71">A107</f>
        <v>15</v>
      </c>
      <c r="AE107" s="304" t="str">
        <f>B107</f>
        <v>Филология</v>
      </c>
      <c r="AF107" s="69" t="str">
        <f t="shared" si="70"/>
        <v>ФКНФ</v>
      </c>
      <c r="AG107" s="59" t="str">
        <f t="shared" si="70"/>
        <v>Английска филология</v>
      </c>
      <c r="AH107" s="162">
        <f t="shared" si="68"/>
        <v>0</v>
      </c>
      <c r="AI107" s="162">
        <f t="shared" si="68"/>
        <v>0</v>
      </c>
      <c r="AJ107" s="162">
        <f t="shared" si="68"/>
        <v>0</v>
      </c>
      <c r="AK107" s="162">
        <f t="shared" si="68"/>
        <v>0</v>
      </c>
      <c r="AL107" s="162">
        <f t="shared" si="68"/>
        <v>0</v>
      </c>
      <c r="AM107" s="162">
        <f t="shared" si="68"/>
        <v>0</v>
      </c>
      <c r="AN107" s="162">
        <f t="shared" si="68"/>
        <v>0</v>
      </c>
      <c r="AO107" s="162">
        <f t="shared" si="68"/>
        <v>0</v>
      </c>
      <c r="AP107" s="162">
        <f t="shared" si="68"/>
        <v>1</v>
      </c>
      <c r="AQ107" s="162">
        <f t="shared" si="68"/>
        <v>0</v>
      </c>
      <c r="AR107" s="162">
        <f t="shared" si="68"/>
        <v>0</v>
      </c>
      <c r="AS107" s="162">
        <f t="shared" si="68"/>
        <v>0</v>
      </c>
      <c r="AT107" s="162">
        <f t="shared" si="68"/>
        <v>0</v>
      </c>
      <c r="AU107" s="162">
        <f t="shared" si="68"/>
        <v>0</v>
      </c>
      <c r="AV107" s="162">
        <f t="shared" si="68"/>
        <v>0</v>
      </c>
      <c r="AW107" s="162">
        <f t="shared" si="67"/>
        <v>0</v>
      </c>
      <c r="AX107" s="163">
        <f t="shared" si="67"/>
        <v>0</v>
      </c>
      <c r="AY107" s="162">
        <f t="shared" si="67"/>
        <v>0</v>
      </c>
      <c r="AZ107" s="162">
        <f t="shared" si="67"/>
        <v>0</v>
      </c>
      <c r="BA107" s="162">
        <f t="shared" si="67"/>
        <v>0</v>
      </c>
      <c r="BB107" s="142">
        <f t="shared" ref="BB107:BB170" si="72">SUM(AH107:BA107)</f>
        <v>1</v>
      </c>
      <c r="BC107" s="310"/>
    </row>
    <row r="108" spans="1:55" ht="15.75" x14ac:dyDescent="0.25">
      <c r="A108" s="302"/>
      <c r="B108" s="309"/>
      <c r="C108" s="70" t="str">
        <f>БАКАЛАВРИ!C108</f>
        <v>ФКНФ</v>
      </c>
      <c r="D108" s="60" t="str">
        <f>БАКАЛАВРИ!D108</f>
        <v>Арабистика</v>
      </c>
      <c r="E108" s="13">
        <f>SUMIFS(дДанни[Часове],дДанни[ОКС],"Доктор",дДанни[пФакултет],E$34,дДанни[нФакултет],$C108,дДанни[СПЕЦИАЛНОСТ],$D108)</f>
        <v>0</v>
      </c>
      <c r="F108" s="13">
        <f>SUMIFS(дДанни[Часове],дДанни[ОКС],"Доктор",дДанни[пФакултет],F$34,дДанни[нФакултет],$C108,дДанни[СПЕЦИАЛНОСТ],$D108)</f>
        <v>0</v>
      </c>
      <c r="G108" s="13">
        <f>SUMIFS(дДанни[Часове],дДанни[ОКС],"Доктор",дДанни[пФакултет],G$34,дДанни[нФакултет],$C108,дДанни[СПЕЦИАЛНОСТ],$D108)</f>
        <v>0</v>
      </c>
      <c r="H108" s="13">
        <f>SUMIFS(дДанни[Часове],дДанни[ОКС],"Доктор",дДанни[пФакултет],H$34,дДанни[нФакултет],$C108,дДанни[СПЕЦИАЛНОСТ],$D108)</f>
        <v>0</v>
      </c>
      <c r="I108" s="13">
        <f>SUMIFS(дДанни[Часове],дДанни[ОКС],"Доктор",дДанни[пФакултет],I$34,дДанни[нФакултет],$C108,дДанни[СПЕЦИАЛНОСТ],$D108)</f>
        <v>0</v>
      </c>
      <c r="J108" s="13">
        <f>SUMIFS(дДанни[Часове],дДанни[ОКС],"Доктор",дДанни[пФакултет],J$34,дДанни[нФакултет],$C108,дДанни[СПЕЦИАЛНОСТ],$D108)</f>
        <v>0</v>
      </c>
      <c r="K108" s="13">
        <f>SUMIFS(дДанни[Часове],дДанни[ОКС],"Доктор",дДанни[пФакултет],K$34,дДанни[нФакултет],$C108,дДанни[СПЕЦИАЛНОСТ],$D108)</f>
        <v>0</v>
      </c>
      <c r="L108" s="13">
        <f>SUMIFS(дДанни[Часове],дДанни[ОКС],"Доктор",дДанни[пФакултет],L$34,дДанни[нФакултет],$C108,дДанни[СПЕЦИАЛНОСТ],$D108)</f>
        <v>0</v>
      </c>
      <c r="M108" s="13">
        <f>SUMIFS(дДанни[Часове],дДанни[ОКС],"Доктор",дДанни[пФакултет],M$34,дДанни[нФакултет],$C108,дДанни[СПЕЦИАЛНОСТ],$D108)</f>
        <v>0</v>
      </c>
      <c r="N108" s="13">
        <f>SUMIFS(дДанни[Часове],дДанни[ОКС],"Доктор",дДанни[пФакултет],N$34,дДанни[нФакултет],$C108,дДанни[СПЕЦИАЛНОСТ],$D108)</f>
        <v>0</v>
      </c>
      <c r="O108" s="13">
        <f>SUMIFS(дДанни[Часове],дДанни[ОКС],"Доктор",дДанни[пФакултет],O$34,дДанни[нФакултет],$C108,дДанни[СПЕЦИАЛНОСТ],$D108)</f>
        <v>0</v>
      </c>
      <c r="P108" s="13">
        <f>SUMIFS(дДанни[Часове],дДанни[ОКС],"Доктор",дДанни[пФакултет],P$34,дДанни[нФакултет],$C108,дДанни[СПЕЦИАЛНОСТ],$D108)</f>
        <v>0</v>
      </c>
      <c r="Q108" s="13">
        <f>SUMIFS(дДанни[Часове],дДанни[ОКС],"Доктор",дДанни[пФакултет],Q$34,дДанни[нФакултет],$C108,дДанни[СПЕЦИАЛНОСТ],$D108)</f>
        <v>0</v>
      </c>
      <c r="R108" s="13">
        <f>SUMIFS(дДанни[Часове],дДанни[ОКС],"Доктор",дДанни[пФакултет],R$34,дДанни[нФакултет],$C108,дДанни[СПЕЦИАЛНОСТ],$D108)</f>
        <v>0</v>
      </c>
      <c r="S108" s="13">
        <f>SUMIFS(дДанни[Часове],дДанни[ОКС],"Доктор",дДанни[пФакултет],S$34,дДанни[нФакултет],$C108,дДанни[СПЕЦИАЛНОСТ],$D108)</f>
        <v>0</v>
      </c>
      <c r="T108" s="13">
        <f>SUMIFS(дДанни[Часове],дДанни[ОКС],"Доктор",дДанни[пФакултет],T$34,дДанни[нФакултет],$C108,дДанни[СПЕЦИАЛНОСТ],$D108)</f>
        <v>0</v>
      </c>
      <c r="U108" s="33">
        <f>SUMIFS(дДанни[Часове],дДанни[ОКС],"Доктор",дДанни[пФакултет],U$34,дДанни[нФакултет],$C108,дДанни[СПЕЦИАЛНОСТ],$D108)</f>
        <v>0</v>
      </c>
      <c r="V108" s="13">
        <f>SUMIFS(дДанни[Часове],дДанни[ОКС],"Доктор",дДанни[пФакултет],V$34,дДанни[нФакултет],$C108,дДанни[СПЕЦИАЛНОСТ],$D108)</f>
        <v>0</v>
      </c>
      <c r="W108" s="13">
        <f>SUMIFS(дДанни[Часове],дДанни[ОКС],"Доктор",дДанни[пФакултет],W$34,дДанни[нФакултет],$C108,дДанни[СПЕЦИАЛНОСТ],$D108)</f>
        <v>0</v>
      </c>
      <c r="X108" s="13">
        <f>SUMIFS(дДанни[Часове],дДанни[ОКС],"Доктор",дДанни[пФакултет],X$34,дДанни[нФакултет],$C108,дДанни[СПЕЦИАЛНОСТ],$D108)</f>
        <v>0</v>
      </c>
      <c r="Y108" s="24">
        <f t="shared" si="69"/>
        <v>0</v>
      </c>
      <c r="Z108" s="307"/>
      <c r="AB108" s="140"/>
      <c r="AD108" s="302"/>
      <c r="AE108" s="309"/>
      <c r="AF108" s="70" t="str">
        <f t="shared" si="70"/>
        <v>ФКНФ</v>
      </c>
      <c r="AG108" s="60" t="str">
        <f t="shared" si="70"/>
        <v>Арабистика</v>
      </c>
      <c r="AH108" s="158" t="str">
        <f t="shared" si="68"/>
        <v/>
      </c>
      <c r="AI108" s="158" t="str">
        <f t="shared" si="68"/>
        <v/>
      </c>
      <c r="AJ108" s="158" t="str">
        <f t="shared" si="68"/>
        <v/>
      </c>
      <c r="AK108" s="158" t="str">
        <f t="shared" si="68"/>
        <v/>
      </c>
      <c r="AL108" s="158" t="str">
        <f t="shared" si="68"/>
        <v/>
      </c>
      <c r="AM108" s="158" t="str">
        <f t="shared" si="68"/>
        <v/>
      </c>
      <c r="AN108" s="158" t="str">
        <f t="shared" si="68"/>
        <v/>
      </c>
      <c r="AO108" s="158" t="str">
        <f t="shared" si="68"/>
        <v/>
      </c>
      <c r="AP108" s="158" t="str">
        <f t="shared" si="68"/>
        <v/>
      </c>
      <c r="AQ108" s="158" t="str">
        <f t="shared" si="68"/>
        <v/>
      </c>
      <c r="AR108" s="158" t="str">
        <f t="shared" si="68"/>
        <v/>
      </c>
      <c r="AS108" s="158" t="str">
        <f t="shared" si="68"/>
        <v/>
      </c>
      <c r="AT108" s="158" t="str">
        <f t="shared" si="68"/>
        <v/>
      </c>
      <c r="AU108" s="158" t="str">
        <f t="shared" si="68"/>
        <v/>
      </c>
      <c r="AV108" s="158" t="str">
        <f t="shared" si="68"/>
        <v/>
      </c>
      <c r="AW108" s="158" t="str">
        <f t="shared" si="67"/>
        <v/>
      </c>
      <c r="AX108" s="159" t="str">
        <f t="shared" si="67"/>
        <v/>
      </c>
      <c r="AY108" s="158" t="str">
        <f t="shared" si="67"/>
        <v/>
      </c>
      <c r="AZ108" s="158" t="str">
        <f t="shared" si="67"/>
        <v/>
      </c>
      <c r="BA108" s="158" t="str">
        <f t="shared" si="67"/>
        <v/>
      </c>
      <c r="BB108" s="142">
        <f t="shared" si="72"/>
        <v>0</v>
      </c>
      <c r="BC108" s="311"/>
    </row>
    <row r="109" spans="1:55" ht="15.75" x14ac:dyDescent="0.25">
      <c r="A109" s="302"/>
      <c r="B109" s="309"/>
      <c r="C109" s="70" t="str">
        <f>БАКАЛАВРИ!C109</f>
        <v>ФКНФ</v>
      </c>
      <c r="D109" s="60" t="str">
        <f>БАКАЛАВРИ!D109</f>
        <v>Арменистика и кавказология</v>
      </c>
      <c r="E109" s="13">
        <f>SUMIFS(дДанни[Часове],дДанни[ОКС],"Доктор",дДанни[пФакултет],E$34,дДанни[нФакултет],$C109,дДанни[СПЕЦИАЛНОСТ],$D109)</f>
        <v>0</v>
      </c>
      <c r="F109" s="13">
        <f>SUMIFS(дДанни[Часове],дДанни[ОКС],"Доктор",дДанни[пФакултет],F$34,дДанни[нФакултет],$C109,дДанни[СПЕЦИАЛНОСТ],$D109)</f>
        <v>0</v>
      </c>
      <c r="G109" s="13">
        <f>SUMIFS(дДанни[Часове],дДанни[ОКС],"Доктор",дДанни[пФакултет],G$34,дДанни[нФакултет],$C109,дДанни[СПЕЦИАЛНОСТ],$D109)</f>
        <v>0</v>
      </c>
      <c r="H109" s="13">
        <f>SUMIFS(дДанни[Часове],дДанни[ОКС],"Доктор",дДанни[пФакултет],H$34,дДанни[нФакултет],$C109,дДанни[СПЕЦИАЛНОСТ],$D109)</f>
        <v>0</v>
      </c>
      <c r="I109" s="13">
        <f>SUMIFS(дДанни[Часове],дДанни[ОКС],"Доктор",дДанни[пФакултет],I$34,дДанни[нФакултет],$C109,дДанни[СПЕЦИАЛНОСТ],$D109)</f>
        <v>0</v>
      </c>
      <c r="J109" s="13">
        <f>SUMIFS(дДанни[Часове],дДанни[ОКС],"Доктор",дДанни[пФакултет],J$34,дДанни[нФакултет],$C109,дДанни[СПЕЦИАЛНОСТ],$D109)</f>
        <v>0</v>
      </c>
      <c r="K109" s="13">
        <f>SUMIFS(дДанни[Часове],дДанни[ОКС],"Доктор",дДанни[пФакултет],K$34,дДанни[нФакултет],$C109,дДанни[СПЕЦИАЛНОСТ],$D109)</f>
        <v>0</v>
      </c>
      <c r="L109" s="13">
        <f>SUMIFS(дДанни[Часове],дДанни[ОКС],"Доктор",дДанни[пФакултет],L$34,дДанни[нФакултет],$C109,дДанни[СПЕЦИАЛНОСТ],$D109)</f>
        <v>0</v>
      </c>
      <c r="M109" s="13">
        <f>SUMIFS(дДанни[Часове],дДанни[ОКС],"Доктор",дДанни[пФакултет],M$34,дДанни[нФакултет],$C109,дДанни[СПЕЦИАЛНОСТ],$D109)</f>
        <v>0</v>
      </c>
      <c r="N109" s="13">
        <f>SUMIFS(дДанни[Часове],дДанни[ОКС],"Доктор",дДанни[пФакултет],N$34,дДанни[нФакултет],$C109,дДанни[СПЕЦИАЛНОСТ],$D109)</f>
        <v>0</v>
      </c>
      <c r="O109" s="13">
        <f>SUMIFS(дДанни[Часове],дДанни[ОКС],"Доктор",дДанни[пФакултет],O$34,дДанни[нФакултет],$C109,дДанни[СПЕЦИАЛНОСТ],$D109)</f>
        <v>0</v>
      </c>
      <c r="P109" s="13">
        <f>SUMIFS(дДанни[Часове],дДанни[ОКС],"Доктор",дДанни[пФакултет],P$34,дДанни[нФакултет],$C109,дДанни[СПЕЦИАЛНОСТ],$D109)</f>
        <v>0</v>
      </c>
      <c r="Q109" s="13">
        <f>SUMIFS(дДанни[Часове],дДанни[ОКС],"Доктор",дДанни[пФакултет],Q$34,дДанни[нФакултет],$C109,дДанни[СПЕЦИАЛНОСТ],$D109)</f>
        <v>0</v>
      </c>
      <c r="R109" s="13">
        <f>SUMIFS(дДанни[Часове],дДанни[ОКС],"Доктор",дДанни[пФакултет],R$34,дДанни[нФакултет],$C109,дДанни[СПЕЦИАЛНОСТ],$D109)</f>
        <v>0</v>
      </c>
      <c r="S109" s="13">
        <f>SUMIFS(дДанни[Часове],дДанни[ОКС],"Доктор",дДанни[пФакултет],S$34,дДанни[нФакултет],$C109,дДанни[СПЕЦИАЛНОСТ],$D109)</f>
        <v>0</v>
      </c>
      <c r="T109" s="13">
        <f>SUMIFS(дДанни[Часове],дДанни[ОКС],"Доктор",дДанни[пФакултет],T$34,дДанни[нФакултет],$C109,дДанни[СПЕЦИАЛНОСТ],$D109)</f>
        <v>0</v>
      </c>
      <c r="U109" s="33">
        <f>SUMIFS(дДанни[Часове],дДанни[ОКС],"Доктор",дДанни[пФакултет],U$34,дДанни[нФакултет],$C109,дДанни[СПЕЦИАЛНОСТ],$D109)</f>
        <v>0</v>
      </c>
      <c r="V109" s="13">
        <f>SUMIFS(дДанни[Часове],дДанни[ОКС],"Доктор",дДанни[пФакултет],V$34,дДанни[нФакултет],$C109,дДанни[СПЕЦИАЛНОСТ],$D109)</f>
        <v>0</v>
      </c>
      <c r="W109" s="13">
        <f>SUMIFS(дДанни[Часове],дДанни[ОКС],"Доктор",дДанни[пФакултет],W$34,дДанни[нФакултет],$C109,дДанни[СПЕЦИАЛНОСТ],$D109)</f>
        <v>0</v>
      </c>
      <c r="X109" s="13">
        <f>SUMIFS(дДанни[Часове],дДанни[ОКС],"Доктор",дДанни[пФакултет],X$34,дДанни[нФакултет],$C109,дДанни[СПЕЦИАЛНОСТ],$D109)</f>
        <v>0</v>
      </c>
      <c r="Y109" s="24">
        <f t="shared" si="69"/>
        <v>0</v>
      </c>
      <c r="Z109" s="307"/>
      <c r="AB109" s="140"/>
      <c r="AD109" s="302"/>
      <c r="AE109" s="309"/>
      <c r="AF109" s="70" t="str">
        <f t="shared" si="70"/>
        <v>ФКНФ</v>
      </c>
      <c r="AG109" s="60" t="str">
        <f t="shared" si="70"/>
        <v>Арменистика и кавказология</v>
      </c>
      <c r="AH109" s="158" t="str">
        <f t="shared" si="68"/>
        <v/>
      </c>
      <c r="AI109" s="158" t="str">
        <f t="shared" si="68"/>
        <v/>
      </c>
      <c r="AJ109" s="158" t="str">
        <f t="shared" si="68"/>
        <v/>
      </c>
      <c r="AK109" s="158" t="str">
        <f t="shared" si="68"/>
        <v/>
      </c>
      <c r="AL109" s="158" t="str">
        <f t="shared" si="68"/>
        <v/>
      </c>
      <c r="AM109" s="158" t="str">
        <f t="shared" si="68"/>
        <v/>
      </c>
      <c r="AN109" s="158" t="str">
        <f t="shared" si="68"/>
        <v/>
      </c>
      <c r="AO109" s="158" t="str">
        <f t="shared" si="68"/>
        <v/>
      </c>
      <c r="AP109" s="158" t="str">
        <f t="shared" si="68"/>
        <v/>
      </c>
      <c r="AQ109" s="158" t="str">
        <f t="shared" si="68"/>
        <v/>
      </c>
      <c r="AR109" s="158" t="str">
        <f t="shared" si="68"/>
        <v/>
      </c>
      <c r="AS109" s="158" t="str">
        <f t="shared" si="68"/>
        <v/>
      </c>
      <c r="AT109" s="158" t="str">
        <f t="shared" si="68"/>
        <v/>
      </c>
      <c r="AU109" s="158" t="str">
        <f t="shared" si="68"/>
        <v/>
      </c>
      <c r="AV109" s="158" t="str">
        <f t="shared" si="68"/>
        <v/>
      </c>
      <c r="AW109" s="158" t="str">
        <f t="shared" si="67"/>
        <v/>
      </c>
      <c r="AX109" s="159" t="str">
        <f t="shared" si="67"/>
        <v/>
      </c>
      <c r="AY109" s="158" t="str">
        <f t="shared" si="67"/>
        <v/>
      </c>
      <c r="AZ109" s="158" t="str">
        <f t="shared" si="67"/>
        <v/>
      </c>
      <c r="BA109" s="158" t="str">
        <f t="shared" si="67"/>
        <v/>
      </c>
      <c r="BB109" s="142">
        <f t="shared" si="72"/>
        <v>0</v>
      </c>
      <c r="BC109" s="311"/>
    </row>
    <row r="110" spans="1:55" ht="15.75" x14ac:dyDescent="0.25">
      <c r="A110" s="302"/>
      <c r="B110" s="309"/>
      <c r="C110" s="70" t="str">
        <f>БАКАЛАВРИ!C110</f>
        <v>ФКНФ</v>
      </c>
      <c r="D110" s="60" t="str">
        <f>БАКАЛАВРИ!D110</f>
        <v>Индология</v>
      </c>
      <c r="E110" s="13">
        <f>SUMIFS(дДанни[Часове],дДанни[ОКС],"Доктор",дДанни[пФакултет],E$34,дДанни[нФакултет],$C110,дДанни[СПЕЦИАЛНОСТ],$D110)</f>
        <v>0</v>
      </c>
      <c r="F110" s="13">
        <f>SUMIFS(дДанни[Часове],дДанни[ОКС],"Доктор",дДанни[пФакултет],F$34,дДанни[нФакултет],$C110,дДанни[СПЕЦИАЛНОСТ],$D110)</f>
        <v>0</v>
      </c>
      <c r="G110" s="13">
        <f>SUMIFS(дДанни[Часове],дДанни[ОКС],"Доктор",дДанни[пФакултет],G$34,дДанни[нФакултет],$C110,дДанни[СПЕЦИАЛНОСТ],$D110)</f>
        <v>0</v>
      </c>
      <c r="H110" s="13">
        <f>SUMIFS(дДанни[Часове],дДанни[ОКС],"Доктор",дДанни[пФакултет],H$34,дДанни[нФакултет],$C110,дДанни[СПЕЦИАЛНОСТ],$D110)</f>
        <v>0</v>
      </c>
      <c r="I110" s="13">
        <f>SUMIFS(дДанни[Часове],дДанни[ОКС],"Доктор",дДанни[пФакултет],I$34,дДанни[нФакултет],$C110,дДанни[СПЕЦИАЛНОСТ],$D110)</f>
        <v>0</v>
      </c>
      <c r="J110" s="13">
        <f>SUMIFS(дДанни[Часове],дДанни[ОКС],"Доктор",дДанни[пФакултет],J$34,дДанни[нФакултет],$C110,дДанни[СПЕЦИАЛНОСТ],$D110)</f>
        <v>0</v>
      </c>
      <c r="K110" s="13">
        <f>SUMIFS(дДанни[Часове],дДанни[ОКС],"Доктор",дДанни[пФакултет],K$34,дДанни[нФакултет],$C110,дДанни[СПЕЦИАЛНОСТ],$D110)</f>
        <v>0</v>
      </c>
      <c r="L110" s="13">
        <f>SUMIFS(дДанни[Часове],дДанни[ОКС],"Доктор",дДанни[пФакултет],L$34,дДанни[нФакултет],$C110,дДанни[СПЕЦИАЛНОСТ],$D110)</f>
        <v>0</v>
      </c>
      <c r="M110" s="13">
        <f>SUMIFS(дДанни[Часове],дДанни[ОКС],"Доктор",дДанни[пФакултет],M$34,дДанни[нФакултет],$C110,дДанни[СПЕЦИАЛНОСТ],$D110)</f>
        <v>0</v>
      </c>
      <c r="N110" s="13">
        <f>SUMIFS(дДанни[Часове],дДанни[ОКС],"Доктор",дДанни[пФакултет],N$34,дДанни[нФакултет],$C110,дДанни[СПЕЦИАЛНОСТ],$D110)</f>
        <v>0</v>
      </c>
      <c r="O110" s="13">
        <f>SUMIFS(дДанни[Часове],дДанни[ОКС],"Доктор",дДанни[пФакултет],O$34,дДанни[нФакултет],$C110,дДанни[СПЕЦИАЛНОСТ],$D110)</f>
        <v>0</v>
      </c>
      <c r="P110" s="13">
        <f>SUMIFS(дДанни[Часове],дДанни[ОКС],"Доктор",дДанни[пФакултет],P$34,дДанни[нФакултет],$C110,дДанни[СПЕЦИАЛНОСТ],$D110)</f>
        <v>0</v>
      </c>
      <c r="Q110" s="13">
        <f>SUMIFS(дДанни[Часове],дДанни[ОКС],"Доктор",дДанни[пФакултет],Q$34,дДанни[нФакултет],$C110,дДанни[СПЕЦИАЛНОСТ],$D110)</f>
        <v>0</v>
      </c>
      <c r="R110" s="13">
        <f>SUMIFS(дДанни[Часове],дДанни[ОКС],"Доктор",дДанни[пФакултет],R$34,дДанни[нФакултет],$C110,дДанни[СПЕЦИАЛНОСТ],$D110)</f>
        <v>0</v>
      </c>
      <c r="S110" s="13">
        <f>SUMIFS(дДанни[Часове],дДанни[ОКС],"Доктор",дДанни[пФакултет],S$34,дДанни[нФакултет],$C110,дДанни[СПЕЦИАЛНОСТ],$D110)</f>
        <v>0</v>
      </c>
      <c r="T110" s="13">
        <f>SUMIFS(дДанни[Часове],дДанни[ОКС],"Доктор",дДанни[пФакултет],T$34,дДанни[нФакултет],$C110,дДанни[СПЕЦИАЛНОСТ],$D110)</f>
        <v>0</v>
      </c>
      <c r="U110" s="33">
        <f>SUMIFS(дДанни[Часове],дДанни[ОКС],"Доктор",дДанни[пФакултет],U$34,дДанни[нФакултет],$C110,дДанни[СПЕЦИАЛНОСТ],$D110)</f>
        <v>0</v>
      </c>
      <c r="V110" s="13">
        <f>SUMIFS(дДанни[Часове],дДанни[ОКС],"Доктор",дДанни[пФакултет],V$34,дДанни[нФакултет],$C110,дДанни[СПЕЦИАЛНОСТ],$D110)</f>
        <v>0</v>
      </c>
      <c r="W110" s="13">
        <f>SUMIFS(дДанни[Часове],дДанни[ОКС],"Доктор",дДанни[пФакултет],W$34,дДанни[нФакултет],$C110,дДанни[СПЕЦИАЛНОСТ],$D110)</f>
        <v>0</v>
      </c>
      <c r="X110" s="13">
        <f>SUMIFS(дДанни[Часове],дДанни[ОКС],"Доктор",дДанни[пФакултет],X$34,дДанни[нФакултет],$C110,дДанни[СПЕЦИАЛНОСТ],$D110)</f>
        <v>0</v>
      </c>
      <c r="Y110" s="24">
        <f t="shared" si="69"/>
        <v>0</v>
      </c>
      <c r="Z110" s="307"/>
      <c r="AB110" s="140"/>
      <c r="AD110" s="302"/>
      <c r="AE110" s="309"/>
      <c r="AF110" s="70" t="str">
        <f t="shared" si="70"/>
        <v>ФКНФ</v>
      </c>
      <c r="AG110" s="60" t="str">
        <f t="shared" si="70"/>
        <v>Индология</v>
      </c>
      <c r="AH110" s="158" t="str">
        <f t="shared" si="68"/>
        <v/>
      </c>
      <c r="AI110" s="158" t="str">
        <f t="shared" si="68"/>
        <v/>
      </c>
      <c r="AJ110" s="158" t="str">
        <f t="shared" si="68"/>
        <v/>
      </c>
      <c r="AK110" s="158" t="str">
        <f t="shared" si="68"/>
        <v/>
      </c>
      <c r="AL110" s="158" t="str">
        <f t="shared" si="68"/>
        <v/>
      </c>
      <c r="AM110" s="158" t="str">
        <f t="shared" si="68"/>
        <v/>
      </c>
      <c r="AN110" s="158" t="str">
        <f t="shared" si="68"/>
        <v/>
      </c>
      <c r="AO110" s="158" t="str">
        <f t="shared" si="68"/>
        <v/>
      </c>
      <c r="AP110" s="158" t="str">
        <f t="shared" si="68"/>
        <v/>
      </c>
      <c r="AQ110" s="158" t="str">
        <f t="shared" si="68"/>
        <v/>
      </c>
      <c r="AR110" s="158" t="str">
        <f t="shared" si="68"/>
        <v/>
      </c>
      <c r="AS110" s="158" t="str">
        <f t="shared" si="68"/>
        <v/>
      </c>
      <c r="AT110" s="158" t="str">
        <f t="shared" si="68"/>
        <v/>
      </c>
      <c r="AU110" s="158" t="str">
        <f t="shared" si="68"/>
        <v/>
      </c>
      <c r="AV110" s="158" t="str">
        <f t="shared" si="68"/>
        <v/>
      </c>
      <c r="AW110" s="158" t="str">
        <f t="shared" si="67"/>
        <v/>
      </c>
      <c r="AX110" s="159" t="str">
        <f t="shared" si="67"/>
        <v/>
      </c>
      <c r="AY110" s="158" t="str">
        <f t="shared" si="67"/>
        <v/>
      </c>
      <c r="AZ110" s="158" t="str">
        <f t="shared" si="67"/>
        <v/>
      </c>
      <c r="BA110" s="158" t="str">
        <f t="shared" si="67"/>
        <v/>
      </c>
      <c r="BB110" s="142">
        <f t="shared" si="72"/>
        <v>0</v>
      </c>
      <c r="BC110" s="311"/>
    </row>
    <row r="111" spans="1:55" ht="15.75" x14ac:dyDescent="0.25">
      <c r="A111" s="302"/>
      <c r="B111" s="309"/>
      <c r="C111" s="70" t="str">
        <f>БАКАЛАВРИ!C111</f>
        <v>ФКНФ</v>
      </c>
      <c r="D111" s="60" t="str">
        <f>БАКАЛАВРИ!D111</f>
        <v>Иранистика</v>
      </c>
      <c r="E111" s="13">
        <f>SUMIFS(дДанни[Часове],дДанни[ОКС],"Доктор",дДанни[пФакултет],E$34,дДанни[нФакултет],$C111,дДанни[СПЕЦИАЛНОСТ],$D111)</f>
        <v>0</v>
      </c>
      <c r="F111" s="13">
        <f>SUMIFS(дДанни[Часове],дДанни[ОКС],"Доктор",дДанни[пФакултет],F$34,дДанни[нФакултет],$C111,дДанни[СПЕЦИАЛНОСТ],$D111)</f>
        <v>0</v>
      </c>
      <c r="G111" s="13">
        <f>SUMIFS(дДанни[Часове],дДанни[ОКС],"Доктор",дДанни[пФакултет],G$34,дДанни[нФакултет],$C111,дДанни[СПЕЦИАЛНОСТ],$D111)</f>
        <v>0</v>
      </c>
      <c r="H111" s="13">
        <f>SUMIFS(дДанни[Часове],дДанни[ОКС],"Доктор",дДанни[пФакултет],H$34,дДанни[нФакултет],$C111,дДанни[СПЕЦИАЛНОСТ],$D111)</f>
        <v>0</v>
      </c>
      <c r="I111" s="13">
        <f>SUMIFS(дДанни[Часове],дДанни[ОКС],"Доктор",дДанни[пФакултет],I$34,дДанни[нФакултет],$C111,дДанни[СПЕЦИАЛНОСТ],$D111)</f>
        <v>0</v>
      </c>
      <c r="J111" s="13">
        <f>SUMIFS(дДанни[Часове],дДанни[ОКС],"Доктор",дДанни[пФакултет],J$34,дДанни[нФакултет],$C111,дДанни[СПЕЦИАЛНОСТ],$D111)</f>
        <v>0</v>
      </c>
      <c r="K111" s="13">
        <f>SUMIFS(дДанни[Часове],дДанни[ОКС],"Доктор",дДанни[пФакултет],K$34,дДанни[нФакултет],$C111,дДанни[СПЕЦИАЛНОСТ],$D111)</f>
        <v>0</v>
      </c>
      <c r="L111" s="13">
        <f>SUMIFS(дДанни[Часове],дДанни[ОКС],"Доктор",дДанни[пФакултет],L$34,дДанни[нФакултет],$C111,дДанни[СПЕЦИАЛНОСТ],$D111)</f>
        <v>0</v>
      </c>
      <c r="M111" s="13">
        <f>SUMIFS(дДанни[Часове],дДанни[ОКС],"Доктор",дДанни[пФакултет],M$34,дДанни[нФакултет],$C111,дДанни[СПЕЦИАЛНОСТ],$D111)</f>
        <v>0</v>
      </c>
      <c r="N111" s="13">
        <f>SUMIFS(дДанни[Часове],дДанни[ОКС],"Доктор",дДанни[пФакултет],N$34,дДанни[нФакултет],$C111,дДанни[СПЕЦИАЛНОСТ],$D111)</f>
        <v>0</v>
      </c>
      <c r="O111" s="13">
        <f>SUMIFS(дДанни[Часове],дДанни[ОКС],"Доктор",дДанни[пФакултет],O$34,дДанни[нФакултет],$C111,дДанни[СПЕЦИАЛНОСТ],$D111)</f>
        <v>0</v>
      </c>
      <c r="P111" s="13">
        <f>SUMIFS(дДанни[Часове],дДанни[ОКС],"Доктор",дДанни[пФакултет],P$34,дДанни[нФакултет],$C111,дДанни[СПЕЦИАЛНОСТ],$D111)</f>
        <v>0</v>
      </c>
      <c r="Q111" s="13">
        <f>SUMIFS(дДанни[Часове],дДанни[ОКС],"Доктор",дДанни[пФакултет],Q$34,дДанни[нФакултет],$C111,дДанни[СПЕЦИАЛНОСТ],$D111)</f>
        <v>0</v>
      </c>
      <c r="R111" s="13">
        <f>SUMIFS(дДанни[Часове],дДанни[ОКС],"Доктор",дДанни[пФакултет],R$34,дДанни[нФакултет],$C111,дДанни[СПЕЦИАЛНОСТ],$D111)</f>
        <v>0</v>
      </c>
      <c r="S111" s="13">
        <f>SUMIFS(дДанни[Часове],дДанни[ОКС],"Доктор",дДанни[пФакултет],S$34,дДанни[нФакултет],$C111,дДанни[СПЕЦИАЛНОСТ],$D111)</f>
        <v>0</v>
      </c>
      <c r="T111" s="13">
        <f>SUMIFS(дДанни[Часове],дДанни[ОКС],"Доктор",дДанни[пФакултет],T$34,дДанни[нФакултет],$C111,дДанни[СПЕЦИАЛНОСТ],$D111)</f>
        <v>0</v>
      </c>
      <c r="U111" s="33">
        <f>SUMIFS(дДанни[Часове],дДанни[ОКС],"Доктор",дДанни[пФакултет],U$34,дДанни[нФакултет],$C111,дДанни[СПЕЦИАЛНОСТ],$D111)</f>
        <v>0</v>
      </c>
      <c r="V111" s="13">
        <f>SUMIFS(дДанни[Часове],дДанни[ОКС],"Доктор",дДанни[пФакултет],V$34,дДанни[нФакултет],$C111,дДанни[СПЕЦИАЛНОСТ],$D111)</f>
        <v>0</v>
      </c>
      <c r="W111" s="13">
        <f>SUMIFS(дДанни[Часове],дДанни[ОКС],"Доктор",дДанни[пФакултет],W$34,дДанни[нФакултет],$C111,дДанни[СПЕЦИАЛНОСТ],$D111)</f>
        <v>0</v>
      </c>
      <c r="X111" s="13">
        <f>SUMIFS(дДанни[Часове],дДанни[ОКС],"Доктор",дДанни[пФакултет],X$34,дДанни[нФакултет],$C111,дДанни[СПЕЦИАЛНОСТ],$D111)</f>
        <v>0</v>
      </c>
      <c r="Y111" s="24">
        <f t="shared" si="69"/>
        <v>0</v>
      </c>
      <c r="Z111" s="307"/>
      <c r="AB111" s="140"/>
      <c r="AD111" s="302"/>
      <c r="AE111" s="309"/>
      <c r="AF111" s="70" t="str">
        <f t="shared" si="70"/>
        <v>ФКНФ</v>
      </c>
      <c r="AG111" s="60" t="str">
        <f t="shared" si="70"/>
        <v>Иранистика</v>
      </c>
      <c r="AH111" s="158" t="str">
        <f t="shared" ref="AH111:AW127" si="73">IFERROR(E111/$Y111,"")</f>
        <v/>
      </c>
      <c r="AI111" s="158" t="str">
        <f t="shared" si="73"/>
        <v/>
      </c>
      <c r="AJ111" s="158" t="str">
        <f t="shared" si="73"/>
        <v/>
      </c>
      <c r="AK111" s="158" t="str">
        <f t="shared" si="73"/>
        <v/>
      </c>
      <c r="AL111" s="158" t="str">
        <f t="shared" si="73"/>
        <v/>
      </c>
      <c r="AM111" s="158" t="str">
        <f t="shared" si="73"/>
        <v/>
      </c>
      <c r="AN111" s="158" t="str">
        <f t="shared" si="73"/>
        <v/>
      </c>
      <c r="AO111" s="158" t="str">
        <f t="shared" si="73"/>
        <v/>
      </c>
      <c r="AP111" s="158" t="str">
        <f t="shared" si="73"/>
        <v/>
      </c>
      <c r="AQ111" s="158" t="str">
        <f t="shared" si="73"/>
        <v/>
      </c>
      <c r="AR111" s="158" t="str">
        <f t="shared" si="73"/>
        <v/>
      </c>
      <c r="AS111" s="158" t="str">
        <f t="shared" si="73"/>
        <v/>
      </c>
      <c r="AT111" s="158" t="str">
        <f t="shared" si="73"/>
        <v/>
      </c>
      <c r="AU111" s="158" t="str">
        <f t="shared" si="73"/>
        <v/>
      </c>
      <c r="AV111" s="158" t="str">
        <f t="shared" si="73"/>
        <v/>
      </c>
      <c r="AW111" s="158" t="str">
        <f t="shared" si="67"/>
        <v/>
      </c>
      <c r="AX111" s="159" t="str">
        <f t="shared" si="67"/>
        <v/>
      </c>
      <c r="AY111" s="158" t="str">
        <f t="shared" si="67"/>
        <v/>
      </c>
      <c r="AZ111" s="158" t="str">
        <f t="shared" si="67"/>
        <v/>
      </c>
      <c r="BA111" s="158" t="str">
        <f t="shared" si="67"/>
        <v/>
      </c>
      <c r="BB111" s="142">
        <f t="shared" si="72"/>
        <v>0</v>
      </c>
      <c r="BC111" s="311"/>
    </row>
    <row r="112" spans="1:55" ht="15.75" x14ac:dyDescent="0.25">
      <c r="A112" s="302"/>
      <c r="B112" s="309"/>
      <c r="C112" s="70" t="str">
        <f>БАКАЛАВРИ!C112</f>
        <v>ФКНФ</v>
      </c>
      <c r="D112" s="60" t="str">
        <f>БАКАЛАВРИ!D112</f>
        <v>Испанска филология</v>
      </c>
      <c r="E112" s="13">
        <f>SUMIFS(дДанни[Часове],дДанни[ОКС],"Доктор",дДанни[пФакултет],E$34,дДанни[нФакултет],$C112,дДанни[СПЕЦИАЛНОСТ],$D112)</f>
        <v>0</v>
      </c>
      <c r="F112" s="13">
        <f>SUMIFS(дДанни[Часове],дДанни[ОКС],"Доктор",дДанни[пФакултет],F$34,дДанни[нФакултет],$C112,дДанни[СПЕЦИАЛНОСТ],$D112)</f>
        <v>0</v>
      </c>
      <c r="G112" s="13">
        <f>SUMIFS(дДанни[Часове],дДанни[ОКС],"Доктор",дДанни[пФакултет],G$34,дДанни[нФакултет],$C112,дДанни[СПЕЦИАЛНОСТ],$D112)</f>
        <v>0</v>
      </c>
      <c r="H112" s="13">
        <f>SUMIFS(дДанни[Часове],дДанни[ОКС],"Доктор",дДанни[пФакултет],H$34,дДанни[нФакултет],$C112,дДанни[СПЕЦИАЛНОСТ],$D112)</f>
        <v>0</v>
      </c>
      <c r="I112" s="13">
        <f>SUMIFS(дДанни[Часове],дДанни[ОКС],"Доктор",дДанни[пФакултет],I$34,дДанни[нФакултет],$C112,дДанни[СПЕЦИАЛНОСТ],$D112)</f>
        <v>0</v>
      </c>
      <c r="J112" s="13">
        <f>SUMIFS(дДанни[Часове],дДанни[ОКС],"Доктор",дДанни[пФакултет],J$34,дДанни[нФакултет],$C112,дДанни[СПЕЦИАЛНОСТ],$D112)</f>
        <v>0</v>
      </c>
      <c r="K112" s="13">
        <f>SUMIFS(дДанни[Часове],дДанни[ОКС],"Доктор",дДанни[пФакултет],K$34,дДанни[нФакултет],$C112,дДанни[СПЕЦИАЛНОСТ],$D112)</f>
        <v>0</v>
      </c>
      <c r="L112" s="13">
        <f>SUMIFS(дДанни[Часове],дДанни[ОКС],"Доктор",дДанни[пФакултет],L$34,дДанни[нФакултет],$C112,дДанни[СПЕЦИАЛНОСТ],$D112)</f>
        <v>0</v>
      </c>
      <c r="M112" s="13">
        <f>SUMIFS(дДанни[Часове],дДанни[ОКС],"Доктор",дДанни[пФакултет],M$34,дДанни[нФакултет],$C112,дДанни[СПЕЦИАЛНОСТ],$D112)</f>
        <v>0</v>
      </c>
      <c r="N112" s="13">
        <f>SUMIFS(дДанни[Часове],дДанни[ОКС],"Доктор",дДанни[пФакултет],N$34,дДанни[нФакултет],$C112,дДанни[СПЕЦИАЛНОСТ],$D112)</f>
        <v>0</v>
      </c>
      <c r="O112" s="13">
        <f>SUMIFS(дДанни[Часове],дДанни[ОКС],"Доктор",дДанни[пФакултет],O$34,дДанни[нФакултет],$C112,дДанни[СПЕЦИАЛНОСТ],$D112)</f>
        <v>0</v>
      </c>
      <c r="P112" s="13">
        <f>SUMIFS(дДанни[Часове],дДанни[ОКС],"Доктор",дДанни[пФакултет],P$34,дДанни[нФакултет],$C112,дДанни[СПЕЦИАЛНОСТ],$D112)</f>
        <v>0</v>
      </c>
      <c r="Q112" s="13">
        <f>SUMIFS(дДанни[Часове],дДанни[ОКС],"Доктор",дДанни[пФакултет],Q$34,дДанни[нФакултет],$C112,дДанни[СПЕЦИАЛНОСТ],$D112)</f>
        <v>0</v>
      </c>
      <c r="R112" s="13">
        <f>SUMIFS(дДанни[Часове],дДанни[ОКС],"Доктор",дДанни[пФакултет],R$34,дДанни[нФакултет],$C112,дДанни[СПЕЦИАЛНОСТ],$D112)</f>
        <v>0</v>
      </c>
      <c r="S112" s="13">
        <f>SUMIFS(дДанни[Часове],дДанни[ОКС],"Доктор",дДанни[пФакултет],S$34,дДанни[нФакултет],$C112,дДанни[СПЕЦИАЛНОСТ],$D112)</f>
        <v>0</v>
      </c>
      <c r="T112" s="13">
        <f>SUMIFS(дДанни[Часове],дДанни[ОКС],"Доктор",дДанни[пФакултет],T$34,дДанни[нФакултет],$C112,дДанни[СПЕЦИАЛНОСТ],$D112)</f>
        <v>0</v>
      </c>
      <c r="U112" s="33">
        <f>SUMIFS(дДанни[Часове],дДанни[ОКС],"Доктор",дДанни[пФакултет],U$34,дДанни[нФакултет],$C112,дДанни[СПЕЦИАЛНОСТ],$D112)</f>
        <v>0</v>
      </c>
      <c r="V112" s="13">
        <f>SUMIFS(дДанни[Часове],дДанни[ОКС],"Доктор",дДанни[пФакултет],V$34,дДанни[нФакултет],$C112,дДанни[СПЕЦИАЛНОСТ],$D112)</f>
        <v>0</v>
      </c>
      <c r="W112" s="13">
        <f>SUMIFS(дДанни[Часове],дДанни[ОКС],"Доктор",дДанни[пФакултет],W$34,дДанни[нФакултет],$C112,дДанни[СПЕЦИАЛНОСТ],$D112)</f>
        <v>0</v>
      </c>
      <c r="X112" s="13">
        <f>SUMIFS(дДанни[Часове],дДанни[ОКС],"Доктор",дДанни[пФакултет],X$34,дДанни[нФакултет],$C112,дДанни[СПЕЦИАЛНОСТ],$D112)</f>
        <v>0</v>
      </c>
      <c r="Y112" s="24">
        <f t="shared" si="69"/>
        <v>0</v>
      </c>
      <c r="Z112" s="307"/>
      <c r="AB112" s="140"/>
      <c r="AD112" s="302"/>
      <c r="AE112" s="309"/>
      <c r="AF112" s="70" t="str">
        <f t="shared" si="70"/>
        <v>ФКНФ</v>
      </c>
      <c r="AG112" s="60" t="str">
        <f t="shared" si="70"/>
        <v>Испанска филология</v>
      </c>
      <c r="AH112" s="158" t="str">
        <f t="shared" si="73"/>
        <v/>
      </c>
      <c r="AI112" s="158" t="str">
        <f t="shared" si="73"/>
        <v/>
      </c>
      <c r="AJ112" s="158" t="str">
        <f t="shared" si="73"/>
        <v/>
      </c>
      <c r="AK112" s="158" t="str">
        <f t="shared" si="73"/>
        <v/>
      </c>
      <c r="AL112" s="158" t="str">
        <f t="shared" si="73"/>
        <v/>
      </c>
      <c r="AM112" s="158" t="str">
        <f t="shared" si="73"/>
        <v/>
      </c>
      <c r="AN112" s="158" t="str">
        <f t="shared" si="73"/>
        <v/>
      </c>
      <c r="AO112" s="158" t="str">
        <f t="shared" si="73"/>
        <v/>
      </c>
      <c r="AP112" s="158" t="str">
        <f t="shared" si="73"/>
        <v/>
      </c>
      <c r="AQ112" s="158" t="str">
        <f t="shared" si="73"/>
        <v/>
      </c>
      <c r="AR112" s="158" t="str">
        <f t="shared" si="73"/>
        <v/>
      </c>
      <c r="AS112" s="158" t="str">
        <f t="shared" si="73"/>
        <v/>
      </c>
      <c r="AT112" s="158" t="str">
        <f t="shared" si="73"/>
        <v/>
      </c>
      <c r="AU112" s="158" t="str">
        <f t="shared" si="73"/>
        <v/>
      </c>
      <c r="AV112" s="158" t="str">
        <f t="shared" si="73"/>
        <v/>
      </c>
      <c r="AW112" s="158" t="str">
        <f t="shared" si="67"/>
        <v/>
      </c>
      <c r="AX112" s="159" t="str">
        <f t="shared" si="67"/>
        <v/>
      </c>
      <c r="AY112" s="158" t="str">
        <f t="shared" si="67"/>
        <v/>
      </c>
      <c r="AZ112" s="158" t="str">
        <f t="shared" si="67"/>
        <v/>
      </c>
      <c r="BA112" s="158" t="str">
        <f t="shared" si="67"/>
        <v/>
      </c>
      <c r="BB112" s="142">
        <f t="shared" si="72"/>
        <v>0</v>
      </c>
      <c r="BC112" s="311"/>
    </row>
    <row r="113" spans="1:55" ht="15.75" x14ac:dyDescent="0.25">
      <c r="A113" s="302"/>
      <c r="B113" s="309"/>
      <c r="C113" s="70" t="str">
        <f>БАКАЛАВРИ!C113</f>
        <v>ФКНФ</v>
      </c>
      <c r="D113" s="60" t="str">
        <f>БАКАЛАВРИ!D113</f>
        <v>Италианска филология</v>
      </c>
      <c r="E113" s="13">
        <f>SUMIFS(дДанни[Часове],дДанни[ОКС],"Доктор",дДанни[пФакултет],E$34,дДанни[нФакултет],$C113,дДанни[СПЕЦИАЛНОСТ],$D113)</f>
        <v>0</v>
      </c>
      <c r="F113" s="13">
        <f>SUMIFS(дДанни[Часове],дДанни[ОКС],"Доктор",дДанни[пФакултет],F$34,дДанни[нФакултет],$C113,дДанни[СПЕЦИАЛНОСТ],$D113)</f>
        <v>0</v>
      </c>
      <c r="G113" s="13">
        <f>SUMIFS(дДанни[Часове],дДанни[ОКС],"Доктор",дДанни[пФакултет],G$34,дДанни[нФакултет],$C113,дДанни[СПЕЦИАЛНОСТ],$D113)</f>
        <v>0</v>
      </c>
      <c r="H113" s="13">
        <f>SUMIFS(дДанни[Часове],дДанни[ОКС],"Доктор",дДанни[пФакултет],H$34,дДанни[нФакултет],$C113,дДанни[СПЕЦИАЛНОСТ],$D113)</f>
        <v>0</v>
      </c>
      <c r="I113" s="13">
        <f>SUMIFS(дДанни[Часове],дДанни[ОКС],"Доктор",дДанни[пФакултет],I$34,дДанни[нФакултет],$C113,дДанни[СПЕЦИАЛНОСТ],$D113)</f>
        <v>0</v>
      </c>
      <c r="J113" s="13">
        <f>SUMIFS(дДанни[Часове],дДанни[ОКС],"Доктор",дДанни[пФакултет],J$34,дДанни[нФакултет],$C113,дДанни[СПЕЦИАЛНОСТ],$D113)</f>
        <v>0</v>
      </c>
      <c r="K113" s="13">
        <f>SUMIFS(дДанни[Часове],дДанни[ОКС],"Доктор",дДанни[пФакултет],K$34,дДанни[нФакултет],$C113,дДанни[СПЕЦИАЛНОСТ],$D113)</f>
        <v>0</v>
      </c>
      <c r="L113" s="13">
        <f>SUMIFS(дДанни[Часове],дДанни[ОКС],"Доктор",дДанни[пФакултет],L$34,дДанни[нФакултет],$C113,дДанни[СПЕЦИАЛНОСТ],$D113)</f>
        <v>0</v>
      </c>
      <c r="M113" s="13">
        <f>SUMIFS(дДанни[Часове],дДанни[ОКС],"Доктор",дДанни[пФакултет],M$34,дДанни[нФакултет],$C113,дДанни[СПЕЦИАЛНОСТ],$D113)</f>
        <v>0</v>
      </c>
      <c r="N113" s="13">
        <f>SUMIFS(дДанни[Часове],дДанни[ОКС],"Доктор",дДанни[пФакултет],N$34,дДанни[нФакултет],$C113,дДанни[СПЕЦИАЛНОСТ],$D113)</f>
        <v>0</v>
      </c>
      <c r="O113" s="13">
        <f>SUMIFS(дДанни[Часове],дДанни[ОКС],"Доктор",дДанни[пФакултет],O$34,дДанни[нФакултет],$C113,дДанни[СПЕЦИАЛНОСТ],$D113)</f>
        <v>0</v>
      </c>
      <c r="P113" s="13">
        <f>SUMIFS(дДанни[Часове],дДанни[ОКС],"Доктор",дДанни[пФакултет],P$34,дДанни[нФакултет],$C113,дДанни[СПЕЦИАЛНОСТ],$D113)</f>
        <v>0</v>
      </c>
      <c r="Q113" s="13">
        <f>SUMIFS(дДанни[Часове],дДанни[ОКС],"Доктор",дДанни[пФакултет],Q$34,дДанни[нФакултет],$C113,дДанни[СПЕЦИАЛНОСТ],$D113)</f>
        <v>0</v>
      </c>
      <c r="R113" s="13">
        <f>SUMIFS(дДанни[Часове],дДанни[ОКС],"Доктор",дДанни[пФакултет],R$34,дДанни[нФакултет],$C113,дДанни[СПЕЦИАЛНОСТ],$D113)</f>
        <v>0</v>
      </c>
      <c r="S113" s="13">
        <f>SUMIFS(дДанни[Часове],дДанни[ОКС],"Доктор",дДанни[пФакултет],S$34,дДанни[нФакултет],$C113,дДанни[СПЕЦИАЛНОСТ],$D113)</f>
        <v>0</v>
      </c>
      <c r="T113" s="13">
        <f>SUMIFS(дДанни[Часове],дДанни[ОКС],"Доктор",дДанни[пФакултет],T$34,дДанни[нФакултет],$C113,дДанни[СПЕЦИАЛНОСТ],$D113)</f>
        <v>0</v>
      </c>
      <c r="U113" s="33">
        <f>SUMIFS(дДанни[Часове],дДанни[ОКС],"Доктор",дДанни[пФакултет],U$34,дДанни[нФакултет],$C113,дДанни[СПЕЦИАЛНОСТ],$D113)</f>
        <v>0</v>
      </c>
      <c r="V113" s="13">
        <f>SUMIFS(дДанни[Часове],дДанни[ОКС],"Доктор",дДанни[пФакултет],V$34,дДанни[нФакултет],$C113,дДанни[СПЕЦИАЛНОСТ],$D113)</f>
        <v>0</v>
      </c>
      <c r="W113" s="13">
        <f>SUMIFS(дДанни[Часове],дДанни[ОКС],"Доктор",дДанни[пФакултет],W$34,дДанни[нФакултет],$C113,дДанни[СПЕЦИАЛНОСТ],$D113)</f>
        <v>0</v>
      </c>
      <c r="X113" s="13">
        <f>SUMIFS(дДанни[Часове],дДанни[ОКС],"Доктор",дДанни[пФакултет],X$34,дДанни[нФакултет],$C113,дДанни[СПЕЦИАЛНОСТ],$D113)</f>
        <v>0</v>
      </c>
      <c r="Y113" s="24">
        <f t="shared" si="69"/>
        <v>0</v>
      </c>
      <c r="Z113" s="307"/>
      <c r="AB113" s="140"/>
      <c r="AD113" s="302"/>
      <c r="AE113" s="309"/>
      <c r="AF113" s="70" t="str">
        <f t="shared" si="70"/>
        <v>ФКНФ</v>
      </c>
      <c r="AG113" s="60" t="str">
        <f t="shared" si="70"/>
        <v>Италианска филология</v>
      </c>
      <c r="AH113" s="158" t="str">
        <f t="shared" si="73"/>
        <v/>
      </c>
      <c r="AI113" s="158" t="str">
        <f t="shared" si="73"/>
        <v/>
      </c>
      <c r="AJ113" s="158" t="str">
        <f t="shared" si="73"/>
        <v/>
      </c>
      <c r="AK113" s="158" t="str">
        <f t="shared" si="73"/>
        <v/>
      </c>
      <c r="AL113" s="158" t="str">
        <f t="shared" si="73"/>
        <v/>
      </c>
      <c r="AM113" s="158" t="str">
        <f t="shared" si="73"/>
        <v/>
      </c>
      <c r="AN113" s="158" t="str">
        <f t="shared" si="73"/>
        <v/>
      </c>
      <c r="AO113" s="158" t="str">
        <f t="shared" si="73"/>
        <v/>
      </c>
      <c r="AP113" s="158" t="str">
        <f t="shared" si="73"/>
        <v/>
      </c>
      <c r="AQ113" s="158" t="str">
        <f t="shared" si="73"/>
        <v/>
      </c>
      <c r="AR113" s="158" t="str">
        <f t="shared" si="73"/>
        <v/>
      </c>
      <c r="AS113" s="158" t="str">
        <f t="shared" si="73"/>
        <v/>
      </c>
      <c r="AT113" s="158" t="str">
        <f t="shared" si="73"/>
        <v/>
      </c>
      <c r="AU113" s="158" t="str">
        <f t="shared" si="73"/>
        <v/>
      </c>
      <c r="AV113" s="158" t="str">
        <f t="shared" si="73"/>
        <v/>
      </c>
      <c r="AW113" s="158" t="str">
        <f t="shared" si="67"/>
        <v/>
      </c>
      <c r="AX113" s="159" t="str">
        <f t="shared" si="67"/>
        <v/>
      </c>
      <c r="AY113" s="158" t="str">
        <f t="shared" si="67"/>
        <v/>
      </c>
      <c r="AZ113" s="158" t="str">
        <f t="shared" si="67"/>
        <v/>
      </c>
      <c r="BA113" s="158" t="str">
        <f t="shared" si="67"/>
        <v/>
      </c>
      <c r="BB113" s="142">
        <f t="shared" si="72"/>
        <v>0</v>
      </c>
      <c r="BC113" s="311"/>
    </row>
    <row r="114" spans="1:55" ht="15.75" x14ac:dyDescent="0.25">
      <c r="A114" s="302"/>
      <c r="B114" s="309"/>
      <c r="C114" s="70" t="str">
        <f>БАКАЛАВРИ!C114</f>
        <v>ФКНФ</v>
      </c>
      <c r="D114" s="60" t="str">
        <f>БАКАЛАВРИ!D114</f>
        <v>Китаистика</v>
      </c>
      <c r="E114" s="13">
        <f>SUMIFS(дДанни[Часове],дДанни[ОКС],"Доктор",дДанни[пФакултет],E$34,дДанни[нФакултет],$C114,дДанни[СПЕЦИАЛНОСТ],$D114)</f>
        <v>0</v>
      </c>
      <c r="F114" s="13">
        <f>SUMIFS(дДанни[Часове],дДанни[ОКС],"Доктор",дДанни[пФакултет],F$34,дДанни[нФакултет],$C114,дДанни[СПЕЦИАЛНОСТ],$D114)</f>
        <v>0</v>
      </c>
      <c r="G114" s="13">
        <f>SUMIFS(дДанни[Часове],дДанни[ОКС],"Доктор",дДанни[пФакултет],G$34,дДанни[нФакултет],$C114,дДанни[СПЕЦИАЛНОСТ],$D114)</f>
        <v>0</v>
      </c>
      <c r="H114" s="13">
        <f>SUMIFS(дДанни[Часове],дДанни[ОКС],"Доктор",дДанни[пФакултет],H$34,дДанни[нФакултет],$C114,дДанни[СПЕЦИАЛНОСТ],$D114)</f>
        <v>0</v>
      </c>
      <c r="I114" s="13">
        <f>SUMIFS(дДанни[Часове],дДанни[ОКС],"Доктор",дДанни[пФакултет],I$34,дДанни[нФакултет],$C114,дДанни[СПЕЦИАЛНОСТ],$D114)</f>
        <v>0</v>
      </c>
      <c r="J114" s="13">
        <f>SUMIFS(дДанни[Часове],дДанни[ОКС],"Доктор",дДанни[пФакултет],J$34,дДанни[нФакултет],$C114,дДанни[СПЕЦИАЛНОСТ],$D114)</f>
        <v>0</v>
      </c>
      <c r="K114" s="13">
        <f>SUMIFS(дДанни[Часове],дДанни[ОКС],"Доктор",дДанни[пФакултет],K$34,дДанни[нФакултет],$C114,дДанни[СПЕЦИАЛНОСТ],$D114)</f>
        <v>0</v>
      </c>
      <c r="L114" s="13">
        <f>SUMIFS(дДанни[Часове],дДанни[ОКС],"Доктор",дДанни[пФакултет],L$34,дДанни[нФакултет],$C114,дДанни[СПЕЦИАЛНОСТ],$D114)</f>
        <v>0</v>
      </c>
      <c r="M114" s="13">
        <f>SUMIFS(дДанни[Часове],дДанни[ОКС],"Доктор",дДанни[пФакултет],M$34,дДанни[нФакултет],$C114,дДанни[СПЕЦИАЛНОСТ],$D114)</f>
        <v>0</v>
      </c>
      <c r="N114" s="13">
        <f>SUMIFS(дДанни[Часове],дДанни[ОКС],"Доктор",дДанни[пФакултет],N$34,дДанни[нФакултет],$C114,дДанни[СПЕЦИАЛНОСТ],$D114)</f>
        <v>0</v>
      </c>
      <c r="O114" s="13">
        <f>SUMIFS(дДанни[Часове],дДанни[ОКС],"Доктор",дДанни[пФакултет],O$34,дДанни[нФакултет],$C114,дДанни[СПЕЦИАЛНОСТ],$D114)</f>
        <v>0</v>
      </c>
      <c r="P114" s="13">
        <f>SUMIFS(дДанни[Часове],дДанни[ОКС],"Доктор",дДанни[пФакултет],P$34,дДанни[нФакултет],$C114,дДанни[СПЕЦИАЛНОСТ],$D114)</f>
        <v>0</v>
      </c>
      <c r="Q114" s="13">
        <f>SUMIFS(дДанни[Часове],дДанни[ОКС],"Доктор",дДанни[пФакултет],Q$34,дДанни[нФакултет],$C114,дДанни[СПЕЦИАЛНОСТ],$D114)</f>
        <v>0</v>
      </c>
      <c r="R114" s="13">
        <f>SUMIFS(дДанни[Часове],дДанни[ОКС],"Доктор",дДанни[пФакултет],R$34,дДанни[нФакултет],$C114,дДанни[СПЕЦИАЛНОСТ],$D114)</f>
        <v>0</v>
      </c>
      <c r="S114" s="13">
        <f>SUMIFS(дДанни[Часове],дДанни[ОКС],"Доктор",дДанни[пФакултет],S$34,дДанни[нФакултет],$C114,дДанни[СПЕЦИАЛНОСТ],$D114)</f>
        <v>0</v>
      </c>
      <c r="T114" s="13">
        <f>SUMIFS(дДанни[Часове],дДанни[ОКС],"Доктор",дДанни[пФакултет],T$34,дДанни[нФакултет],$C114,дДанни[СПЕЦИАЛНОСТ],$D114)</f>
        <v>0</v>
      </c>
      <c r="U114" s="33">
        <f>SUMIFS(дДанни[Часове],дДанни[ОКС],"Доктор",дДанни[пФакултет],U$34,дДанни[нФакултет],$C114,дДанни[СПЕЦИАЛНОСТ],$D114)</f>
        <v>0</v>
      </c>
      <c r="V114" s="13">
        <f>SUMIFS(дДанни[Часове],дДанни[ОКС],"Доктор",дДанни[пФакултет],V$34,дДанни[нФакултет],$C114,дДанни[СПЕЦИАЛНОСТ],$D114)</f>
        <v>0</v>
      </c>
      <c r="W114" s="13">
        <f>SUMIFS(дДанни[Часове],дДанни[ОКС],"Доктор",дДанни[пФакултет],W$34,дДанни[нФакултет],$C114,дДанни[СПЕЦИАЛНОСТ],$D114)</f>
        <v>0</v>
      </c>
      <c r="X114" s="13">
        <f>SUMIFS(дДанни[Часове],дДанни[ОКС],"Доктор",дДанни[пФакултет],X$34,дДанни[нФакултет],$C114,дДанни[СПЕЦИАЛНОСТ],$D114)</f>
        <v>0</v>
      </c>
      <c r="Y114" s="24">
        <f t="shared" si="69"/>
        <v>0</v>
      </c>
      <c r="Z114" s="307"/>
      <c r="AB114" s="140"/>
      <c r="AD114" s="302"/>
      <c r="AE114" s="309"/>
      <c r="AF114" s="70" t="str">
        <f t="shared" si="70"/>
        <v>ФКНФ</v>
      </c>
      <c r="AG114" s="60" t="str">
        <f t="shared" si="70"/>
        <v>Китаистика</v>
      </c>
      <c r="AH114" s="158" t="str">
        <f t="shared" si="73"/>
        <v/>
      </c>
      <c r="AI114" s="158" t="str">
        <f t="shared" si="73"/>
        <v/>
      </c>
      <c r="AJ114" s="158" t="str">
        <f t="shared" si="73"/>
        <v/>
      </c>
      <c r="AK114" s="158" t="str">
        <f t="shared" si="73"/>
        <v/>
      </c>
      <c r="AL114" s="158" t="str">
        <f t="shared" si="73"/>
        <v/>
      </c>
      <c r="AM114" s="158" t="str">
        <f t="shared" si="73"/>
        <v/>
      </c>
      <c r="AN114" s="158" t="str">
        <f t="shared" si="73"/>
        <v/>
      </c>
      <c r="AO114" s="158" t="str">
        <f t="shared" si="73"/>
        <v/>
      </c>
      <c r="AP114" s="158" t="str">
        <f t="shared" si="73"/>
        <v/>
      </c>
      <c r="AQ114" s="158" t="str">
        <f t="shared" si="73"/>
        <v/>
      </c>
      <c r="AR114" s="158" t="str">
        <f t="shared" si="73"/>
        <v/>
      </c>
      <c r="AS114" s="158" t="str">
        <f t="shared" si="73"/>
        <v/>
      </c>
      <c r="AT114" s="158" t="str">
        <f t="shared" si="73"/>
        <v/>
      </c>
      <c r="AU114" s="158" t="str">
        <f t="shared" si="73"/>
        <v/>
      </c>
      <c r="AV114" s="158" t="str">
        <f t="shared" si="73"/>
        <v/>
      </c>
      <c r="AW114" s="158" t="str">
        <f t="shared" si="67"/>
        <v/>
      </c>
      <c r="AX114" s="159" t="str">
        <f t="shared" si="67"/>
        <v/>
      </c>
      <c r="AY114" s="158" t="str">
        <f t="shared" si="67"/>
        <v/>
      </c>
      <c r="AZ114" s="158" t="str">
        <f t="shared" si="67"/>
        <v/>
      </c>
      <c r="BA114" s="158" t="str">
        <f t="shared" si="67"/>
        <v/>
      </c>
      <c r="BB114" s="142">
        <f t="shared" si="72"/>
        <v>0</v>
      </c>
      <c r="BC114" s="311"/>
    </row>
    <row r="115" spans="1:55" ht="15.75" x14ac:dyDescent="0.25">
      <c r="A115" s="302"/>
      <c r="B115" s="309"/>
      <c r="C115" s="70" t="str">
        <f>БАКАЛАВРИ!C115</f>
        <v>ФКНФ</v>
      </c>
      <c r="D115" s="60" t="str">
        <f>БАКАЛАВРИ!D115</f>
        <v>Класическа филология</v>
      </c>
      <c r="E115" s="13">
        <f>SUMIFS(дДанни[Часове],дДанни[ОКС],"Доктор",дДанни[пФакултет],E$34,дДанни[нФакултет],$C115,дДанни[СПЕЦИАЛНОСТ],$D115)</f>
        <v>0</v>
      </c>
      <c r="F115" s="13">
        <f>SUMIFS(дДанни[Часове],дДанни[ОКС],"Доктор",дДанни[пФакултет],F$34,дДанни[нФакултет],$C115,дДанни[СПЕЦИАЛНОСТ],$D115)</f>
        <v>0</v>
      </c>
      <c r="G115" s="13">
        <f>SUMIFS(дДанни[Часове],дДанни[ОКС],"Доктор",дДанни[пФакултет],G$34,дДанни[нФакултет],$C115,дДанни[СПЕЦИАЛНОСТ],$D115)</f>
        <v>0</v>
      </c>
      <c r="H115" s="13">
        <f>SUMIFS(дДанни[Часове],дДанни[ОКС],"Доктор",дДанни[пФакултет],H$34,дДанни[нФакултет],$C115,дДанни[СПЕЦИАЛНОСТ],$D115)</f>
        <v>0</v>
      </c>
      <c r="I115" s="13">
        <f>SUMIFS(дДанни[Часове],дДанни[ОКС],"Доктор",дДанни[пФакултет],I$34,дДанни[нФакултет],$C115,дДанни[СПЕЦИАЛНОСТ],$D115)</f>
        <v>0</v>
      </c>
      <c r="J115" s="13">
        <f>SUMIFS(дДанни[Часове],дДанни[ОКС],"Доктор",дДанни[пФакултет],J$34,дДанни[нФакултет],$C115,дДанни[СПЕЦИАЛНОСТ],$D115)</f>
        <v>0</v>
      </c>
      <c r="K115" s="13">
        <f>SUMIFS(дДанни[Часове],дДанни[ОКС],"Доктор",дДанни[пФакултет],K$34,дДанни[нФакултет],$C115,дДанни[СПЕЦИАЛНОСТ],$D115)</f>
        <v>0</v>
      </c>
      <c r="L115" s="13">
        <f>SUMIFS(дДанни[Часове],дДанни[ОКС],"Доктор",дДанни[пФакултет],L$34,дДанни[нФакултет],$C115,дДанни[СПЕЦИАЛНОСТ],$D115)</f>
        <v>0</v>
      </c>
      <c r="M115" s="13">
        <v>1</v>
      </c>
      <c r="N115" s="13">
        <f>SUMIFS(дДанни[Часове],дДанни[ОКС],"Доктор",дДанни[пФакултет],N$34,дДанни[нФакултет],$C115,дДанни[СПЕЦИАЛНОСТ],$D115)</f>
        <v>0</v>
      </c>
      <c r="O115" s="13">
        <f>SUMIFS(дДанни[Часове],дДанни[ОКС],"Доктор",дДанни[пФакултет],O$34,дДанни[нФакултет],$C115,дДанни[СПЕЦИАЛНОСТ],$D115)</f>
        <v>0</v>
      </c>
      <c r="P115" s="13">
        <f>SUMIFS(дДанни[Часове],дДанни[ОКС],"Доктор",дДанни[пФакултет],P$34,дДанни[нФакултет],$C115,дДанни[СПЕЦИАЛНОСТ],$D115)</f>
        <v>0</v>
      </c>
      <c r="Q115" s="13">
        <f>SUMIFS(дДанни[Часове],дДанни[ОКС],"Доктор",дДанни[пФакултет],Q$34,дДанни[нФакултет],$C115,дДанни[СПЕЦИАЛНОСТ],$D115)</f>
        <v>0</v>
      </c>
      <c r="R115" s="13">
        <f>SUMIFS(дДанни[Часове],дДанни[ОКС],"Доктор",дДанни[пФакултет],R$34,дДанни[нФакултет],$C115,дДанни[СПЕЦИАЛНОСТ],$D115)</f>
        <v>0</v>
      </c>
      <c r="S115" s="13">
        <f>SUMIFS(дДанни[Часове],дДанни[ОКС],"Доктор",дДанни[пФакултет],S$34,дДанни[нФакултет],$C115,дДанни[СПЕЦИАЛНОСТ],$D115)</f>
        <v>0</v>
      </c>
      <c r="T115" s="13">
        <f>SUMIFS(дДанни[Часове],дДанни[ОКС],"Доктор",дДанни[пФакултет],T$34,дДанни[нФакултет],$C115,дДанни[СПЕЦИАЛНОСТ],$D115)</f>
        <v>0</v>
      </c>
      <c r="U115" s="33">
        <f>SUMIFS(дДанни[Часове],дДанни[ОКС],"Доктор",дДанни[пФакултет],U$34,дДанни[нФакултет],$C115,дДанни[СПЕЦИАЛНОСТ],$D115)</f>
        <v>0</v>
      </c>
      <c r="V115" s="13">
        <f>SUMIFS(дДанни[Часове],дДанни[ОКС],"Доктор",дДанни[пФакултет],V$34,дДанни[нФакултет],$C115,дДанни[СПЕЦИАЛНОСТ],$D115)</f>
        <v>0</v>
      </c>
      <c r="W115" s="13">
        <f>SUMIFS(дДанни[Часове],дДанни[ОКС],"Доктор",дДанни[пФакултет],W$34,дДанни[нФакултет],$C115,дДанни[СПЕЦИАЛНОСТ],$D115)</f>
        <v>0</v>
      </c>
      <c r="X115" s="13">
        <f>SUMIFS(дДанни[Часове],дДанни[ОКС],"Доктор",дДанни[пФакултет],X$34,дДанни[нФакултет],$C115,дДанни[СПЕЦИАЛНОСТ],$D115)</f>
        <v>0</v>
      </c>
      <c r="Y115" s="24">
        <f t="shared" si="69"/>
        <v>1</v>
      </c>
      <c r="Z115" s="307"/>
      <c r="AB115" s="140"/>
      <c r="AD115" s="302"/>
      <c r="AE115" s="309"/>
      <c r="AF115" s="70" t="str">
        <f t="shared" si="70"/>
        <v>ФКНФ</v>
      </c>
      <c r="AG115" s="60" t="str">
        <f t="shared" si="70"/>
        <v>Класическа филология</v>
      </c>
      <c r="AH115" s="158">
        <f t="shared" si="73"/>
        <v>0</v>
      </c>
      <c r="AI115" s="158">
        <f t="shared" si="73"/>
        <v>0</v>
      </c>
      <c r="AJ115" s="158">
        <f t="shared" si="73"/>
        <v>0</v>
      </c>
      <c r="AK115" s="158">
        <f t="shared" si="73"/>
        <v>0</v>
      </c>
      <c r="AL115" s="158">
        <f t="shared" si="73"/>
        <v>0</v>
      </c>
      <c r="AM115" s="158">
        <f t="shared" si="73"/>
        <v>0</v>
      </c>
      <c r="AN115" s="158">
        <f t="shared" si="73"/>
        <v>0</v>
      </c>
      <c r="AO115" s="158">
        <f t="shared" si="73"/>
        <v>0</v>
      </c>
      <c r="AP115" s="158">
        <f t="shared" si="73"/>
        <v>1</v>
      </c>
      <c r="AQ115" s="158">
        <f t="shared" si="73"/>
        <v>0</v>
      </c>
      <c r="AR115" s="158">
        <f t="shared" si="73"/>
        <v>0</v>
      </c>
      <c r="AS115" s="158">
        <f t="shared" si="73"/>
        <v>0</v>
      </c>
      <c r="AT115" s="158">
        <f t="shared" si="73"/>
        <v>0</v>
      </c>
      <c r="AU115" s="158">
        <f t="shared" si="73"/>
        <v>0</v>
      </c>
      <c r="AV115" s="158">
        <f t="shared" si="73"/>
        <v>0</v>
      </c>
      <c r="AW115" s="158">
        <f t="shared" si="67"/>
        <v>0</v>
      </c>
      <c r="AX115" s="159">
        <f t="shared" si="67"/>
        <v>0</v>
      </c>
      <c r="AY115" s="158">
        <f t="shared" si="67"/>
        <v>0</v>
      </c>
      <c r="AZ115" s="158">
        <f t="shared" si="67"/>
        <v>0</v>
      </c>
      <c r="BA115" s="158">
        <f t="shared" si="67"/>
        <v>0</v>
      </c>
      <c r="BB115" s="142">
        <f t="shared" si="72"/>
        <v>1</v>
      </c>
      <c r="BC115" s="311"/>
    </row>
    <row r="116" spans="1:55" ht="15.75" x14ac:dyDescent="0.25">
      <c r="A116" s="302"/>
      <c r="B116" s="309"/>
      <c r="C116" s="70" t="str">
        <f>БАКАЛАВРИ!C116</f>
        <v>ФКНФ</v>
      </c>
      <c r="D116" s="60" t="str">
        <f>БАКАЛАВРИ!D116</f>
        <v>Кореистика</v>
      </c>
      <c r="E116" s="13">
        <f>SUMIFS(дДанни[Часове],дДанни[ОКС],"Доктор",дДанни[пФакултет],E$34,дДанни[нФакултет],$C116,дДанни[СПЕЦИАЛНОСТ],$D116)</f>
        <v>0</v>
      </c>
      <c r="F116" s="13">
        <f>SUMIFS(дДанни[Часове],дДанни[ОКС],"Доктор",дДанни[пФакултет],F$34,дДанни[нФакултет],$C116,дДанни[СПЕЦИАЛНОСТ],$D116)</f>
        <v>0</v>
      </c>
      <c r="G116" s="13">
        <f>SUMIFS(дДанни[Часове],дДанни[ОКС],"Доктор",дДанни[пФакултет],G$34,дДанни[нФакултет],$C116,дДанни[СПЕЦИАЛНОСТ],$D116)</f>
        <v>0</v>
      </c>
      <c r="H116" s="13">
        <f>SUMIFS(дДанни[Часове],дДанни[ОКС],"Доктор",дДанни[пФакултет],H$34,дДанни[нФакултет],$C116,дДанни[СПЕЦИАЛНОСТ],$D116)</f>
        <v>0</v>
      </c>
      <c r="I116" s="13">
        <f>SUMIFS(дДанни[Часове],дДанни[ОКС],"Доктор",дДанни[пФакултет],I$34,дДанни[нФакултет],$C116,дДанни[СПЕЦИАЛНОСТ],$D116)</f>
        <v>0</v>
      </c>
      <c r="J116" s="13">
        <f>SUMIFS(дДанни[Часове],дДанни[ОКС],"Доктор",дДанни[пФакултет],J$34,дДанни[нФакултет],$C116,дДанни[СПЕЦИАЛНОСТ],$D116)</f>
        <v>0</v>
      </c>
      <c r="K116" s="13">
        <f>SUMIFS(дДанни[Часове],дДанни[ОКС],"Доктор",дДанни[пФакултет],K$34,дДанни[нФакултет],$C116,дДанни[СПЕЦИАЛНОСТ],$D116)</f>
        <v>0</v>
      </c>
      <c r="L116" s="13">
        <f>SUMIFS(дДанни[Часове],дДанни[ОКС],"Доктор",дДанни[пФакултет],L$34,дДанни[нФакултет],$C116,дДанни[СПЕЦИАЛНОСТ],$D116)</f>
        <v>0</v>
      </c>
      <c r="M116" s="13">
        <f>SUMIFS(дДанни[Часове],дДанни[ОКС],"Доктор",дДанни[пФакултет],M$34,дДанни[нФакултет],$C116,дДанни[СПЕЦИАЛНОСТ],$D116)</f>
        <v>0</v>
      </c>
      <c r="N116" s="13">
        <f>SUMIFS(дДанни[Часове],дДанни[ОКС],"Доктор",дДанни[пФакултет],N$34,дДанни[нФакултет],$C116,дДанни[СПЕЦИАЛНОСТ],$D116)</f>
        <v>0</v>
      </c>
      <c r="O116" s="13">
        <f>SUMIFS(дДанни[Часове],дДанни[ОКС],"Доктор",дДанни[пФакултет],O$34,дДанни[нФакултет],$C116,дДанни[СПЕЦИАЛНОСТ],$D116)</f>
        <v>0</v>
      </c>
      <c r="P116" s="13">
        <f>SUMIFS(дДанни[Часове],дДанни[ОКС],"Доктор",дДанни[пФакултет],P$34,дДанни[нФакултет],$C116,дДанни[СПЕЦИАЛНОСТ],$D116)</f>
        <v>0</v>
      </c>
      <c r="Q116" s="13">
        <f>SUMIFS(дДанни[Часове],дДанни[ОКС],"Доктор",дДанни[пФакултет],Q$34,дДанни[нФакултет],$C116,дДанни[СПЕЦИАЛНОСТ],$D116)</f>
        <v>0</v>
      </c>
      <c r="R116" s="13">
        <f>SUMIFS(дДанни[Часове],дДанни[ОКС],"Доктор",дДанни[пФакултет],R$34,дДанни[нФакултет],$C116,дДанни[СПЕЦИАЛНОСТ],$D116)</f>
        <v>0</v>
      </c>
      <c r="S116" s="13">
        <f>SUMIFS(дДанни[Часове],дДанни[ОКС],"Доктор",дДанни[пФакултет],S$34,дДанни[нФакултет],$C116,дДанни[СПЕЦИАЛНОСТ],$D116)</f>
        <v>0</v>
      </c>
      <c r="T116" s="13">
        <f>SUMIFS(дДанни[Часове],дДанни[ОКС],"Доктор",дДанни[пФакултет],T$34,дДанни[нФакултет],$C116,дДанни[СПЕЦИАЛНОСТ],$D116)</f>
        <v>0</v>
      </c>
      <c r="U116" s="33">
        <f>SUMIFS(дДанни[Часове],дДанни[ОКС],"Доктор",дДанни[пФакултет],U$34,дДанни[нФакултет],$C116,дДанни[СПЕЦИАЛНОСТ],$D116)</f>
        <v>0</v>
      </c>
      <c r="V116" s="13">
        <f>SUMIFS(дДанни[Часове],дДанни[ОКС],"Доктор",дДанни[пФакултет],V$34,дДанни[нФакултет],$C116,дДанни[СПЕЦИАЛНОСТ],$D116)</f>
        <v>0</v>
      </c>
      <c r="W116" s="13">
        <f>SUMIFS(дДанни[Часове],дДанни[ОКС],"Доктор",дДанни[пФакултет],W$34,дДанни[нФакултет],$C116,дДанни[СПЕЦИАЛНОСТ],$D116)</f>
        <v>0</v>
      </c>
      <c r="X116" s="13">
        <f>SUMIFS(дДанни[Часове],дДанни[ОКС],"Доктор",дДанни[пФакултет],X$34,дДанни[нФакултет],$C116,дДанни[СПЕЦИАЛНОСТ],$D116)</f>
        <v>0</v>
      </c>
      <c r="Y116" s="24">
        <f t="shared" si="69"/>
        <v>0</v>
      </c>
      <c r="Z116" s="307"/>
      <c r="AB116" s="140"/>
      <c r="AD116" s="302"/>
      <c r="AE116" s="309"/>
      <c r="AF116" s="70" t="str">
        <f t="shared" si="70"/>
        <v>ФКНФ</v>
      </c>
      <c r="AG116" s="60" t="str">
        <f t="shared" si="70"/>
        <v>Кореистика</v>
      </c>
      <c r="AH116" s="158" t="str">
        <f t="shared" si="73"/>
        <v/>
      </c>
      <c r="AI116" s="158" t="str">
        <f t="shared" si="73"/>
        <v/>
      </c>
      <c r="AJ116" s="158" t="str">
        <f t="shared" si="73"/>
        <v/>
      </c>
      <c r="AK116" s="158" t="str">
        <f t="shared" si="73"/>
        <v/>
      </c>
      <c r="AL116" s="158" t="str">
        <f t="shared" si="73"/>
        <v/>
      </c>
      <c r="AM116" s="158" t="str">
        <f t="shared" si="73"/>
        <v/>
      </c>
      <c r="AN116" s="158" t="str">
        <f t="shared" si="73"/>
        <v/>
      </c>
      <c r="AO116" s="158" t="str">
        <f t="shared" si="73"/>
        <v/>
      </c>
      <c r="AP116" s="158" t="str">
        <f t="shared" si="73"/>
        <v/>
      </c>
      <c r="AQ116" s="158" t="str">
        <f t="shared" si="73"/>
        <v/>
      </c>
      <c r="AR116" s="158" t="str">
        <f t="shared" si="73"/>
        <v/>
      </c>
      <c r="AS116" s="158" t="str">
        <f t="shared" si="73"/>
        <v/>
      </c>
      <c r="AT116" s="158" t="str">
        <f t="shared" si="73"/>
        <v/>
      </c>
      <c r="AU116" s="158" t="str">
        <f t="shared" si="73"/>
        <v/>
      </c>
      <c r="AV116" s="158" t="str">
        <f t="shared" si="73"/>
        <v/>
      </c>
      <c r="AW116" s="158" t="str">
        <f t="shared" si="73"/>
        <v/>
      </c>
      <c r="AX116" s="159" t="str">
        <f t="shared" ref="AX116:BA148" si="74">IFERROR(U116/$Y116,"")</f>
        <v/>
      </c>
      <c r="AY116" s="158" t="str">
        <f t="shared" si="74"/>
        <v/>
      </c>
      <c r="AZ116" s="158" t="str">
        <f t="shared" si="74"/>
        <v/>
      </c>
      <c r="BA116" s="158" t="str">
        <f t="shared" si="74"/>
        <v/>
      </c>
      <c r="BB116" s="142">
        <f t="shared" si="72"/>
        <v>0</v>
      </c>
      <c r="BC116" s="311"/>
    </row>
    <row r="117" spans="1:55" ht="15.75" x14ac:dyDescent="0.25">
      <c r="A117" s="302"/>
      <c r="B117" s="309"/>
      <c r="C117" s="234" t="str">
        <f>БАКАЛАВРИ!C117</f>
        <v>ФКНФ</v>
      </c>
      <c r="D117" s="235" t="str">
        <f>БАКАЛАВРИ!D117</f>
        <v>Немска филология</v>
      </c>
      <c r="E117" s="13">
        <f>SUMIFS(дДанни[Часове],дДанни[ОКС],"Доктор",дДанни[пФакултет],E$34,дДанни[нФакултет],$C117,дДанни[СПЕЦИАЛНОСТ],$D117)</f>
        <v>0</v>
      </c>
      <c r="F117" s="13">
        <f>SUMIFS(дДанни[Часове],дДанни[ОКС],"Доктор",дДанни[пФакултет],F$34,дДанни[нФакултет],$C117,дДанни[СПЕЦИАЛНОСТ],$D117)</f>
        <v>0</v>
      </c>
      <c r="G117" s="13">
        <f>SUMIFS(дДанни[Часове],дДанни[ОКС],"Доктор",дДанни[пФакултет],G$34,дДанни[нФакултет],$C117,дДанни[СПЕЦИАЛНОСТ],$D117)</f>
        <v>0</v>
      </c>
      <c r="H117" s="13">
        <f>SUMIFS(дДанни[Часове],дДанни[ОКС],"Доктор",дДанни[пФакултет],H$34,дДанни[нФакултет],$C117,дДанни[СПЕЦИАЛНОСТ],$D117)</f>
        <v>0</v>
      </c>
      <c r="I117" s="13">
        <f>SUMIFS(дДанни[Часове],дДанни[ОКС],"Доктор",дДанни[пФакултет],I$34,дДанни[нФакултет],$C117,дДанни[СПЕЦИАЛНОСТ],$D117)</f>
        <v>0</v>
      </c>
      <c r="J117" s="13">
        <f>SUMIFS(дДанни[Часове],дДанни[ОКС],"Доктор",дДанни[пФакултет],J$34,дДанни[нФакултет],$C117,дДанни[СПЕЦИАЛНОСТ],$D117)</f>
        <v>0</v>
      </c>
      <c r="K117" s="13">
        <f>SUMIFS(дДанни[Часове],дДанни[ОКС],"Доктор",дДанни[пФакултет],K$34,дДанни[нФакултет],$C117,дДанни[СПЕЦИАЛНОСТ],$D117)</f>
        <v>0</v>
      </c>
      <c r="L117" s="13">
        <f>SUMIFS(дДанни[Часове],дДанни[ОКС],"Доктор",дДанни[пФакултет],L$34,дДанни[нФакултет],$C117,дДанни[СПЕЦИАЛНОСТ],$D117)</f>
        <v>0</v>
      </c>
      <c r="M117" s="13">
        <f>SUMIFS(дДанни[Часове],дДанни[ОКС],"Доктор",дДанни[пФакултет],M$34,дДанни[нФакултет],$C117,дДанни[СПЕЦИАЛНОСТ],$D117)</f>
        <v>0</v>
      </c>
      <c r="N117" s="13">
        <f>SUMIFS(дДанни[Часове],дДанни[ОКС],"Доктор",дДанни[пФакултет],N$34,дДанни[нФакултет],$C117,дДанни[СПЕЦИАЛНОСТ],$D117)</f>
        <v>0</v>
      </c>
      <c r="O117" s="13">
        <f>SUMIFS(дДанни[Часове],дДанни[ОКС],"Доктор",дДанни[пФакултет],O$34,дДанни[нФакултет],$C117,дДанни[СПЕЦИАЛНОСТ],$D117)</f>
        <v>0</v>
      </c>
      <c r="P117" s="13">
        <f>SUMIFS(дДанни[Часове],дДанни[ОКС],"Доктор",дДанни[пФакултет],P$34,дДанни[нФакултет],$C117,дДанни[СПЕЦИАЛНОСТ],$D117)</f>
        <v>0</v>
      </c>
      <c r="Q117" s="13">
        <f>SUMIFS(дДанни[Часове],дДанни[ОКС],"Доктор",дДанни[пФакултет],Q$34,дДанни[нФакултет],$C117,дДанни[СПЕЦИАЛНОСТ],$D117)</f>
        <v>0</v>
      </c>
      <c r="R117" s="13">
        <f>SUMIFS(дДанни[Часове],дДанни[ОКС],"Доктор",дДанни[пФакултет],R$34,дДанни[нФакултет],$C117,дДанни[СПЕЦИАЛНОСТ],$D117)</f>
        <v>0</v>
      </c>
      <c r="S117" s="13">
        <f>SUMIFS(дДанни[Часове],дДанни[ОКС],"Доктор",дДанни[пФакултет],S$34,дДанни[нФакултет],$C117,дДанни[СПЕЦИАЛНОСТ],$D117)</f>
        <v>0</v>
      </c>
      <c r="T117" s="13">
        <f>SUMIFS(дДанни[Часове],дДанни[ОКС],"Доктор",дДанни[пФакултет],T$34,дДанни[нФакултет],$C117,дДанни[СПЕЦИАЛНОСТ],$D117)</f>
        <v>0</v>
      </c>
      <c r="U117" s="33">
        <f>SUMIFS(дДанни[Часове],дДанни[ОКС],"Доктор",дДанни[пФакултет],U$34,дДанни[нФакултет],$C117,дДанни[СПЕЦИАЛНОСТ],$D117)</f>
        <v>0</v>
      </c>
      <c r="V117" s="13">
        <f>SUMIFS(дДанни[Часове],дДанни[ОКС],"Доктор",дДанни[пФакултет],V$34,дДанни[нФакултет],$C117,дДанни[СПЕЦИАЛНОСТ],$D117)</f>
        <v>0</v>
      </c>
      <c r="W117" s="13">
        <f>SUMIFS(дДанни[Часове],дДанни[ОКС],"Доктор",дДанни[пФакултет],W$34,дДанни[нФакултет],$C117,дДанни[СПЕЦИАЛНОСТ],$D117)</f>
        <v>0</v>
      </c>
      <c r="X117" s="13">
        <f>SUMIFS(дДанни[Часове],дДанни[ОКС],"Доктор",дДанни[пФакултет],X$34,дДанни[нФакултет],$C117,дДанни[СПЕЦИАЛНОСТ],$D117)</f>
        <v>0</v>
      </c>
      <c r="Y117" s="24">
        <f t="shared" si="69"/>
        <v>0</v>
      </c>
      <c r="Z117" s="307"/>
      <c r="AB117" s="140"/>
      <c r="AD117" s="302"/>
      <c r="AE117" s="309"/>
      <c r="AF117" s="234" t="str">
        <f t="shared" si="70"/>
        <v>ФКНФ</v>
      </c>
      <c r="AG117" s="235" t="str">
        <f t="shared" si="70"/>
        <v>Немска филология</v>
      </c>
      <c r="AH117" s="158" t="str">
        <f t="shared" si="73"/>
        <v/>
      </c>
      <c r="AI117" s="158" t="str">
        <f t="shared" si="73"/>
        <v/>
      </c>
      <c r="AJ117" s="158" t="str">
        <f t="shared" si="73"/>
        <v/>
      </c>
      <c r="AK117" s="158" t="str">
        <f t="shared" si="73"/>
        <v/>
      </c>
      <c r="AL117" s="158" t="str">
        <f t="shared" si="73"/>
        <v/>
      </c>
      <c r="AM117" s="158" t="str">
        <f t="shared" si="73"/>
        <v/>
      </c>
      <c r="AN117" s="158" t="str">
        <f t="shared" si="73"/>
        <v/>
      </c>
      <c r="AO117" s="158" t="str">
        <f t="shared" si="73"/>
        <v/>
      </c>
      <c r="AP117" s="158" t="str">
        <f t="shared" si="73"/>
        <v/>
      </c>
      <c r="AQ117" s="158" t="str">
        <f t="shared" si="73"/>
        <v/>
      </c>
      <c r="AR117" s="158" t="str">
        <f t="shared" si="73"/>
        <v/>
      </c>
      <c r="AS117" s="158" t="str">
        <f t="shared" si="73"/>
        <v/>
      </c>
      <c r="AT117" s="158" t="str">
        <f t="shared" si="73"/>
        <v/>
      </c>
      <c r="AU117" s="158" t="str">
        <f t="shared" si="73"/>
        <v/>
      </c>
      <c r="AV117" s="158" t="str">
        <f t="shared" si="73"/>
        <v/>
      </c>
      <c r="AW117" s="158" t="str">
        <f t="shared" si="73"/>
        <v/>
      </c>
      <c r="AX117" s="159" t="str">
        <f t="shared" si="74"/>
        <v/>
      </c>
      <c r="AY117" s="158" t="str">
        <f t="shared" si="74"/>
        <v/>
      </c>
      <c r="AZ117" s="158" t="str">
        <f t="shared" si="74"/>
        <v/>
      </c>
      <c r="BA117" s="158" t="str">
        <f t="shared" si="74"/>
        <v/>
      </c>
      <c r="BB117" s="142">
        <f t="shared" si="72"/>
        <v>0</v>
      </c>
      <c r="BC117" s="311"/>
    </row>
    <row r="118" spans="1:55" ht="31.5" x14ac:dyDescent="0.25">
      <c r="A118" s="302"/>
      <c r="B118" s="309"/>
      <c r="C118" s="70" t="str">
        <f>БАКАЛАВРИ!C118</f>
        <v>ФКНФ</v>
      </c>
      <c r="D118" s="60" t="str">
        <f>БАКАЛАВРИ!D118</f>
        <v>Немска филология с избираем модул "Скандинавски езици"</v>
      </c>
      <c r="E118" s="13">
        <f>SUMIFS(дДанни[Часове],дДанни[ОКС],"Доктор",дДанни[пФакултет],E$34,дДанни[нФакултет],$C118,дДанни[СПЕЦИАЛНОСТ],$D118)</f>
        <v>0</v>
      </c>
      <c r="F118" s="13">
        <f>SUMIFS(дДанни[Часове],дДанни[ОКС],"Доктор",дДанни[пФакултет],F$34,дДанни[нФакултет],$C118,дДанни[СПЕЦИАЛНОСТ],$D118)</f>
        <v>0</v>
      </c>
      <c r="G118" s="13">
        <f>SUMIFS(дДанни[Часове],дДанни[ОКС],"Доктор",дДанни[пФакултет],G$34,дДанни[нФакултет],$C118,дДанни[СПЕЦИАЛНОСТ],$D118)</f>
        <v>0</v>
      </c>
      <c r="H118" s="13">
        <f>SUMIFS(дДанни[Часове],дДанни[ОКС],"Доктор",дДанни[пФакултет],H$34,дДанни[нФакултет],$C118,дДанни[СПЕЦИАЛНОСТ],$D118)</f>
        <v>0</v>
      </c>
      <c r="I118" s="13">
        <f>SUMIFS(дДанни[Часове],дДанни[ОКС],"Доктор",дДанни[пФакултет],I$34,дДанни[нФакултет],$C118,дДанни[СПЕЦИАЛНОСТ],$D118)</f>
        <v>0</v>
      </c>
      <c r="J118" s="13">
        <f>SUMIFS(дДанни[Часове],дДанни[ОКС],"Доктор",дДанни[пФакултет],J$34,дДанни[нФакултет],$C118,дДанни[СПЕЦИАЛНОСТ],$D118)</f>
        <v>0</v>
      </c>
      <c r="K118" s="13">
        <f>SUMIFS(дДанни[Часове],дДанни[ОКС],"Доктор",дДанни[пФакултет],K$34,дДанни[нФакултет],$C118,дДанни[СПЕЦИАЛНОСТ],$D118)</f>
        <v>0</v>
      </c>
      <c r="L118" s="13">
        <f>SUMIFS(дДанни[Часове],дДанни[ОКС],"Доктор",дДанни[пФакултет],L$34,дДанни[нФакултет],$C118,дДанни[СПЕЦИАЛНОСТ],$D118)</f>
        <v>0</v>
      </c>
      <c r="M118" s="13">
        <v>5</v>
      </c>
      <c r="N118" s="13">
        <f>SUMIFS(дДанни[Часове],дДанни[ОКС],"Доктор",дДанни[пФакултет],N$34,дДанни[нФакултет],$C118,дДанни[СПЕЦИАЛНОСТ],$D118)</f>
        <v>0</v>
      </c>
      <c r="O118" s="13">
        <f>SUMIFS(дДанни[Часове],дДанни[ОКС],"Доктор",дДанни[пФакултет],O$34,дДанни[нФакултет],$C118,дДанни[СПЕЦИАЛНОСТ],$D118)</f>
        <v>0</v>
      </c>
      <c r="P118" s="13">
        <f>SUMIFS(дДанни[Часове],дДанни[ОКС],"Доктор",дДанни[пФакултет],P$34,дДанни[нФакултет],$C118,дДанни[СПЕЦИАЛНОСТ],$D118)</f>
        <v>0</v>
      </c>
      <c r="Q118" s="13">
        <f>SUMIFS(дДанни[Часове],дДанни[ОКС],"Доктор",дДанни[пФакултет],Q$34,дДанни[нФакултет],$C118,дДанни[СПЕЦИАЛНОСТ],$D118)</f>
        <v>0</v>
      </c>
      <c r="R118" s="13">
        <f>SUMIFS(дДанни[Часове],дДанни[ОКС],"Доктор",дДанни[пФакултет],R$34,дДанни[нФакултет],$C118,дДанни[СПЕЦИАЛНОСТ],$D118)</f>
        <v>0</v>
      </c>
      <c r="S118" s="13">
        <f>SUMIFS(дДанни[Часове],дДанни[ОКС],"Доктор",дДанни[пФакултет],S$34,дДанни[нФакултет],$C118,дДанни[СПЕЦИАЛНОСТ],$D118)</f>
        <v>0</v>
      </c>
      <c r="T118" s="13">
        <f>SUMIFS(дДанни[Часове],дДанни[ОКС],"Доктор",дДанни[пФакултет],T$34,дДанни[нФакултет],$C118,дДанни[СПЕЦИАЛНОСТ],$D118)</f>
        <v>0</v>
      </c>
      <c r="U118" s="33">
        <f>SUMIFS(дДанни[Часове],дДанни[ОКС],"Доктор",дДанни[пФакултет],U$34,дДанни[нФакултет],$C118,дДанни[СПЕЦИАЛНОСТ],$D118)</f>
        <v>0</v>
      </c>
      <c r="V118" s="13">
        <f>SUMIFS(дДанни[Часове],дДанни[ОКС],"Доктор",дДанни[пФакултет],V$34,дДанни[нФакултет],$C118,дДанни[СПЕЦИАЛНОСТ],$D118)</f>
        <v>0</v>
      </c>
      <c r="W118" s="13">
        <f>SUMIFS(дДанни[Часове],дДанни[ОКС],"Доктор",дДанни[пФакултет],W$34,дДанни[нФакултет],$C118,дДанни[СПЕЦИАЛНОСТ],$D118)</f>
        <v>0</v>
      </c>
      <c r="X118" s="13">
        <f>SUMIFS(дДанни[Часове],дДанни[ОКС],"Доктор",дДанни[пФакултет],X$34,дДанни[нФакултет],$C118,дДанни[СПЕЦИАЛНОСТ],$D118)</f>
        <v>0</v>
      </c>
      <c r="Y118" s="24">
        <f t="shared" si="69"/>
        <v>5</v>
      </c>
      <c r="Z118" s="307"/>
      <c r="AB118" s="140"/>
      <c r="AD118" s="302"/>
      <c r="AE118" s="309"/>
      <c r="AF118" s="70" t="str">
        <f t="shared" si="70"/>
        <v>ФКНФ</v>
      </c>
      <c r="AG118" s="60" t="str">
        <f t="shared" si="70"/>
        <v>Немска филология с избираем модул "Скандинавски езици"</v>
      </c>
      <c r="AH118" s="158">
        <f t="shared" si="73"/>
        <v>0</v>
      </c>
      <c r="AI118" s="158">
        <f t="shared" si="73"/>
        <v>0</v>
      </c>
      <c r="AJ118" s="158">
        <f t="shared" si="73"/>
        <v>0</v>
      </c>
      <c r="AK118" s="158">
        <f t="shared" si="73"/>
        <v>0</v>
      </c>
      <c r="AL118" s="158">
        <f t="shared" si="73"/>
        <v>0</v>
      </c>
      <c r="AM118" s="158">
        <f t="shared" si="73"/>
        <v>0</v>
      </c>
      <c r="AN118" s="158">
        <f t="shared" si="73"/>
        <v>0</v>
      </c>
      <c r="AO118" s="158">
        <f t="shared" si="73"/>
        <v>0</v>
      </c>
      <c r="AP118" s="158">
        <f t="shared" si="73"/>
        <v>1</v>
      </c>
      <c r="AQ118" s="158">
        <f t="shared" si="73"/>
        <v>0</v>
      </c>
      <c r="AR118" s="158">
        <f t="shared" si="73"/>
        <v>0</v>
      </c>
      <c r="AS118" s="158">
        <f t="shared" si="73"/>
        <v>0</v>
      </c>
      <c r="AT118" s="158">
        <f t="shared" si="73"/>
        <v>0</v>
      </c>
      <c r="AU118" s="158">
        <f t="shared" si="73"/>
        <v>0</v>
      </c>
      <c r="AV118" s="158">
        <f t="shared" si="73"/>
        <v>0</v>
      </c>
      <c r="AW118" s="158">
        <f t="shared" si="73"/>
        <v>0</v>
      </c>
      <c r="AX118" s="159">
        <f t="shared" si="74"/>
        <v>0</v>
      </c>
      <c r="AY118" s="158">
        <f t="shared" si="74"/>
        <v>0</v>
      </c>
      <c r="AZ118" s="158">
        <f t="shared" si="74"/>
        <v>0</v>
      </c>
      <c r="BA118" s="158">
        <f t="shared" si="74"/>
        <v>0</v>
      </c>
      <c r="BB118" s="142">
        <f t="shared" si="72"/>
        <v>1</v>
      </c>
      <c r="BC118" s="311"/>
    </row>
    <row r="119" spans="1:55" ht="15.75" x14ac:dyDescent="0.25">
      <c r="A119" s="302"/>
      <c r="B119" s="309"/>
      <c r="C119" s="70" t="str">
        <f>БАКАЛАВРИ!C119</f>
        <v>ФКНФ</v>
      </c>
      <c r="D119" s="60" t="str">
        <f>БАКАЛАВРИ!D119</f>
        <v>Новогръцка филология</v>
      </c>
      <c r="E119" s="13">
        <f>SUMIFS(дДанни[Часове],дДанни[ОКС],"Доктор",дДанни[пФакултет],E$34,дДанни[нФакултет],$C119,дДанни[СПЕЦИАЛНОСТ],$D119)</f>
        <v>0</v>
      </c>
      <c r="F119" s="13">
        <f>SUMIFS(дДанни[Часове],дДанни[ОКС],"Доктор",дДанни[пФакултет],F$34,дДанни[нФакултет],$C119,дДанни[СПЕЦИАЛНОСТ],$D119)</f>
        <v>0</v>
      </c>
      <c r="G119" s="13">
        <f>SUMIFS(дДанни[Часове],дДанни[ОКС],"Доктор",дДанни[пФакултет],G$34,дДанни[нФакултет],$C119,дДанни[СПЕЦИАЛНОСТ],$D119)</f>
        <v>0</v>
      </c>
      <c r="H119" s="13">
        <f>SUMIFS(дДанни[Часове],дДанни[ОКС],"Доктор",дДанни[пФакултет],H$34,дДанни[нФакултет],$C119,дДанни[СПЕЦИАЛНОСТ],$D119)</f>
        <v>0</v>
      </c>
      <c r="I119" s="13">
        <f>SUMIFS(дДанни[Часове],дДанни[ОКС],"Доктор",дДанни[пФакултет],I$34,дДанни[нФакултет],$C119,дДанни[СПЕЦИАЛНОСТ],$D119)</f>
        <v>0</v>
      </c>
      <c r="J119" s="13">
        <f>SUMIFS(дДанни[Часове],дДанни[ОКС],"Доктор",дДанни[пФакултет],J$34,дДанни[нФакултет],$C119,дДанни[СПЕЦИАЛНОСТ],$D119)</f>
        <v>0</v>
      </c>
      <c r="K119" s="13">
        <f>SUMIFS(дДанни[Часове],дДанни[ОКС],"Доктор",дДанни[пФакултет],K$34,дДанни[нФакултет],$C119,дДанни[СПЕЦИАЛНОСТ],$D119)</f>
        <v>0</v>
      </c>
      <c r="L119" s="13">
        <f>SUMIFS(дДанни[Часове],дДанни[ОКС],"Доктор",дДанни[пФакултет],L$34,дДанни[нФакултет],$C119,дДанни[СПЕЦИАЛНОСТ],$D119)</f>
        <v>0</v>
      </c>
      <c r="M119" s="13">
        <f>SUMIFS(дДанни[Часове],дДанни[ОКС],"Доктор",дДанни[пФакултет],M$34,дДанни[нФакултет],$C119,дДанни[СПЕЦИАЛНОСТ],$D119)</f>
        <v>0</v>
      </c>
      <c r="N119" s="13">
        <f>SUMIFS(дДанни[Часове],дДанни[ОКС],"Доктор",дДанни[пФакултет],N$34,дДанни[нФакултет],$C119,дДанни[СПЕЦИАЛНОСТ],$D119)</f>
        <v>0</v>
      </c>
      <c r="O119" s="13">
        <f>SUMIFS(дДанни[Часове],дДанни[ОКС],"Доктор",дДанни[пФакултет],O$34,дДанни[нФакултет],$C119,дДанни[СПЕЦИАЛНОСТ],$D119)</f>
        <v>0</v>
      </c>
      <c r="P119" s="13">
        <f>SUMIFS(дДанни[Часове],дДанни[ОКС],"Доктор",дДанни[пФакултет],P$34,дДанни[нФакултет],$C119,дДанни[СПЕЦИАЛНОСТ],$D119)</f>
        <v>0</v>
      </c>
      <c r="Q119" s="13">
        <f>SUMIFS(дДанни[Часове],дДанни[ОКС],"Доктор",дДанни[пФакултет],Q$34,дДанни[нФакултет],$C119,дДанни[СПЕЦИАЛНОСТ],$D119)</f>
        <v>0</v>
      </c>
      <c r="R119" s="13">
        <f>SUMIFS(дДанни[Часове],дДанни[ОКС],"Доктор",дДанни[пФакултет],R$34,дДанни[нФакултет],$C119,дДанни[СПЕЦИАЛНОСТ],$D119)</f>
        <v>0</v>
      </c>
      <c r="S119" s="13">
        <f>SUMIFS(дДанни[Часове],дДанни[ОКС],"Доктор",дДанни[пФакултет],S$34,дДанни[нФакултет],$C119,дДанни[СПЕЦИАЛНОСТ],$D119)</f>
        <v>0</v>
      </c>
      <c r="T119" s="13">
        <f>SUMIFS(дДанни[Часове],дДанни[ОКС],"Доктор",дДанни[пФакултет],T$34,дДанни[нФакултет],$C119,дДанни[СПЕЦИАЛНОСТ],$D119)</f>
        <v>0</v>
      </c>
      <c r="U119" s="33">
        <f>SUMIFS(дДанни[Часове],дДанни[ОКС],"Доктор",дДанни[пФакултет],U$34,дДанни[нФакултет],$C119,дДанни[СПЕЦИАЛНОСТ],$D119)</f>
        <v>0</v>
      </c>
      <c r="V119" s="13">
        <f>SUMIFS(дДанни[Часове],дДанни[ОКС],"Доктор",дДанни[пФакултет],V$34,дДанни[нФакултет],$C119,дДанни[СПЕЦИАЛНОСТ],$D119)</f>
        <v>0</v>
      </c>
      <c r="W119" s="13">
        <f>SUMIFS(дДанни[Часове],дДанни[ОКС],"Доктор",дДанни[пФакултет],W$34,дДанни[нФакултет],$C119,дДанни[СПЕЦИАЛНОСТ],$D119)</f>
        <v>0</v>
      </c>
      <c r="X119" s="13">
        <f>SUMIFS(дДанни[Часове],дДанни[ОКС],"Доктор",дДанни[пФакултет],X$34,дДанни[нФакултет],$C119,дДанни[СПЕЦИАЛНОСТ],$D119)</f>
        <v>0</v>
      </c>
      <c r="Y119" s="24">
        <f t="shared" si="69"/>
        <v>0</v>
      </c>
      <c r="Z119" s="307"/>
      <c r="AB119" s="140"/>
      <c r="AD119" s="302"/>
      <c r="AE119" s="309"/>
      <c r="AF119" s="70" t="str">
        <f t="shared" si="70"/>
        <v>ФКНФ</v>
      </c>
      <c r="AG119" s="60" t="str">
        <f t="shared" si="70"/>
        <v>Новогръцка филология</v>
      </c>
      <c r="AH119" s="158" t="str">
        <f t="shared" si="73"/>
        <v/>
      </c>
      <c r="AI119" s="158" t="str">
        <f t="shared" si="73"/>
        <v/>
      </c>
      <c r="AJ119" s="158" t="str">
        <f t="shared" si="73"/>
        <v/>
      </c>
      <c r="AK119" s="158" t="str">
        <f t="shared" si="73"/>
        <v/>
      </c>
      <c r="AL119" s="158" t="str">
        <f t="shared" si="73"/>
        <v/>
      </c>
      <c r="AM119" s="158" t="str">
        <f t="shared" si="73"/>
        <v/>
      </c>
      <c r="AN119" s="158" t="str">
        <f t="shared" si="73"/>
        <v/>
      </c>
      <c r="AO119" s="158" t="str">
        <f t="shared" si="73"/>
        <v/>
      </c>
      <c r="AP119" s="158" t="str">
        <f t="shared" si="73"/>
        <v/>
      </c>
      <c r="AQ119" s="158" t="str">
        <f t="shared" si="73"/>
        <v/>
      </c>
      <c r="AR119" s="158" t="str">
        <f t="shared" si="73"/>
        <v/>
      </c>
      <c r="AS119" s="158" t="str">
        <f t="shared" si="73"/>
        <v/>
      </c>
      <c r="AT119" s="158" t="str">
        <f t="shared" si="73"/>
        <v/>
      </c>
      <c r="AU119" s="158" t="str">
        <f t="shared" si="73"/>
        <v/>
      </c>
      <c r="AV119" s="158" t="str">
        <f t="shared" si="73"/>
        <v/>
      </c>
      <c r="AW119" s="158" t="str">
        <f t="shared" si="73"/>
        <v/>
      </c>
      <c r="AX119" s="159" t="str">
        <f t="shared" si="74"/>
        <v/>
      </c>
      <c r="AY119" s="158" t="str">
        <f t="shared" si="74"/>
        <v/>
      </c>
      <c r="AZ119" s="158" t="str">
        <f t="shared" si="74"/>
        <v/>
      </c>
      <c r="BA119" s="158" t="str">
        <f t="shared" si="74"/>
        <v/>
      </c>
      <c r="BB119" s="142">
        <f t="shared" si="72"/>
        <v>0</v>
      </c>
      <c r="BC119" s="311"/>
    </row>
    <row r="120" spans="1:55" ht="15.75" x14ac:dyDescent="0.25">
      <c r="A120" s="302"/>
      <c r="B120" s="309"/>
      <c r="C120" s="70" t="str">
        <f>БАКАЛАВРИ!C120</f>
        <v>ФКНФ</v>
      </c>
      <c r="D120" s="60" t="str">
        <f>БАКАЛАВРИ!D120</f>
        <v>Португалска филология</v>
      </c>
      <c r="E120" s="13">
        <f>SUMIFS(дДанни[Часове],дДанни[ОКС],"Доктор",дДанни[пФакултет],E$34,дДанни[нФакултет],$C120,дДанни[СПЕЦИАЛНОСТ],$D120)</f>
        <v>0</v>
      </c>
      <c r="F120" s="13">
        <f>SUMIFS(дДанни[Часове],дДанни[ОКС],"Доктор",дДанни[пФакултет],F$34,дДанни[нФакултет],$C120,дДанни[СПЕЦИАЛНОСТ],$D120)</f>
        <v>0</v>
      </c>
      <c r="G120" s="13">
        <f>SUMIFS(дДанни[Часове],дДанни[ОКС],"Доктор",дДанни[пФакултет],G$34,дДанни[нФакултет],$C120,дДанни[СПЕЦИАЛНОСТ],$D120)</f>
        <v>0</v>
      </c>
      <c r="H120" s="13">
        <f>SUMIFS(дДанни[Часове],дДанни[ОКС],"Доктор",дДанни[пФакултет],H$34,дДанни[нФакултет],$C120,дДанни[СПЕЦИАЛНОСТ],$D120)</f>
        <v>0</v>
      </c>
      <c r="I120" s="13">
        <f>SUMIFS(дДанни[Часове],дДанни[ОКС],"Доктор",дДанни[пФакултет],I$34,дДанни[нФакултет],$C120,дДанни[СПЕЦИАЛНОСТ],$D120)</f>
        <v>0</v>
      </c>
      <c r="J120" s="13">
        <f>SUMIFS(дДанни[Часове],дДанни[ОКС],"Доктор",дДанни[пФакултет],J$34,дДанни[нФакултет],$C120,дДанни[СПЕЦИАЛНОСТ],$D120)</f>
        <v>0</v>
      </c>
      <c r="K120" s="13">
        <f>SUMIFS(дДанни[Часове],дДанни[ОКС],"Доктор",дДанни[пФакултет],K$34,дДанни[нФакултет],$C120,дДанни[СПЕЦИАЛНОСТ],$D120)</f>
        <v>0</v>
      </c>
      <c r="L120" s="13">
        <f>SUMIFS(дДанни[Часове],дДанни[ОКС],"Доктор",дДанни[пФакултет],L$34,дДанни[нФакултет],$C120,дДанни[СПЕЦИАЛНОСТ],$D120)</f>
        <v>0</v>
      </c>
      <c r="M120" s="13">
        <f>SUMIFS(дДанни[Часове],дДанни[ОКС],"Доктор",дДанни[пФакултет],M$34,дДанни[нФакултет],$C120,дДанни[СПЕЦИАЛНОСТ],$D120)</f>
        <v>0</v>
      </c>
      <c r="N120" s="13">
        <f>SUMIFS(дДанни[Часове],дДанни[ОКС],"Доктор",дДанни[пФакултет],N$34,дДанни[нФакултет],$C120,дДанни[СПЕЦИАЛНОСТ],$D120)</f>
        <v>0</v>
      </c>
      <c r="O120" s="13">
        <f>SUMIFS(дДанни[Часове],дДанни[ОКС],"Доктор",дДанни[пФакултет],O$34,дДанни[нФакултет],$C120,дДанни[СПЕЦИАЛНОСТ],$D120)</f>
        <v>0</v>
      </c>
      <c r="P120" s="13">
        <f>SUMIFS(дДанни[Часове],дДанни[ОКС],"Доктор",дДанни[пФакултет],P$34,дДанни[нФакултет],$C120,дДанни[СПЕЦИАЛНОСТ],$D120)</f>
        <v>0</v>
      </c>
      <c r="Q120" s="13">
        <f>SUMIFS(дДанни[Часове],дДанни[ОКС],"Доктор",дДанни[пФакултет],Q$34,дДанни[нФакултет],$C120,дДанни[СПЕЦИАЛНОСТ],$D120)</f>
        <v>0</v>
      </c>
      <c r="R120" s="13">
        <f>SUMIFS(дДанни[Часове],дДанни[ОКС],"Доктор",дДанни[пФакултет],R$34,дДанни[нФакултет],$C120,дДанни[СПЕЦИАЛНОСТ],$D120)</f>
        <v>0</v>
      </c>
      <c r="S120" s="13">
        <f>SUMIFS(дДанни[Часове],дДанни[ОКС],"Доктор",дДанни[пФакултет],S$34,дДанни[нФакултет],$C120,дДанни[СПЕЦИАЛНОСТ],$D120)</f>
        <v>0</v>
      </c>
      <c r="T120" s="13">
        <f>SUMIFS(дДанни[Часове],дДанни[ОКС],"Доктор",дДанни[пФакултет],T$34,дДанни[нФакултет],$C120,дДанни[СПЕЦИАЛНОСТ],$D120)</f>
        <v>0</v>
      </c>
      <c r="U120" s="33">
        <f>SUMIFS(дДанни[Часове],дДанни[ОКС],"Доктор",дДанни[пФакултет],U$34,дДанни[нФакултет],$C120,дДанни[СПЕЦИАЛНОСТ],$D120)</f>
        <v>0</v>
      </c>
      <c r="V120" s="13">
        <f>SUMIFS(дДанни[Часове],дДанни[ОКС],"Доктор",дДанни[пФакултет],V$34,дДанни[нФакултет],$C120,дДанни[СПЕЦИАЛНОСТ],$D120)</f>
        <v>0</v>
      </c>
      <c r="W120" s="13">
        <f>SUMIFS(дДанни[Часове],дДанни[ОКС],"Доктор",дДанни[пФакултет],W$34,дДанни[нФакултет],$C120,дДанни[СПЕЦИАЛНОСТ],$D120)</f>
        <v>0</v>
      </c>
      <c r="X120" s="13">
        <f>SUMIFS(дДанни[Часове],дДанни[ОКС],"Доктор",дДанни[пФакултет],X$34,дДанни[нФакултет],$C120,дДанни[СПЕЦИАЛНОСТ],$D120)</f>
        <v>0</v>
      </c>
      <c r="Y120" s="24">
        <f t="shared" si="69"/>
        <v>0</v>
      </c>
      <c r="Z120" s="307"/>
      <c r="AB120" s="140"/>
      <c r="AD120" s="302"/>
      <c r="AE120" s="309"/>
      <c r="AF120" s="70" t="str">
        <f t="shared" si="70"/>
        <v>ФКНФ</v>
      </c>
      <c r="AG120" s="60" t="str">
        <f t="shared" si="70"/>
        <v>Португалска филология</v>
      </c>
      <c r="AH120" s="158" t="str">
        <f t="shared" si="73"/>
        <v/>
      </c>
      <c r="AI120" s="158" t="str">
        <f t="shared" si="73"/>
        <v/>
      </c>
      <c r="AJ120" s="158" t="str">
        <f t="shared" si="73"/>
        <v/>
      </c>
      <c r="AK120" s="158" t="str">
        <f t="shared" si="73"/>
        <v/>
      </c>
      <c r="AL120" s="158" t="str">
        <f t="shared" si="73"/>
        <v/>
      </c>
      <c r="AM120" s="158" t="str">
        <f t="shared" si="73"/>
        <v/>
      </c>
      <c r="AN120" s="158" t="str">
        <f t="shared" si="73"/>
        <v/>
      </c>
      <c r="AO120" s="158" t="str">
        <f t="shared" si="73"/>
        <v/>
      </c>
      <c r="AP120" s="158" t="str">
        <f t="shared" si="73"/>
        <v/>
      </c>
      <c r="AQ120" s="158" t="str">
        <f t="shared" si="73"/>
        <v/>
      </c>
      <c r="AR120" s="158" t="str">
        <f t="shared" si="73"/>
        <v/>
      </c>
      <c r="AS120" s="158" t="str">
        <f t="shared" si="73"/>
        <v/>
      </c>
      <c r="AT120" s="158" t="str">
        <f t="shared" si="73"/>
        <v/>
      </c>
      <c r="AU120" s="158" t="str">
        <f t="shared" si="73"/>
        <v/>
      </c>
      <c r="AV120" s="158" t="str">
        <f t="shared" si="73"/>
        <v/>
      </c>
      <c r="AW120" s="158" t="str">
        <f t="shared" si="73"/>
        <v/>
      </c>
      <c r="AX120" s="159" t="str">
        <f t="shared" si="74"/>
        <v/>
      </c>
      <c r="AY120" s="158" t="str">
        <f t="shared" si="74"/>
        <v/>
      </c>
      <c r="AZ120" s="158" t="str">
        <f t="shared" si="74"/>
        <v/>
      </c>
      <c r="BA120" s="158" t="str">
        <f t="shared" si="74"/>
        <v/>
      </c>
      <c r="BB120" s="142">
        <f t="shared" si="72"/>
        <v>0</v>
      </c>
      <c r="BC120" s="311"/>
    </row>
    <row r="121" spans="1:55" ht="15.75" x14ac:dyDescent="0.25">
      <c r="A121" s="302"/>
      <c r="B121" s="309"/>
      <c r="C121" s="70" t="str">
        <f>БАКАЛАВРИ!C121</f>
        <v>ФКНФ</v>
      </c>
      <c r="D121" s="60" t="str">
        <f>БАКАЛАВРИ!D121</f>
        <v>Румънска филология</v>
      </c>
      <c r="E121" s="13">
        <f>SUMIFS(дДанни[Часове],дДанни[ОКС],"Доктор",дДанни[пФакултет],E$34,дДанни[нФакултет],$C121,дДанни[СПЕЦИАЛНОСТ],$D121)</f>
        <v>0</v>
      </c>
      <c r="F121" s="13">
        <f>SUMIFS(дДанни[Часове],дДанни[ОКС],"Доктор",дДанни[пФакултет],F$34,дДанни[нФакултет],$C121,дДанни[СПЕЦИАЛНОСТ],$D121)</f>
        <v>0</v>
      </c>
      <c r="G121" s="13">
        <f>SUMIFS(дДанни[Часове],дДанни[ОКС],"Доктор",дДанни[пФакултет],G$34,дДанни[нФакултет],$C121,дДанни[СПЕЦИАЛНОСТ],$D121)</f>
        <v>0</v>
      </c>
      <c r="H121" s="13">
        <f>SUMIFS(дДанни[Часове],дДанни[ОКС],"Доктор",дДанни[пФакултет],H$34,дДанни[нФакултет],$C121,дДанни[СПЕЦИАЛНОСТ],$D121)</f>
        <v>0</v>
      </c>
      <c r="I121" s="13">
        <f>SUMIFS(дДанни[Часове],дДанни[ОКС],"Доктор",дДанни[пФакултет],I$34,дДанни[нФакултет],$C121,дДанни[СПЕЦИАЛНОСТ],$D121)</f>
        <v>0</v>
      </c>
      <c r="J121" s="13">
        <f>SUMIFS(дДанни[Часове],дДанни[ОКС],"Доктор",дДанни[пФакултет],J$34,дДанни[нФакултет],$C121,дДанни[СПЕЦИАЛНОСТ],$D121)</f>
        <v>0</v>
      </c>
      <c r="K121" s="13">
        <f>SUMIFS(дДанни[Часове],дДанни[ОКС],"Доктор",дДанни[пФакултет],K$34,дДанни[нФакултет],$C121,дДанни[СПЕЦИАЛНОСТ],$D121)</f>
        <v>0</v>
      </c>
      <c r="L121" s="13">
        <f>SUMIFS(дДанни[Часове],дДанни[ОКС],"Доктор",дДанни[пФакултет],L$34,дДанни[нФакултет],$C121,дДанни[СПЕЦИАЛНОСТ],$D121)</f>
        <v>0</v>
      </c>
      <c r="M121" s="13">
        <f>SUMIFS(дДанни[Часове],дДанни[ОКС],"Доктор",дДанни[пФакултет],M$34,дДанни[нФакултет],$C121,дДанни[СПЕЦИАЛНОСТ],$D121)</f>
        <v>0</v>
      </c>
      <c r="N121" s="13">
        <f>SUMIFS(дДанни[Часове],дДанни[ОКС],"Доктор",дДанни[пФакултет],N$34,дДанни[нФакултет],$C121,дДанни[СПЕЦИАЛНОСТ],$D121)</f>
        <v>0</v>
      </c>
      <c r="O121" s="13">
        <f>SUMIFS(дДанни[Часове],дДанни[ОКС],"Доктор",дДанни[пФакултет],O$34,дДанни[нФакултет],$C121,дДанни[СПЕЦИАЛНОСТ],$D121)</f>
        <v>0</v>
      </c>
      <c r="P121" s="13">
        <f>SUMIFS(дДанни[Часове],дДанни[ОКС],"Доктор",дДанни[пФакултет],P$34,дДанни[нФакултет],$C121,дДанни[СПЕЦИАЛНОСТ],$D121)</f>
        <v>0</v>
      </c>
      <c r="Q121" s="13">
        <f>SUMIFS(дДанни[Часове],дДанни[ОКС],"Доктор",дДанни[пФакултет],Q$34,дДанни[нФакултет],$C121,дДанни[СПЕЦИАЛНОСТ],$D121)</f>
        <v>0</v>
      </c>
      <c r="R121" s="13">
        <f>SUMIFS(дДанни[Часове],дДанни[ОКС],"Доктор",дДанни[пФакултет],R$34,дДанни[нФакултет],$C121,дДанни[СПЕЦИАЛНОСТ],$D121)</f>
        <v>0</v>
      </c>
      <c r="S121" s="13">
        <f>SUMIFS(дДанни[Часове],дДанни[ОКС],"Доктор",дДанни[пФакултет],S$34,дДанни[нФакултет],$C121,дДанни[СПЕЦИАЛНОСТ],$D121)</f>
        <v>0</v>
      </c>
      <c r="T121" s="13">
        <f>SUMIFS(дДанни[Часове],дДанни[ОКС],"Доктор",дДанни[пФакултет],T$34,дДанни[нФакултет],$C121,дДанни[СПЕЦИАЛНОСТ],$D121)</f>
        <v>0</v>
      </c>
      <c r="U121" s="33">
        <f>SUMIFS(дДанни[Часове],дДанни[ОКС],"Доктор",дДанни[пФакултет],U$34,дДанни[нФакултет],$C121,дДанни[СПЕЦИАЛНОСТ],$D121)</f>
        <v>0</v>
      </c>
      <c r="V121" s="13">
        <f>SUMIFS(дДанни[Часове],дДанни[ОКС],"Доктор",дДанни[пФакултет],V$34,дДанни[нФакултет],$C121,дДанни[СПЕЦИАЛНОСТ],$D121)</f>
        <v>0</v>
      </c>
      <c r="W121" s="13">
        <f>SUMIFS(дДанни[Часове],дДанни[ОКС],"Доктор",дДанни[пФакултет],W$34,дДанни[нФакултет],$C121,дДанни[СПЕЦИАЛНОСТ],$D121)</f>
        <v>0</v>
      </c>
      <c r="X121" s="13">
        <f>SUMIFS(дДанни[Часове],дДанни[ОКС],"Доктор",дДанни[пФакултет],X$34,дДанни[нФакултет],$C121,дДанни[СПЕЦИАЛНОСТ],$D121)</f>
        <v>0</v>
      </c>
      <c r="Y121" s="24">
        <f t="shared" si="69"/>
        <v>0</v>
      </c>
      <c r="Z121" s="307"/>
      <c r="AB121" s="140"/>
      <c r="AD121" s="302"/>
      <c r="AE121" s="309"/>
      <c r="AF121" s="70" t="str">
        <f t="shared" si="70"/>
        <v>ФКНФ</v>
      </c>
      <c r="AG121" s="60" t="str">
        <f t="shared" si="70"/>
        <v>Румънска филология</v>
      </c>
      <c r="AH121" s="158" t="str">
        <f t="shared" si="73"/>
        <v/>
      </c>
      <c r="AI121" s="158" t="str">
        <f t="shared" si="73"/>
        <v/>
      </c>
      <c r="AJ121" s="158" t="str">
        <f t="shared" si="73"/>
        <v/>
      </c>
      <c r="AK121" s="158" t="str">
        <f t="shared" si="73"/>
        <v/>
      </c>
      <c r="AL121" s="158" t="str">
        <f t="shared" si="73"/>
        <v/>
      </c>
      <c r="AM121" s="158" t="str">
        <f t="shared" si="73"/>
        <v/>
      </c>
      <c r="AN121" s="158" t="str">
        <f t="shared" si="73"/>
        <v/>
      </c>
      <c r="AO121" s="158" t="str">
        <f t="shared" si="73"/>
        <v/>
      </c>
      <c r="AP121" s="158" t="str">
        <f t="shared" si="73"/>
        <v/>
      </c>
      <c r="AQ121" s="158" t="str">
        <f t="shared" si="73"/>
        <v/>
      </c>
      <c r="AR121" s="158" t="str">
        <f t="shared" si="73"/>
        <v/>
      </c>
      <c r="AS121" s="158" t="str">
        <f t="shared" si="73"/>
        <v/>
      </c>
      <c r="AT121" s="158" t="str">
        <f t="shared" si="73"/>
        <v/>
      </c>
      <c r="AU121" s="158" t="str">
        <f t="shared" si="73"/>
        <v/>
      </c>
      <c r="AV121" s="158" t="str">
        <f t="shared" si="73"/>
        <v/>
      </c>
      <c r="AW121" s="158" t="str">
        <f t="shared" si="73"/>
        <v/>
      </c>
      <c r="AX121" s="159" t="str">
        <f t="shared" si="74"/>
        <v/>
      </c>
      <c r="AY121" s="158" t="str">
        <f t="shared" si="74"/>
        <v/>
      </c>
      <c r="AZ121" s="158" t="str">
        <f t="shared" si="74"/>
        <v/>
      </c>
      <c r="BA121" s="158" t="str">
        <f t="shared" si="74"/>
        <v/>
      </c>
      <c r="BB121" s="142">
        <f t="shared" si="72"/>
        <v>0</v>
      </c>
      <c r="BC121" s="311"/>
    </row>
    <row r="122" spans="1:55" ht="15.75" x14ac:dyDescent="0.25">
      <c r="A122" s="302"/>
      <c r="B122" s="309"/>
      <c r="C122" s="70" t="str">
        <f>БАКАЛАВРИ!C122</f>
        <v>ФКНФ</v>
      </c>
      <c r="D122" s="60" t="str">
        <f>БАКАЛАВРИ!D122</f>
        <v>Скандинавистика</v>
      </c>
      <c r="E122" s="13">
        <f>SUMIFS(дДанни[Часове],дДанни[ОКС],"Доктор",дДанни[пФакултет],E$34,дДанни[нФакултет],$C122,дДанни[СПЕЦИАЛНОСТ],$D122)</f>
        <v>0</v>
      </c>
      <c r="F122" s="13">
        <f>SUMIFS(дДанни[Часове],дДанни[ОКС],"Доктор",дДанни[пФакултет],F$34,дДанни[нФакултет],$C122,дДанни[СПЕЦИАЛНОСТ],$D122)</f>
        <v>0</v>
      </c>
      <c r="G122" s="13">
        <f>SUMIFS(дДанни[Часове],дДанни[ОКС],"Доктор",дДанни[пФакултет],G$34,дДанни[нФакултет],$C122,дДанни[СПЕЦИАЛНОСТ],$D122)</f>
        <v>0</v>
      </c>
      <c r="H122" s="13">
        <f>SUMIFS(дДанни[Часове],дДанни[ОКС],"Доктор",дДанни[пФакултет],H$34,дДанни[нФакултет],$C122,дДанни[СПЕЦИАЛНОСТ],$D122)</f>
        <v>0</v>
      </c>
      <c r="I122" s="13">
        <f>SUMIFS(дДанни[Часове],дДанни[ОКС],"Доктор",дДанни[пФакултет],I$34,дДанни[нФакултет],$C122,дДанни[СПЕЦИАЛНОСТ],$D122)</f>
        <v>0</v>
      </c>
      <c r="J122" s="13">
        <f>SUMIFS(дДанни[Часове],дДанни[ОКС],"Доктор",дДанни[пФакултет],J$34,дДанни[нФакултет],$C122,дДанни[СПЕЦИАЛНОСТ],$D122)</f>
        <v>0</v>
      </c>
      <c r="K122" s="13">
        <f>SUMIFS(дДанни[Часове],дДанни[ОКС],"Доктор",дДанни[пФакултет],K$34,дДанни[нФакултет],$C122,дДанни[СПЕЦИАЛНОСТ],$D122)</f>
        <v>0</v>
      </c>
      <c r="L122" s="13">
        <f>SUMIFS(дДанни[Часове],дДанни[ОКС],"Доктор",дДанни[пФакултет],L$34,дДанни[нФакултет],$C122,дДанни[СПЕЦИАЛНОСТ],$D122)</f>
        <v>0</v>
      </c>
      <c r="M122" s="13">
        <f>SUMIFS(дДанни[Часове],дДанни[ОКС],"Доктор",дДанни[пФакултет],M$34,дДанни[нФакултет],$C122,дДанни[СПЕЦИАЛНОСТ],$D122)</f>
        <v>0</v>
      </c>
      <c r="N122" s="13">
        <f>SUMIFS(дДанни[Часове],дДанни[ОКС],"Доктор",дДанни[пФакултет],N$34,дДанни[нФакултет],$C122,дДанни[СПЕЦИАЛНОСТ],$D122)</f>
        <v>0</v>
      </c>
      <c r="O122" s="13">
        <f>SUMIFS(дДанни[Часове],дДанни[ОКС],"Доктор",дДанни[пФакултет],O$34,дДанни[нФакултет],$C122,дДанни[СПЕЦИАЛНОСТ],$D122)</f>
        <v>0</v>
      </c>
      <c r="P122" s="13">
        <f>SUMIFS(дДанни[Часове],дДанни[ОКС],"Доктор",дДанни[пФакултет],P$34,дДанни[нФакултет],$C122,дДанни[СПЕЦИАЛНОСТ],$D122)</f>
        <v>0</v>
      </c>
      <c r="Q122" s="13">
        <f>SUMIFS(дДанни[Часове],дДанни[ОКС],"Доктор",дДанни[пФакултет],Q$34,дДанни[нФакултет],$C122,дДанни[СПЕЦИАЛНОСТ],$D122)</f>
        <v>0</v>
      </c>
      <c r="R122" s="13">
        <f>SUMIFS(дДанни[Часове],дДанни[ОКС],"Доктор",дДанни[пФакултет],R$34,дДанни[нФакултет],$C122,дДанни[СПЕЦИАЛНОСТ],$D122)</f>
        <v>0</v>
      </c>
      <c r="S122" s="13">
        <f>SUMIFS(дДанни[Часове],дДанни[ОКС],"Доктор",дДанни[пФакултет],S$34,дДанни[нФакултет],$C122,дДанни[СПЕЦИАЛНОСТ],$D122)</f>
        <v>0</v>
      </c>
      <c r="T122" s="13">
        <f>SUMIFS(дДанни[Часове],дДанни[ОКС],"Доктор",дДанни[пФакултет],T$34,дДанни[нФакултет],$C122,дДанни[СПЕЦИАЛНОСТ],$D122)</f>
        <v>0</v>
      </c>
      <c r="U122" s="33">
        <f>SUMIFS(дДанни[Часове],дДанни[ОКС],"Доктор",дДанни[пФакултет],U$34,дДанни[нФакултет],$C122,дДанни[СПЕЦИАЛНОСТ],$D122)</f>
        <v>0</v>
      </c>
      <c r="V122" s="13">
        <f>SUMIFS(дДанни[Часове],дДанни[ОКС],"Доктор",дДанни[пФакултет],V$34,дДанни[нФакултет],$C122,дДанни[СПЕЦИАЛНОСТ],$D122)</f>
        <v>0</v>
      </c>
      <c r="W122" s="13">
        <f>SUMIFS(дДанни[Часове],дДанни[ОКС],"Доктор",дДанни[пФакултет],W$34,дДанни[нФакултет],$C122,дДанни[СПЕЦИАЛНОСТ],$D122)</f>
        <v>0</v>
      </c>
      <c r="X122" s="13">
        <f>SUMIFS(дДанни[Часове],дДанни[ОКС],"Доктор",дДанни[пФакултет],X$34,дДанни[нФакултет],$C122,дДанни[СПЕЦИАЛНОСТ],$D122)</f>
        <v>0</v>
      </c>
      <c r="Y122" s="24">
        <f t="shared" si="69"/>
        <v>0</v>
      </c>
      <c r="Z122" s="307"/>
      <c r="AB122" s="140"/>
      <c r="AD122" s="302"/>
      <c r="AE122" s="309"/>
      <c r="AF122" s="70" t="str">
        <f t="shared" si="70"/>
        <v>ФКНФ</v>
      </c>
      <c r="AG122" s="60" t="str">
        <f t="shared" si="70"/>
        <v>Скандинавистика</v>
      </c>
      <c r="AH122" s="158" t="str">
        <f t="shared" si="73"/>
        <v/>
      </c>
      <c r="AI122" s="158" t="str">
        <f t="shared" si="73"/>
        <v/>
      </c>
      <c r="AJ122" s="158" t="str">
        <f t="shared" si="73"/>
        <v/>
      </c>
      <c r="AK122" s="158" t="str">
        <f t="shared" si="73"/>
        <v/>
      </c>
      <c r="AL122" s="158" t="str">
        <f t="shared" si="73"/>
        <v/>
      </c>
      <c r="AM122" s="158" t="str">
        <f t="shared" si="73"/>
        <v/>
      </c>
      <c r="AN122" s="158" t="str">
        <f t="shared" si="73"/>
        <v/>
      </c>
      <c r="AO122" s="158" t="str">
        <f t="shared" si="73"/>
        <v/>
      </c>
      <c r="AP122" s="158" t="str">
        <f t="shared" si="73"/>
        <v/>
      </c>
      <c r="AQ122" s="158" t="str">
        <f t="shared" si="73"/>
        <v/>
      </c>
      <c r="AR122" s="158" t="str">
        <f t="shared" si="73"/>
        <v/>
      </c>
      <c r="AS122" s="158" t="str">
        <f t="shared" si="73"/>
        <v/>
      </c>
      <c r="AT122" s="158" t="str">
        <f t="shared" si="73"/>
        <v/>
      </c>
      <c r="AU122" s="158" t="str">
        <f t="shared" si="73"/>
        <v/>
      </c>
      <c r="AV122" s="158" t="str">
        <f t="shared" si="73"/>
        <v/>
      </c>
      <c r="AW122" s="158" t="str">
        <f t="shared" si="73"/>
        <v/>
      </c>
      <c r="AX122" s="159" t="str">
        <f t="shared" si="74"/>
        <v/>
      </c>
      <c r="AY122" s="158" t="str">
        <f t="shared" si="74"/>
        <v/>
      </c>
      <c r="AZ122" s="158" t="str">
        <f t="shared" si="74"/>
        <v/>
      </c>
      <c r="BA122" s="158" t="str">
        <f t="shared" si="74"/>
        <v/>
      </c>
      <c r="BB122" s="142">
        <f t="shared" si="72"/>
        <v>0</v>
      </c>
      <c r="BC122" s="311"/>
    </row>
    <row r="123" spans="1:55" ht="15.75" x14ac:dyDescent="0.25">
      <c r="A123" s="302"/>
      <c r="B123" s="309"/>
      <c r="C123" s="70" t="str">
        <f>БАКАЛАВРИ!C123</f>
        <v>ФКНФ</v>
      </c>
      <c r="D123" s="60" t="str">
        <f>БАКАЛАВРИ!D123</f>
        <v>Тюркология</v>
      </c>
      <c r="E123" s="13">
        <f>SUMIFS(дДанни[Часове],дДанни[ОКС],"Доктор",дДанни[пФакултет],E$34,дДанни[нФакултет],$C123,дДанни[СПЕЦИАЛНОСТ],$D123)</f>
        <v>0</v>
      </c>
      <c r="F123" s="13">
        <f>SUMIFS(дДанни[Часове],дДанни[ОКС],"Доктор",дДанни[пФакултет],F$34,дДанни[нФакултет],$C123,дДанни[СПЕЦИАЛНОСТ],$D123)</f>
        <v>0</v>
      </c>
      <c r="G123" s="13">
        <f>SUMIFS(дДанни[Часове],дДанни[ОКС],"Доктор",дДанни[пФакултет],G$34,дДанни[нФакултет],$C123,дДанни[СПЕЦИАЛНОСТ],$D123)</f>
        <v>0</v>
      </c>
      <c r="H123" s="13">
        <f>SUMIFS(дДанни[Часове],дДанни[ОКС],"Доктор",дДанни[пФакултет],H$34,дДанни[нФакултет],$C123,дДанни[СПЕЦИАЛНОСТ],$D123)</f>
        <v>0</v>
      </c>
      <c r="I123" s="13">
        <f>SUMIFS(дДанни[Часове],дДанни[ОКС],"Доктор",дДанни[пФакултет],I$34,дДанни[нФакултет],$C123,дДанни[СПЕЦИАЛНОСТ],$D123)</f>
        <v>0</v>
      </c>
      <c r="J123" s="13">
        <f>SUMIFS(дДанни[Часове],дДанни[ОКС],"Доктор",дДанни[пФакултет],J$34,дДанни[нФакултет],$C123,дДанни[СПЕЦИАЛНОСТ],$D123)</f>
        <v>0</v>
      </c>
      <c r="K123" s="13">
        <f>SUMIFS(дДанни[Часове],дДанни[ОКС],"Доктор",дДанни[пФакултет],K$34,дДанни[нФакултет],$C123,дДанни[СПЕЦИАЛНОСТ],$D123)</f>
        <v>0</v>
      </c>
      <c r="L123" s="13">
        <f>SUMIFS(дДанни[Часове],дДанни[ОКС],"Доктор",дДанни[пФакултет],L$34,дДанни[нФакултет],$C123,дДанни[СПЕЦИАЛНОСТ],$D123)</f>
        <v>0</v>
      </c>
      <c r="M123" s="13">
        <f>SUMIFS(дДанни[Часове],дДанни[ОКС],"Доктор",дДанни[пФакултет],M$34,дДанни[нФакултет],$C123,дДанни[СПЕЦИАЛНОСТ],$D123)</f>
        <v>0</v>
      </c>
      <c r="N123" s="13">
        <f>SUMIFS(дДанни[Часове],дДанни[ОКС],"Доктор",дДанни[пФакултет],N$34,дДанни[нФакултет],$C123,дДанни[СПЕЦИАЛНОСТ],$D123)</f>
        <v>0</v>
      </c>
      <c r="O123" s="13">
        <f>SUMIFS(дДанни[Часове],дДанни[ОКС],"Доктор",дДанни[пФакултет],O$34,дДанни[нФакултет],$C123,дДанни[СПЕЦИАЛНОСТ],$D123)</f>
        <v>0</v>
      </c>
      <c r="P123" s="13">
        <f>SUMIFS(дДанни[Часове],дДанни[ОКС],"Доктор",дДанни[пФакултет],P$34,дДанни[нФакултет],$C123,дДанни[СПЕЦИАЛНОСТ],$D123)</f>
        <v>0</v>
      </c>
      <c r="Q123" s="13">
        <f>SUMIFS(дДанни[Часове],дДанни[ОКС],"Доктор",дДанни[пФакултет],Q$34,дДанни[нФакултет],$C123,дДанни[СПЕЦИАЛНОСТ],$D123)</f>
        <v>0</v>
      </c>
      <c r="R123" s="13">
        <f>SUMIFS(дДанни[Часове],дДанни[ОКС],"Доктор",дДанни[пФакултет],R$34,дДанни[нФакултет],$C123,дДанни[СПЕЦИАЛНОСТ],$D123)</f>
        <v>0</v>
      </c>
      <c r="S123" s="13">
        <f>SUMIFS(дДанни[Часове],дДанни[ОКС],"Доктор",дДанни[пФакултет],S$34,дДанни[нФакултет],$C123,дДанни[СПЕЦИАЛНОСТ],$D123)</f>
        <v>0</v>
      </c>
      <c r="T123" s="13">
        <f>SUMIFS(дДанни[Часове],дДанни[ОКС],"Доктор",дДанни[пФакултет],T$34,дДанни[нФакултет],$C123,дДанни[СПЕЦИАЛНОСТ],$D123)</f>
        <v>0</v>
      </c>
      <c r="U123" s="33">
        <f>SUMIFS(дДанни[Часове],дДанни[ОКС],"Доктор",дДанни[пФакултет],U$34,дДанни[нФакултет],$C123,дДанни[СПЕЦИАЛНОСТ],$D123)</f>
        <v>0</v>
      </c>
      <c r="V123" s="13">
        <f>SUMIFS(дДанни[Часове],дДанни[ОКС],"Доктор",дДанни[пФакултет],V$34,дДанни[нФакултет],$C123,дДанни[СПЕЦИАЛНОСТ],$D123)</f>
        <v>0</v>
      </c>
      <c r="W123" s="13">
        <f>SUMIFS(дДанни[Часове],дДанни[ОКС],"Доктор",дДанни[пФакултет],W$34,дДанни[нФакултет],$C123,дДанни[СПЕЦИАЛНОСТ],$D123)</f>
        <v>0</v>
      </c>
      <c r="X123" s="13">
        <f>SUMIFS(дДанни[Часове],дДанни[ОКС],"Доктор",дДанни[пФакултет],X$34,дДанни[нФакултет],$C123,дДанни[СПЕЦИАЛНОСТ],$D123)</f>
        <v>0</v>
      </c>
      <c r="Y123" s="24">
        <f t="shared" si="69"/>
        <v>0</v>
      </c>
      <c r="Z123" s="307"/>
      <c r="AB123" s="140"/>
      <c r="AD123" s="302"/>
      <c r="AE123" s="309"/>
      <c r="AF123" s="70" t="str">
        <f t="shared" si="70"/>
        <v>ФКНФ</v>
      </c>
      <c r="AG123" s="60" t="str">
        <f t="shared" si="70"/>
        <v>Тюркология</v>
      </c>
      <c r="AH123" s="158" t="str">
        <f t="shared" si="73"/>
        <v/>
      </c>
      <c r="AI123" s="158" t="str">
        <f t="shared" si="73"/>
        <v/>
      </c>
      <c r="AJ123" s="158" t="str">
        <f t="shared" si="73"/>
        <v/>
      </c>
      <c r="AK123" s="158" t="str">
        <f t="shared" si="73"/>
        <v/>
      </c>
      <c r="AL123" s="158" t="str">
        <f t="shared" si="73"/>
        <v/>
      </c>
      <c r="AM123" s="158" t="str">
        <f t="shared" si="73"/>
        <v/>
      </c>
      <c r="AN123" s="158" t="str">
        <f t="shared" si="73"/>
        <v/>
      </c>
      <c r="AO123" s="158" t="str">
        <f t="shared" si="73"/>
        <v/>
      </c>
      <c r="AP123" s="158" t="str">
        <f t="shared" si="73"/>
        <v/>
      </c>
      <c r="AQ123" s="158" t="str">
        <f t="shared" si="73"/>
        <v/>
      </c>
      <c r="AR123" s="158" t="str">
        <f t="shared" si="73"/>
        <v/>
      </c>
      <c r="AS123" s="158" t="str">
        <f t="shared" si="73"/>
        <v/>
      </c>
      <c r="AT123" s="158" t="str">
        <f t="shared" si="73"/>
        <v/>
      </c>
      <c r="AU123" s="158" t="str">
        <f t="shared" si="73"/>
        <v/>
      </c>
      <c r="AV123" s="158" t="str">
        <f t="shared" si="73"/>
        <v/>
      </c>
      <c r="AW123" s="158" t="str">
        <f t="shared" si="73"/>
        <v/>
      </c>
      <c r="AX123" s="159" t="str">
        <f t="shared" si="74"/>
        <v/>
      </c>
      <c r="AY123" s="158" t="str">
        <f t="shared" si="74"/>
        <v/>
      </c>
      <c r="AZ123" s="158" t="str">
        <f t="shared" si="74"/>
        <v/>
      </c>
      <c r="BA123" s="158" t="str">
        <f t="shared" si="74"/>
        <v/>
      </c>
      <c r="BB123" s="142">
        <f t="shared" si="72"/>
        <v>0</v>
      </c>
      <c r="BC123" s="311"/>
    </row>
    <row r="124" spans="1:55" ht="15.75" x14ac:dyDescent="0.25">
      <c r="A124" s="302"/>
      <c r="B124" s="309"/>
      <c r="C124" s="70" t="str">
        <f>БАКАЛАВРИ!C124</f>
        <v>ФКНФ</v>
      </c>
      <c r="D124" s="60" t="str">
        <f>БАКАЛАВРИ!D124</f>
        <v>Унгарска филология</v>
      </c>
      <c r="E124" s="13">
        <f>SUMIFS(дДанни[Часове],дДанни[ОКС],"Доктор",дДанни[пФакултет],E$34,дДанни[нФакултет],$C124,дДанни[СПЕЦИАЛНОСТ],$D124)</f>
        <v>0</v>
      </c>
      <c r="F124" s="13">
        <f>SUMIFS(дДанни[Часове],дДанни[ОКС],"Доктор",дДанни[пФакултет],F$34,дДанни[нФакултет],$C124,дДанни[СПЕЦИАЛНОСТ],$D124)</f>
        <v>0</v>
      </c>
      <c r="G124" s="13">
        <f>SUMIFS(дДанни[Часове],дДанни[ОКС],"Доктор",дДанни[пФакултет],G$34,дДанни[нФакултет],$C124,дДанни[СПЕЦИАЛНОСТ],$D124)</f>
        <v>0</v>
      </c>
      <c r="H124" s="13">
        <f>SUMIFS(дДанни[Часове],дДанни[ОКС],"Доктор",дДанни[пФакултет],H$34,дДанни[нФакултет],$C124,дДанни[СПЕЦИАЛНОСТ],$D124)</f>
        <v>0</v>
      </c>
      <c r="I124" s="13">
        <f>SUMIFS(дДанни[Часове],дДанни[ОКС],"Доктор",дДанни[пФакултет],I$34,дДанни[нФакултет],$C124,дДанни[СПЕЦИАЛНОСТ],$D124)</f>
        <v>0</v>
      </c>
      <c r="J124" s="13">
        <f>SUMIFS(дДанни[Часове],дДанни[ОКС],"Доктор",дДанни[пФакултет],J$34,дДанни[нФакултет],$C124,дДанни[СПЕЦИАЛНОСТ],$D124)</f>
        <v>0</v>
      </c>
      <c r="K124" s="13">
        <f>SUMIFS(дДанни[Часове],дДанни[ОКС],"Доктор",дДанни[пФакултет],K$34,дДанни[нФакултет],$C124,дДанни[СПЕЦИАЛНОСТ],$D124)</f>
        <v>0</v>
      </c>
      <c r="L124" s="13">
        <f>SUMIFS(дДанни[Часове],дДанни[ОКС],"Доктор",дДанни[пФакултет],L$34,дДанни[нФакултет],$C124,дДанни[СПЕЦИАЛНОСТ],$D124)</f>
        <v>0</v>
      </c>
      <c r="M124" s="13">
        <f>SUMIFS(дДанни[Часове],дДанни[ОКС],"Доктор",дДанни[пФакултет],M$34,дДанни[нФакултет],$C124,дДанни[СПЕЦИАЛНОСТ],$D124)</f>
        <v>0</v>
      </c>
      <c r="N124" s="13">
        <f>SUMIFS(дДанни[Часове],дДанни[ОКС],"Доктор",дДанни[пФакултет],N$34,дДанни[нФакултет],$C124,дДанни[СПЕЦИАЛНОСТ],$D124)</f>
        <v>0</v>
      </c>
      <c r="O124" s="13">
        <f>SUMIFS(дДанни[Часове],дДанни[ОКС],"Доктор",дДанни[пФакултет],O$34,дДанни[нФакултет],$C124,дДанни[СПЕЦИАЛНОСТ],$D124)</f>
        <v>0</v>
      </c>
      <c r="P124" s="13">
        <f>SUMIFS(дДанни[Часове],дДанни[ОКС],"Доктор",дДанни[пФакултет],P$34,дДанни[нФакултет],$C124,дДанни[СПЕЦИАЛНОСТ],$D124)</f>
        <v>0</v>
      </c>
      <c r="Q124" s="13">
        <f>SUMIFS(дДанни[Часове],дДанни[ОКС],"Доктор",дДанни[пФакултет],Q$34,дДанни[нФакултет],$C124,дДанни[СПЕЦИАЛНОСТ],$D124)</f>
        <v>0</v>
      </c>
      <c r="R124" s="13">
        <f>SUMIFS(дДанни[Часове],дДанни[ОКС],"Доктор",дДанни[пФакултет],R$34,дДанни[нФакултет],$C124,дДанни[СПЕЦИАЛНОСТ],$D124)</f>
        <v>0</v>
      </c>
      <c r="S124" s="13">
        <f>SUMIFS(дДанни[Часове],дДанни[ОКС],"Доктор",дДанни[пФакултет],S$34,дДанни[нФакултет],$C124,дДанни[СПЕЦИАЛНОСТ],$D124)</f>
        <v>0</v>
      </c>
      <c r="T124" s="13">
        <f>SUMIFS(дДанни[Часове],дДанни[ОКС],"Доктор",дДанни[пФакултет],T$34,дДанни[нФакултет],$C124,дДанни[СПЕЦИАЛНОСТ],$D124)</f>
        <v>0</v>
      </c>
      <c r="U124" s="33">
        <f>SUMIFS(дДанни[Часове],дДанни[ОКС],"Доктор",дДанни[пФакултет],U$34,дДанни[нФакултет],$C124,дДанни[СПЕЦИАЛНОСТ],$D124)</f>
        <v>0</v>
      </c>
      <c r="V124" s="13">
        <f>SUMIFS(дДанни[Часове],дДанни[ОКС],"Доктор",дДанни[пФакултет],V$34,дДанни[нФакултет],$C124,дДанни[СПЕЦИАЛНОСТ],$D124)</f>
        <v>0</v>
      </c>
      <c r="W124" s="13">
        <f>SUMIFS(дДанни[Часове],дДанни[ОКС],"Доктор",дДанни[пФакултет],W$34,дДанни[нФакултет],$C124,дДанни[СПЕЦИАЛНОСТ],$D124)</f>
        <v>0</v>
      </c>
      <c r="X124" s="13">
        <f>SUMIFS(дДанни[Часове],дДанни[ОКС],"Доктор",дДанни[пФакултет],X$34,дДанни[нФакултет],$C124,дДанни[СПЕЦИАЛНОСТ],$D124)</f>
        <v>0</v>
      </c>
      <c r="Y124" s="24">
        <f t="shared" si="69"/>
        <v>0</v>
      </c>
      <c r="Z124" s="307"/>
      <c r="AB124" s="140"/>
      <c r="AD124" s="302"/>
      <c r="AE124" s="309"/>
      <c r="AF124" s="70" t="str">
        <f t="shared" si="70"/>
        <v>ФКНФ</v>
      </c>
      <c r="AG124" s="60" t="str">
        <f t="shared" si="70"/>
        <v>Унгарска филология</v>
      </c>
      <c r="AH124" s="158" t="str">
        <f t="shared" si="73"/>
        <v/>
      </c>
      <c r="AI124" s="158" t="str">
        <f t="shared" si="73"/>
        <v/>
      </c>
      <c r="AJ124" s="158" t="str">
        <f t="shared" si="73"/>
        <v/>
      </c>
      <c r="AK124" s="158" t="str">
        <f t="shared" si="73"/>
        <v/>
      </c>
      <c r="AL124" s="158" t="str">
        <f t="shared" si="73"/>
        <v/>
      </c>
      <c r="AM124" s="158" t="str">
        <f t="shared" si="73"/>
        <v/>
      </c>
      <c r="AN124" s="158" t="str">
        <f t="shared" si="73"/>
        <v/>
      </c>
      <c r="AO124" s="158" t="str">
        <f t="shared" si="73"/>
        <v/>
      </c>
      <c r="AP124" s="158" t="str">
        <f t="shared" si="73"/>
        <v/>
      </c>
      <c r="AQ124" s="158" t="str">
        <f t="shared" si="73"/>
        <v/>
      </c>
      <c r="AR124" s="158" t="str">
        <f t="shared" si="73"/>
        <v/>
      </c>
      <c r="AS124" s="158" t="str">
        <f t="shared" si="73"/>
        <v/>
      </c>
      <c r="AT124" s="158" t="str">
        <f t="shared" si="73"/>
        <v/>
      </c>
      <c r="AU124" s="158" t="str">
        <f t="shared" si="73"/>
        <v/>
      </c>
      <c r="AV124" s="158" t="str">
        <f t="shared" si="73"/>
        <v/>
      </c>
      <c r="AW124" s="158" t="str">
        <f t="shared" si="73"/>
        <v/>
      </c>
      <c r="AX124" s="159" t="str">
        <f t="shared" si="74"/>
        <v/>
      </c>
      <c r="AY124" s="158" t="str">
        <f t="shared" si="74"/>
        <v/>
      </c>
      <c r="AZ124" s="158" t="str">
        <f t="shared" si="74"/>
        <v/>
      </c>
      <c r="BA124" s="158" t="str">
        <f t="shared" si="74"/>
        <v/>
      </c>
      <c r="BB124" s="142">
        <f t="shared" si="72"/>
        <v>0</v>
      </c>
      <c r="BC124" s="311"/>
    </row>
    <row r="125" spans="1:55" ht="15.75" x14ac:dyDescent="0.25">
      <c r="A125" s="302"/>
      <c r="B125" s="309"/>
      <c r="C125" s="70" t="str">
        <f>БАКАЛАВРИ!C125</f>
        <v>ФКНФ</v>
      </c>
      <c r="D125" s="60" t="str">
        <f>БАКАЛАВРИ!D125</f>
        <v>Френска филология</v>
      </c>
      <c r="E125" s="13">
        <f>SUMIFS(дДанни[Часове],дДанни[ОКС],"Доктор",дДанни[пФакултет],E$34,дДанни[нФакултет],$C125,дДанни[СПЕЦИАЛНОСТ],$D125)</f>
        <v>0</v>
      </c>
      <c r="F125" s="13">
        <f>SUMIFS(дДанни[Часове],дДанни[ОКС],"Доктор",дДанни[пФакултет],F$34,дДанни[нФакултет],$C125,дДанни[СПЕЦИАЛНОСТ],$D125)</f>
        <v>0</v>
      </c>
      <c r="G125" s="13">
        <f>SUMIFS(дДанни[Часове],дДанни[ОКС],"Доктор",дДанни[пФакултет],G$34,дДанни[нФакултет],$C125,дДанни[СПЕЦИАЛНОСТ],$D125)</f>
        <v>0</v>
      </c>
      <c r="H125" s="13">
        <f>SUMIFS(дДанни[Часове],дДанни[ОКС],"Доктор",дДанни[пФакултет],H$34,дДанни[нФакултет],$C125,дДанни[СПЕЦИАЛНОСТ],$D125)</f>
        <v>0</v>
      </c>
      <c r="I125" s="13">
        <f>SUMIFS(дДанни[Часове],дДанни[ОКС],"Доктор",дДанни[пФакултет],I$34,дДанни[нФакултет],$C125,дДанни[СПЕЦИАЛНОСТ],$D125)</f>
        <v>0</v>
      </c>
      <c r="J125" s="13">
        <f>SUMIFS(дДанни[Часове],дДанни[ОКС],"Доктор",дДанни[пФакултет],J$34,дДанни[нФакултет],$C125,дДанни[СПЕЦИАЛНОСТ],$D125)</f>
        <v>0</v>
      </c>
      <c r="K125" s="13">
        <f>SUMIFS(дДанни[Часове],дДанни[ОКС],"Доктор",дДанни[пФакултет],K$34,дДанни[нФакултет],$C125,дДанни[СПЕЦИАЛНОСТ],$D125)</f>
        <v>0</v>
      </c>
      <c r="L125" s="13">
        <f>SUMIFS(дДанни[Часове],дДанни[ОКС],"Доктор",дДанни[пФакултет],L$34,дДанни[нФакултет],$C125,дДанни[СПЕЦИАЛНОСТ],$D125)</f>
        <v>0</v>
      </c>
      <c r="M125" s="13">
        <f>SUMIFS(дДанни[Часове],дДанни[ОКС],"Доктор",дДанни[пФакултет],M$34,дДанни[нФакултет],$C125,дДанни[СПЕЦИАЛНОСТ],$D125)</f>
        <v>0</v>
      </c>
      <c r="N125" s="13">
        <f>SUMIFS(дДанни[Часове],дДанни[ОКС],"Доктор",дДанни[пФакултет],N$34,дДанни[нФакултет],$C125,дДанни[СПЕЦИАЛНОСТ],$D125)</f>
        <v>0</v>
      </c>
      <c r="O125" s="13">
        <f>SUMIFS(дДанни[Часове],дДанни[ОКС],"Доктор",дДанни[пФакултет],O$34,дДанни[нФакултет],$C125,дДанни[СПЕЦИАЛНОСТ],$D125)</f>
        <v>0</v>
      </c>
      <c r="P125" s="13">
        <f>SUMIFS(дДанни[Часове],дДанни[ОКС],"Доктор",дДанни[пФакултет],P$34,дДанни[нФакултет],$C125,дДанни[СПЕЦИАЛНОСТ],$D125)</f>
        <v>0</v>
      </c>
      <c r="Q125" s="13">
        <f>SUMIFS(дДанни[Часове],дДанни[ОКС],"Доктор",дДанни[пФакултет],Q$34,дДанни[нФакултет],$C125,дДанни[СПЕЦИАЛНОСТ],$D125)</f>
        <v>0</v>
      </c>
      <c r="R125" s="13">
        <f>SUMIFS(дДанни[Часове],дДанни[ОКС],"Доктор",дДанни[пФакултет],R$34,дДанни[нФакултет],$C125,дДанни[СПЕЦИАЛНОСТ],$D125)</f>
        <v>0</v>
      </c>
      <c r="S125" s="13">
        <f>SUMIFS(дДанни[Часове],дДанни[ОКС],"Доктор",дДанни[пФакултет],S$34,дДанни[нФакултет],$C125,дДанни[СПЕЦИАЛНОСТ],$D125)</f>
        <v>0</v>
      </c>
      <c r="T125" s="13">
        <f>SUMIFS(дДанни[Часове],дДанни[ОКС],"Доктор",дДанни[пФакултет],T$34,дДанни[нФакултет],$C125,дДанни[СПЕЦИАЛНОСТ],$D125)</f>
        <v>0</v>
      </c>
      <c r="U125" s="33">
        <f>SUMIFS(дДанни[Часове],дДанни[ОКС],"Доктор",дДанни[пФакултет],U$34,дДанни[нФакултет],$C125,дДанни[СПЕЦИАЛНОСТ],$D125)</f>
        <v>0</v>
      </c>
      <c r="V125" s="13">
        <f>SUMIFS(дДанни[Часове],дДанни[ОКС],"Доктор",дДанни[пФакултет],V$34,дДанни[нФакултет],$C125,дДанни[СПЕЦИАЛНОСТ],$D125)</f>
        <v>0</v>
      </c>
      <c r="W125" s="13">
        <f>SUMIFS(дДанни[Часове],дДанни[ОКС],"Доктор",дДанни[пФакултет],W$34,дДанни[нФакултет],$C125,дДанни[СПЕЦИАЛНОСТ],$D125)</f>
        <v>0</v>
      </c>
      <c r="X125" s="13">
        <f>SUMIFS(дДанни[Часове],дДанни[ОКС],"Доктор",дДанни[пФакултет],X$34,дДанни[нФакултет],$C125,дДанни[СПЕЦИАЛНОСТ],$D125)</f>
        <v>0</v>
      </c>
      <c r="Y125" s="24">
        <f t="shared" si="69"/>
        <v>0</v>
      </c>
      <c r="Z125" s="307"/>
      <c r="AB125" s="140"/>
      <c r="AD125" s="302"/>
      <c r="AE125" s="309"/>
      <c r="AF125" s="70" t="str">
        <f t="shared" si="70"/>
        <v>ФКНФ</v>
      </c>
      <c r="AG125" s="60" t="str">
        <f t="shared" si="70"/>
        <v>Френска филология</v>
      </c>
      <c r="AH125" s="158" t="str">
        <f t="shared" si="73"/>
        <v/>
      </c>
      <c r="AI125" s="158" t="str">
        <f t="shared" si="73"/>
        <v/>
      </c>
      <c r="AJ125" s="158" t="str">
        <f t="shared" si="73"/>
        <v/>
      </c>
      <c r="AK125" s="158" t="str">
        <f t="shared" si="73"/>
        <v/>
      </c>
      <c r="AL125" s="158" t="str">
        <f t="shared" si="73"/>
        <v/>
      </c>
      <c r="AM125" s="158" t="str">
        <f t="shared" si="73"/>
        <v/>
      </c>
      <c r="AN125" s="158" t="str">
        <f t="shared" si="73"/>
        <v/>
      </c>
      <c r="AO125" s="158" t="str">
        <f t="shared" si="73"/>
        <v/>
      </c>
      <c r="AP125" s="158" t="str">
        <f t="shared" si="73"/>
        <v/>
      </c>
      <c r="AQ125" s="158" t="str">
        <f t="shared" si="73"/>
        <v/>
      </c>
      <c r="AR125" s="158" t="str">
        <f t="shared" si="73"/>
        <v/>
      </c>
      <c r="AS125" s="158" t="str">
        <f t="shared" si="73"/>
        <v/>
      </c>
      <c r="AT125" s="158" t="str">
        <f t="shared" si="73"/>
        <v/>
      </c>
      <c r="AU125" s="158" t="str">
        <f t="shared" si="73"/>
        <v/>
      </c>
      <c r="AV125" s="158" t="str">
        <f t="shared" si="73"/>
        <v/>
      </c>
      <c r="AW125" s="158" t="str">
        <f t="shared" si="73"/>
        <v/>
      </c>
      <c r="AX125" s="159" t="str">
        <f t="shared" si="74"/>
        <v/>
      </c>
      <c r="AY125" s="158" t="str">
        <f t="shared" si="74"/>
        <v/>
      </c>
      <c r="AZ125" s="158" t="str">
        <f t="shared" si="74"/>
        <v/>
      </c>
      <c r="BA125" s="158" t="str">
        <f t="shared" si="74"/>
        <v/>
      </c>
      <c r="BB125" s="142">
        <f t="shared" si="72"/>
        <v>0</v>
      </c>
      <c r="BC125" s="311"/>
    </row>
    <row r="126" spans="1:55" ht="15.75" x14ac:dyDescent="0.25">
      <c r="A126" s="302"/>
      <c r="B126" s="309"/>
      <c r="C126" s="70" t="str">
        <f>БАКАЛАВРИ!C126</f>
        <v>ФКНФ</v>
      </c>
      <c r="D126" s="60" t="str">
        <f>БАКАЛАВРИ!D126</f>
        <v>Японистика</v>
      </c>
      <c r="E126" s="13">
        <f>SUMIFS(дДанни[Часове],дДанни[ОКС],"Доктор",дДанни[пФакултет],E$34,дДанни[нФакултет],$C126,дДанни[СПЕЦИАЛНОСТ],$D126)</f>
        <v>0</v>
      </c>
      <c r="F126" s="13">
        <f>SUMIFS(дДанни[Часове],дДанни[ОКС],"Доктор",дДанни[пФакултет],F$34,дДанни[нФакултет],$C126,дДанни[СПЕЦИАЛНОСТ],$D126)</f>
        <v>0</v>
      </c>
      <c r="G126" s="13">
        <f>SUMIFS(дДанни[Часове],дДанни[ОКС],"Доктор",дДанни[пФакултет],G$34,дДанни[нФакултет],$C126,дДанни[СПЕЦИАЛНОСТ],$D126)</f>
        <v>0</v>
      </c>
      <c r="H126" s="13">
        <f>SUMIFS(дДанни[Часове],дДанни[ОКС],"Доктор",дДанни[пФакултет],H$34,дДанни[нФакултет],$C126,дДанни[СПЕЦИАЛНОСТ],$D126)</f>
        <v>0</v>
      </c>
      <c r="I126" s="13">
        <f>SUMIFS(дДанни[Часове],дДанни[ОКС],"Доктор",дДанни[пФакултет],I$34,дДанни[нФакултет],$C126,дДанни[СПЕЦИАЛНОСТ],$D126)</f>
        <v>0</v>
      </c>
      <c r="J126" s="13">
        <f>SUMIFS(дДанни[Часове],дДанни[ОКС],"Доктор",дДанни[пФакултет],J$34,дДанни[нФакултет],$C126,дДанни[СПЕЦИАЛНОСТ],$D126)</f>
        <v>0</v>
      </c>
      <c r="K126" s="13">
        <f>SUMIFS(дДанни[Часове],дДанни[ОКС],"Доктор",дДанни[пФакултет],K$34,дДанни[нФакултет],$C126,дДанни[СПЕЦИАЛНОСТ],$D126)</f>
        <v>0</v>
      </c>
      <c r="L126" s="13">
        <f>SUMIFS(дДанни[Часове],дДанни[ОКС],"Доктор",дДанни[пФакултет],L$34,дДанни[нФакултет],$C126,дДанни[СПЕЦИАЛНОСТ],$D126)</f>
        <v>0</v>
      </c>
      <c r="M126" s="13">
        <f>SUMIFS(дДанни[Часове],дДанни[ОКС],"Доктор",дДанни[пФакултет],M$34,дДанни[нФакултет],$C126,дДанни[СПЕЦИАЛНОСТ],$D126)</f>
        <v>0</v>
      </c>
      <c r="N126" s="13">
        <f>SUMIFS(дДанни[Часове],дДанни[ОКС],"Доктор",дДанни[пФакултет],N$34,дДанни[нФакултет],$C126,дДанни[СПЕЦИАЛНОСТ],$D126)</f>
        <v>0</v>
      </c>
      <c r="O126" s="13">
        <f>SUMIFS(дДанни[Часове],дДанни[ОКС],"Доктор",дДанни[пФакултет],O$34,дДанни[нФакултет],$C126,дДанни[СПЕЦИАЛНОСТ],$D126)</f>
        <v>0</v>
      </c>
      <c r="P126" s="13">
        <f>SUMIFS(дДанни[Часове],дДанни[ОКС],"Доктор",дДанни[пФакултет],P$34,дДанни[нФакултет],$C126,дДанни[СПЕЦИАЛНОСТ],$D126)</f>
        <v>0</v>
      </c>
      <c r="Q126" s="13">
        <f>SUMIFS(дДанни[Часове],дДанни[ОКС],"Доктор",дДанни[пФакултет],Q$34,дДанни[нФакултет],$C126,дДанни[СПЕЦИАЛНОСТ],$D126)</f>
        <v>0</v>
      </c>
      <c r="R126" s="13">
        <f>SUMIFS(дДанни[Часове],дДанни[ОКС],"Доктор",дДанни[пФакултет],R$34,дДанни[нФакултет],$C126,дДанни[СПЕЦИАЛНОСТ],$D126)</f>
        <v>0</v>
      </c>
      <c r="S126" s="13">
        <f>SUMIFS(дДанни[Часове],дДанни[ОКС],"Доктор",дДанни[пФакултет],S$34,дДанни[нФакултет],$C126,дДанни[СПЕЦИАЛНОСТ],$D126)</f>
        <v>0</v>
      </c>
      <c r="T126" s="13">
        <f>SUMIFS(дДанни[Часове],дДанни[ОКС],"Доктор",дДанни[пФакултет],T$34,дДанни[нФакултет],$C126,дДанни[СПЕЦИАЛНОСТ],$D126)</f>
        <v>0</v>
      </c>
      <c r="U126" s="33">
        <f>SUMIFS(дДанни[Часове],дДанни[ОКС],"Доктор",дДанни[пФакултет],U$34,дДанни[нФакултет],$C126,дДанни[СПЕЦИАЛНОСТ],$D126)</f>
        <v>0</v>
      </c>
      <c r="V126" s="13">
        <f>SUMIFS(дДанни[Часове],дДанни[ОКС],"Доктор",дДанни[пФакултет],V$34,дДанни[нФакултет],$C126,дДанни[СПЕЦИАЛНОСТ],$D126)</f>
        <v>0</v>
      </c>
      <c r="W126" s="13">
        <f>SUMIFS(дДанни[Часове],дДанни[ОКС],"Доктор",дДанни[пФакултет],W$34,дДанни[нФакултет],$C126,дДанни[СПЕЦИАЛНОСТ],$D126)</f>
        <v>0</v>
      </c>
      <c r="X126" s="13">
        <f>SUMIFS(дДанни[Часове],дДанни[ОКС],"Доктор",дДанни[пФакултет],X$34,дДанни[нФакултет],$C126,дДанни[СПЕЦИАЛНОСТ],$D126)</f>
        <v>0</v>
      </c>
      <c r="Y126" s="24">
        <f t="shared" si="69"/>
        <v>0</v>
      </c>
      <c r="Z126" s="307"/>
      <c r="AB126" s="140"/>
      <c r="AD126" s="302"/>
      <c r="AE126" s="309"/>
      <c r="AF126" s="70" t="str">
        <f t="shared" si="70"/>
        <v>ФКНФ</v>
      </c>
      <c r="AG126" s="60" t="str">
        <f t="shared" si="70"/>
        <v>Японистика</v>
      </c>
      <c r="AH126" s="158" t="str">
        <f t="shared" si="73"/>
        <v/>
      </c>
      <c r="AI126" s="158" t="str">
        <f t="shared" si="73"/>
        <v/>
      </c>
      <c r="AJ126" s="158" t="str">
        <f t="shared" si="73"/>
        <v/>
      </c>
      <c r="AK126" s="158" t="str">
        <f t="shared" si="73"/>
        <v/>
      </c>
      <c r="AL126" s="158" t="str">
        <f t="shared" si="73"/>
        <v/>
      </c>
      <c r="AM126" s="158" t="str">
        <f t="shared" si="73"/>
        <v/>
      </c>
      <c r="AN126" s="158" t="str">
        <f t="shared" si="73"/>
        <v/>
      </c>
      <c r="AO126" s="158" t="str">
        <f t="shared" si="73"/>
        <v/>
      </c>
      <c r="AP126" s="158" t="str">
        <f t="shared" si="73"/>
        <v/>
      </c>
      <c r="AQ126" s="158" t="str">
        <f t="shared" si="73"/>
        <v/>
      </c>
      <c r="AR126" s="158" t="str">
        <f t="shared" si="73"/>
        <v/>
      </c>
      <c r="AS126" s="158" t="str">
        <f t="shared" si="73"/>
        <v/>
      </c>
      <c r="AT126" s="158" t="str">
        <f t="shared" si="73"/>
        <v/>
      </c>
      <c r="AU126" s="158" t="str">
        <f t="shared" si="73"/>
        <v/>
      </c>
      <c r="AV126" s="158" t="str">
        <f t="shared" si="73"/>
        <v/>
      </c>
      <c r="AW126" s="158" t="str">
        <f t="shared" si="73"/>
        <v/>
      </c>
      <c r="AX126" s="159" t="str">
        <f t="shared" si="74"/>
        <v/>
      </c>
      <c r="AY126" s="158" t="str">
        <f t="shared" si="74"/>
        <v/>
      </c>
      <c r="AZ126" s="158" t="str">
        <f t="shared" si="74"/>
        <v/>
      </c>
      <c r="BA126" s="158" t="str">
        <f t="shared" si="74"/>
        <v/>
      </c>
      <c r="BB126" s="142">
        <f t="shared" si="72"/>
        <v>0</v>
      </c>
      <c r="BC126" s="311"/>
    </row>
    <row r="127" spans="1:55" ht="15.75" x14ac:dyDescent="0.25">
      <c r="A127" s="302"/>
      <c r="B127" s="309"/>
      <c r="C127" s="70" t="str">
        <f>БАКАЛАВРИ!C127</f>
        <v>ФКНФ</v>
      </c>
      <c r="D127" s="60" t="str">
        <f>БАКАЛАВРИ!D127</f>
        <v>Африканистика (на английски език)</v>
      </c>
      <c r="E127" s="13">
        <f>SUMIFS(дДанни[Часове],дДанни[ОКС],"Доктор",дДанни[пФакултет],E$34,дДанни[нФакултет],$C127,дДанни[СПЕЦИАЛНОСТ],$D127)</f>
        <v>0</v>
      </c>
      <c r="F127" s="13">
        <f>SUMIFS(дДанни[Часове],дДанни[ОКС],"Доктор",дДанни[пФакултет],F$34,дДанни[нФакултет],$C127,дДанни[СПЕЦИАЛНОСТ],$D127)</f>
        <v>0</v>
      </c>
      <c r="G127" s="13">
        <f>SUMIFS(дДанни[Часове],дДанни[ОКС],"Доктор",дДанни[пФакултет],G$34,дДанни[нФакултет],$C127,дДанни[СПЕЦИАЛНОСТ],$D127)</f>
        <v>0</v>
      </c>
      <c r="H127" s="13">
        <f>SUMIFS(дДанни[Часове],дДанни[ОКС],"Доктор",дДанни[пФакултет],H$34,дДанни[нФакултет],$C127,дДанни[СПЕЦИАЛНОСТ],$D127)</f>
        <v>0</v>
      </c>
      <c r="I127" s="13">
        <f>SUMIFS(дДанни[Часове],дДанни[ОКС],"Доктор",дДанни[пФакултет],I$34,дДанни[нФакултет],$C127,дДанни[СПЕЦИАЛНОСТ],$D127)</f>
        <v>0</v>
      </c>
      <c r="J127" s="13">
        <f>SUMIFS(дДанни[Часове],дДанни[ОКС],"Доктор",дДанни[пФакултет],J$34,дДанни[нФакултет],$C127,дДанни[СПЕЦИАЛНОСТ],$D127)</f>
        <v>0</v>
      </c>
      <c r="K127" s="13">
        <f>SUMIFS(дДанни[Часове],дДанни[ОКС],"Доктор",дДанни[пФакултет],K$34,дДанни[нФакултет],$C127,дДанни[СПЕЦИАЛНОСТ],$D127)</f>
        <v>0</v>
      </c>
      <c r="L127" s="13">
        <f>SUMIFS(дДанни[Часове],дДанни[ОКС],"Доктор",дДанни[пФакултет],L$34,дДанни[нФакултет],$C127,дДанни[СПЕЦИАЛНОСТ],$D127)</f>
        <v>0</v>
      </c>
      <c r="M127" s="13">
        <f>SUMIFS(дДанни[Часове],дДанни[ОКС],"Доктор",дДанни[пФакултет],M$34,дДанни[нФакултет],$C127,дДанни[СПЕЦИАЛНОСТ],$D127)</f>
        <v>0</v>
      </c>
      <c r="N127" s="13">
        <f>SUMIFS(дДанни[Часове],дДанни[ОКС],"Доктор",дДанни[пФакултет],N$34,дДанни[нФакултет],$C127,дДанни[СПЕЦИАЛНОСТ],$D127)</f>
        <v>0</v>
      </c>
      <c r="O127" s="13">
        <f>SUMIFS(дДанни[Часове],дДанни[ОКС],"Доктор",дДанни[пФакултет],O$34,дДанни[нФакултет],$C127,дДанни[СПЕЦИАЛНОСТ],$D127)</f>
        <v>0</v>
      </c>
      <c r="P127" s="13">
        <f>SUMIFS(дДанни[Часове],дДанни[ОКС],"Доктор",дДанни[пФакултет],P$34,дДанни[нФакултет],$C127,дДанни[СПЕЦИАЛНОСТ],$D127)</f>
        <v>0</v>
      </c>
      <c r="Q127" s="13">
        <f>SUMIFS(дДанни[Часове],дДанни[ОКС],"Доктор",дДанни[пФакултет],Q$34,дДанни[нФакултет],$C127,дДанни[СПЕЦИАЛНОСТ],$D127)</f>
        <v>0</v>
      </c>
      <c r="R127" s="13">
        <f>SUMIFS(дДанни[Часове],дДанни[ОКС],"Доктор",дДанни[пФакултет],R$34,дДанни[нФакултет],$C127,дДанни[СПЕЦИАЛНОСТ],$D127)</f>
        <v>0</v>
      </c>
      <c r="S127" s="13">
        <f>SUMIFS(дДанни[Часове],дДанни[ОКС],"Доктор",дДанни[пФакултет],S$34,дДанни[нФакултет],$C127,дДанни[СПЕЦИАЛНОСТ],$D127)</f>
        <v>0</v>
      </c>
      <c r="T127" s="13">
        <f>SUMIFS(дДанни[Часове],дДанни[ОКС],"Доктор",дДанни[пФакултет],T$34,дДанни[нФакултет],$C127,дДанни[СПЕЦИАЛНОСТ],$D127)</f>
        <v>0</v>
      </c>
      <c r="U127" s="33">
        <f>SUMIFS(дДанни[Часове],дДанни[ОКС],"Доктор",дДанни[пФакултет],U$34,дДанни[нФакултет],$C127,дДанни[СПЕЦИАЛНОСТ],$D127)</f>
        <v>0</v>
      </c>
      <c r="V127" s="13">
        <f>SUMIFS(дДанни[Часове],дДанни[ОКС],"Доктор",дДанни[пФакултет],V$34,дДанни[нФакултет],$C127,дДанни[СПЕЦИАЛНОСТ],$D127)</f>
        <v>0</v>
      </c>
      <c r="W127" s="13">
        <f>SUMIFS(дДанни[Часове],дДанни[ОКС],"Доктор",дДанни[пФакултет],W$34,дДанни[нФакултет],$C127,дДанни[СПЕЦИАЛНОСТ],$D127)</f>
        <v>0</v>
      </c>
      <c r="X127" s="13">
        <f>SUMIFS(дДанни[Часове],дДанни[ОКС],"Доктор",дДанни[пФакултет],X$34,дДанни[нФакултет],$C127,дДанни[СПЕЦИАЛНОСТ],$D127)</f>
        <v>0</v>
      </c>
      <c r="Y127" s="24">
        <f t="shared" si="69"/>
        <v>0</v>
      </c>
      <c r="Z127" s="307"/>
      <c r="AB127" s="140"/>
      <c r="AD127" s="302"/>
      <c r="AE127" s="309"/>
      <c r="AF127" s="70" t="str">
        <f t="shared" si="70"/>
        <v>ФКНФ</v>
      </c>
      <c r="AG127" s="60" t="str">
        <f t="shared" si="70"/>
        <v>Африканистика (на английски език)</v>
      </c>
      <c r="AH127" s="158" t="str">
        <f t="shared" si="73"/>
        <v/>
      </c>
      <c r="AI127" s="158" t="str">
        <f t="shared" si="73"/>
        <v/>
      </c>
      <c r="AJ127" s="158" t="str">
        <f t="shared" si="73"/>
        <v/>
      </c>
      <c r="AK127" s="158" t="str">
        <f t="shared" si="73"/>
        <v/>
      </c>
      <c r="AL127" s="158" t="str">
        <f t="shared" ref="AL127:AW149" si="75">IFERROR(I127/$Y127,"")</f>
        <v/>
      </c>
      <c r="AM127" s="158" t="str">
        <f t="shared" si="75"/>
        <v/>
      </c>
      <c r="AN127" s="158" t="str">
        <f t="shared" si="75"/>
        <v/>
      </c>
      <c r="AO127" s="158" t="str">
        <f t="shared" si="75"/>
        <v/>
      </c>
      <c r="AP127" s="158" t="str">
        <f t="shared" si="75"/>
        <v/>
      </c>
      <c r="AQ127" s="158" t="str">
        <f t="shared" si="75"/>
        <v/>
      </c>
      <c r="AR127" s="158" t="str">
        <f t="shared" si="75"/>
        <v/>
      </c>
      <c r="AS127" s="158" t="str">
        <f t="shared" si="75"/>
        <v/>
      </c>
      <c r="AT127" s="158" t="str">
        <f t="shared" si="75"/>
        <v/>
      </c>
      <c r="AU127" s="158" t="str">
        <f t="shared" si="75"/>
        <v/>
      </c>
      <c r="AV127" s="158" t="str">
        <f t="shared" si="75"/>
        <v/>
      </c>
      <c r="AW127" s="158" t="str">
        <f t="shared" si="75"/>
        <v/>
      </c>
      <c r="AX127" s="159" t="str">
        <f t="shared" si="74"/>
        <v/>
      </c>
      <c r="AY127" s="158" t="str">
        <f t="shared" si="74"/>
        <v/>
      </c>
      <c r="AZ127" s="158" t="str">
        <f t="shared" si="74"/>
        <v/>
      </c>
      <c r="BA127" s="158" t="str">
        <f t="shared" si="74"/>
        <v/>
      </c>
      <c r="BB127" s="142">
        <f t="shared" si="72"/>
        <v>0</v>
      </c>
      <c r="BC127" s="311"/>
    </row>
    <row r="128" spans="1:55" ht="15.75" x14ac:dyDescent="0.25">
      <c r="A128" s="302"/>
      <c r="B128" s="309"/>
      <c r="C128" s="70" t="str">
        <f>БАКАЛАВРИ!C128</f>
        <v>ФСлФ</v>
      </c>
      <c r="D128" s="60" t="str">
        <f>БАКАЛАВРИ!D128</f>
        <v>Балканистика</v>
      </c>
      <c r="E128" s="13">
        <f>SUMIFS(дДанни[Часове],дДанни[ОКС],"Доктор",дДанни[пФакултет],E$34,дДанни[нФакултет],$C128,дДанни[СПЕЦИАЛНОСТ],$D128)</f>
        <v>0</v>
      </c>
      <c r="F128" s="13">
        <f>SUMIFS(дДанни[Часове],дДанни[ОКС],"Доктор",дДанни[пФакултет],F$34,дДанни[нФакултет],$C128,дДанни[СПЕЦИАЛНОСТ],$D128)</f>
        <v>0</v>
      </c>
      <c r="G128" s="13">
        <f>SUMIFS(дДанни[Часове],дДанни[ОКС],"Доктор",дДанни[пФакултет],G$34,дДанни[нФакултет],$C128,дДанни[СПЕЦИАЛНОСТ],$D128)</f>
        <v>0</v>
      </c>
      <c r="H128" s="13">
        <f>SUMIFS(дДанни[Часове],дДанни[ОКС],"Доктор",дДанни[пФакултет],H$34,дДанни[нФакултет],$C128,дДанни[СПЕЦИАЛНОСТ],$D128)</f>
        <v>0</v>
      </c>
      <c r="I128" s="13">
        <f>SUMIFS(дДанни[Часове],дДанни[ОКС],"Доктор",дДанни[пФакултет],I$34,дДанни[нФакултет],$C128,дДанни[СПЕЦИАЛНОСТ],$D128)</f>
        <v>0</v>
      </c>
      <c r="J128" s="13">
        <f>SUMIFS(дДанни[Часове],дДанни[ОКС],"Доктор",дДанни[пФакултет],J$34,дДанни[нФакултет],$C128,дДанни[СПЕЦИАЛНОСТ],$D128)</f>
        <v>0</v>
      </c>
      <c r="K128" s="13">
        <f>SUMIFS(дДанни[Часове],дДанни[ОКС],"Доктор",дДанни[пФакултет],K$34,дДанни[нФакултет],$C128,дДанни[СПЕЦИАЛНОСТ],$D128)</f>
        <v>0</v>
      </c>
      <c r="L128" s="13">
        <f>SUMIFS(дДанни[Часове],дДанни[ОКС],"Доктор",дДанни[пФакултет],L$34,дДанни[нФакултет],$C128,дДанни[СПЕЦИАЛНОСТ],$D128)</f>
        <v>0</v>
      </c>
      <c r="M128" s="13">
        <f>SUMIFS(дДанни[Часове],дДанни[ОКС],"Доктор",дДанни[пФакултет],M$34,дДанни[нФакултет],$C128,дДанни[СПЕЦИАЛНОСТ],$D128)</f>
        <v>0</v>
      </c>
      <c r="N128" s="13">
        <f>SUMIFS(дДанни[Часове],дДанни[ОКС],"Доктор",дДанни[пФакултет],N$34,дДанни[нФакултет],$C128,дДанни[СПЕЦИАЛНОСТ],$D128)</f>
        <v>0</v>
      </c>
      <c r="O128" s="13">
        <f>SUMIFS(дДанни[Часове],дДанни[ОКС],"Доктор",дДанни[пФакултет],O$34,дДанни[нФакултет],$C128,дДанни[СПЕЦИАЛНОСТ],$D128)</f>
        <v>0</v>
      </c>
      <c r="P128" s="13">
        <f>SUMIFS(дДанни[Часове],дДанни[ОКС],"Доктор",дДанни[пФакултет],P$34,дДанни[нФакултет],$C128,дДанни[СПЕЦИАЛНОСТ],$D128)</f>
        <v>0</v>
      </c>
      <c r="Q128" s="13">
        <v>2</v>
      </c>
      <c r="R128" s="13">
        <f>SUMIFS(дДанни[Часове],дДанни[ОКС],"Доктор",дДанни[пФакултет],R$34,дДанни[нФакултет],$C128,дДанни[СПЕЦИАЛНОСТ],$D128)</f>
        <v>0</v>
      </c>
      <c r="S128" s="13">
        <f>SUMIFS(дДанни[Часове],дДанни[ОКС],"Доктор",дДанни[пФакултет],S$34,дДанни[нФакултет],$C128,дДанни[СПЕЦИАЛНОСТ],$D128)</f>
        <v>0</v>
      </c>
      <c r="T128" s="13">
        <f>SUMIFS(дДанни[Часове],дДанни[ОКС],"Доктор",дДанни[пФакултет],T$34,дДанни[нФакултет],$C128,дДанни[СПЕЦИАЛНОСТ],$D128)</f>
        <v>0</v>
      </c>
      <c r="U128" s="33">
        <f>SUMIFS(дДанни[Часове],дДанни[ОКС],"Доктор",дДанни[пФакултет],U$34,дДанни[нФакултет],$C128,дДанни[СПЕЦИАЛНОСТ],$D128)</f>
        <v>0</v>
      </c>
      <c r="V128" s="13">
        <f>SUMIFS(дДанни[Часове],дДанни[ОКС],"Доктор",дДанни[пФакултет],V$34,дДанни[нФакултет],$C128,дДанни[СПЕЦИАЛНОСТ],$D128)</f>
        <v>0</v>
      </c>
      <c r="W128" s="13">
        <f>SUMIFS(дДанни[Часове],дДанни[ОКС],"Доктор",дДанни[пФакултет],W$34,дДанни[нФакултет],$C128,дДанни[СПЕЦИАЛНОСТ],$D128)</f>
        <v>0</v>
      </c>
      <c r="X128" s="13">
        <f>SUMIFS(дДанни[Часове],дДанни[ОКС],"Доктор",дДанни[пФакултет],X$34,дДанни[нФакултет],$C128,дДанни[СПЕЦИАЛНОСТ],$D128)</f>
        <v>0</v>
      </c>
      <c r="Y128" s="24">
        <f t="shared" si="69"/>
        <v>2</v>
      </c>
      <c r="Z128" s="307"/>
      <c r="AB128" s="140"/>
      <c r="AD128" s="302"/>
      <c r="AE128" s="309"/>
      <c r="AF128" s="70" t="str">
        <f t="shared" si="70"/>
        <v>ФСлФ</v>
      </c>
      <c r="AG128" s="60" t="str">
        <f t="shared" si="70"/>
        <v>Балканистика</v>
      </c>
      <c r="AH128" s="158">
        <f t="shared" ref="AH128:AN160" si="76">IFERROR(E128/$Y128,"")</f>
        <v>0</v>
      </c>
      <c r="AI128" s="158">
        <f t="shared" si="76"/>
        <v>0</v>
      </c>
      <c r="AJ128" s="158">
        <f t="shared" si="76"/>
        <v>0</v>
      </c>
      <c r="AK128" s="158">
        <f t="shared" si="76"/>
        <v>0</v>
      </c>
      <c r="AL128" s="158">
        <f t="shared" si="75"/>
        <v>0</v>
      </c>
      <c r="AM128" s="158">
        <f t="shared" si="75"/>
        <v>0</v>
      </c>
      <c r="AN128" s="158">
        <f t="shared" si="75"/>
        <v>0</v>
      </c>
      <c r="AO128" s="158">
        <f t="shared" si="75"/>
        <v>0</v>
      </c>
      <c r="AP128" s="158">
        <f t="shared" si="75"/>
        <v>0</v>
      </c>
      <c r="AQ128" s="158">
        <f t="shared" si="75"/>
        <v>0</v>
      </c>
      <c r="AR128" s="158">
        <f t="shared" si="75"/>
        <v>0</v>
      </c>
      <c r="AS128" s="158">
        <f t="shared" si="75"/>
        <v>0</v>
      </c>
      <c r="AT128" s="158">
        <f t="shared" si="75"/>
        <v>1</v>
      </c>
      <c r="AU128" s="158">
        <f t="shared" si="75"/>
        <v>0</v>
      </c>
      <c r="AV128" s="158">
        <f t="shared" si="75"/>
        <v>0</v>
      </c>
      <c r="AW128" s="158">
        <f t="shared" si="75"/>
        <v>0</v>
      </c>
      <c r="AX128" s="159">
        <f t="shared" si="74"/>
        <v>0</v>
      </c>
      <c r="AY128" s="158">
        <f t="shared" si="74"/>
        <v>0</v>
      </c>
      <c r="AZ128" s="158">
        <f t="shared" si="74"/>
        <v>0</v>
      </c>
      <c r="BA128" s="158">
        <f t="shared" si="74"/>
        <v>0</v>
      </c>
      <c r="BB128" s="142">
        <f t="shared" si="72"/>
        <v>1</v>
      </c>
      <c r="BC128" s="311"/>
    </row>
    <row r="129" spans="1:55" ht="15.75" x14ac:dyDescent="0.25">
      <c r="A129" s="302"/>
      <c r="B129" s="309"/>
      <c r="C129" s="70" t="str">
        <f>БАКАЛАВРИ!C129</f>
        <v>ФСлФ</v>
      </c>
      <c r="D129" s="60" t="str">
        <f>БАКАЛАВРИ!D129</f>
        <v>Българска филология</v>
      </c>
      <c r="E129" s="13">
        <f>SUMIFS(дДанни[Часове],дДанни[ОКС],"Доктор",дДанни[пФакултет],E$34,дДанни[нФакултет],$C129,дДанни[СПЕЦИАЛНОСТ],$D129)</f>
        <v>0</v>
      </c>
      <c r="F129" s="13">
        <f>SUMIFS(дДанни[Часове],дДанни[ОКС],"Доктор",дДанни[пФакултет],F$34,дДанни[нФакултет],$C129,дДанни[СПЕЦИАЛНОСТ],$D129)</f>
        <v>0</v>
      </c>
      <c r="G129" s="13">
        <f>SUMIFS(дДанни[Часове],дДанни[ОКС],"Доктор",дДанни[пФакултет],G$34,дДанни[нФакултет],$C129,дДанни[СПЕЦИАЛНОСТ],$D129)</f>
        <v>0</v>
      </c>
      <c r="H129" s="13">
        <f>SUMIFS(дДанни[Часове],дДанни[ОКС],"Доктор",дДанни[пФакултет],H$34,дДанни[нФакултет],$C129,дДанни[СПЕЦИАЛНОСТ],$D129)</f>
        <v>0</v>
      </c>
      <c r="I129" s="13">
        <f>SUMIFS(дДанни[Часове],дДанни[ОКС],"Доктор",дДанни[пФакултет],I$34,дДанни[нФакултет],$C129,дДанни[СПЕЦИАЛНОСТ],$D129)</f>
        <v>0</v>
      </c>
      <c r="J129" s="13">
        <f>SUMIFS(дДанни[Часове],дДанни[ОКС],"Доктор",дДанни[пФакултет],J$34,дДанни[нФакултет],$C129,дДанни[СПЕЦИАЛНОСТ],$D129)</f>
        <v>0</v>
      </c>
      <c r="K129" s="13">
        <f>SUMIFS(дДанни[Часове],дДанни[ОКС],"Доктор",дДанни[пФакултет],K$34,дДанни[нФакултет],$C129,дДанни[СПЕЦИАЛНОСТ],$D129)</f>
        <v>0</v>
      </c>
      <c r="L129" s="13">
        <f>SUMIFS(дДанни[Часове],дДанни[ОКС],"Доктор",дДанни[пФакултет],L$34,дДанни[нФакултет],$C129,дДанни[СПЕЦИАЛНОСТ],$D129)</f>
        <v>0</v>
      </c>
      <c r="M129" s="13">
        <f>SUMIFS(дДанни[Часове],дДанни[ОКС],"Доктор",дДанни[пФакултет],M$34,дДанни[нФакултет],$C129,дДанни[СПЕЦИАЛНОСТ],$D129)</f>
        <v>0</v>
      </c>
      <c r="N129" s="13">
        <f>SUMIFS(дДанни[Часове],дДанни[ОКС],"Доктор",дДанни[пФакултет],N$34,дДанни[нФакултет],$C129,дДанни[СПЕЦИАЛНОСТ],$D129)</f>
        <v>0</v>
      </c>
      <c r="O129" s="13">
        <f>SUMIFS(дДанни[Часове],дДанни[ОКС],"Доктор",дДанни[пФакултет],O$34,дДанни[нФакултет],$C129,дДанни[СПЕЦИАЛНОСТ],$D129)</f>
        <v>0</v>
      </c>
      <c r="P129" s="13">
        <f>SUMIFS(дДанни[Часове],дДанни[ОКС],"Доктор",дДанни[пФакултет],P$34,дДанни[нФакултет],$C129,дДанни[СПЕЦИАЛНОСТ],$D129)</f>
        <v>0</v>
      </c>
      <c r="Q129" s="13">
        <v>32</v>
      </c>
      <c r="R129" s="13">
        <f>SUMIFS(дДанни[Часове],дДанни[ОКС],"Доктор",дДанни[пФакултет],R$34,дДанни[нФакултет],$C129,дДанни[СПЕЦИАЛНОСТ],$D129)</f>
        <v>0</v>
      </c>
      <c r="S129" s="13">
        <f>SUMIFS(дДанни[Часове],дДанни[ОКС],"Доктор",дДанни[пФакултет],S$34,дДанни[нФакултет],$C129,дДанни[СПЕЦИАЛНОСТ],$D129)</f>
        <v>0</v>
      </c>
      <c r="T129" s="13">
        <f>SUMIFS(дДанни[Часове],дДанни[ОКС],"Доктор",дДанни[пФакултет],T$34,дДанни[нФакултет],$C129,дДанни[СПЕЦИАЛНОСТ],$D129)</f>
        <v>0</v>
      </c>
      <c r="U129" s="33">
        <f>SUMIFS(дДанни[Часове],дДанни[ОКС],"Доктор",дДанни[пФакултет],U$34,дДанни[нФакултет],$C129,дДанни[СПЕЦИАЛНОСТ],$D129)</f>
        <v>0</v>
      </c>
      <c r="V129" s="13">
        <f>SUMIFS(дДанни[Часове],дДанни[ОКС],"Доктор",дДанни[пФакултет],V$34,дДанни[нФакултет],$C129,дДанни[СПЕЦИАЛНОСТ],$D129)</f>
        <v>0</v>
      </c>
      <c r="W129" s="13">
        <v>1</v>
      </c>
      <c r="X129" s="13">
        <f>SUMIFS(дДанни[Часове],дДанни[ОКС],"Доктор",дДанни[пФакултет],X$34,дДанни[нФакултет],$C129,дДанни[СПЕЦИАЛНОСТ],$D129)</f>
        <v>0</v>
      </c>
      <c r="Y129" s="24">
        <f t="shared" si="69"/>
        <v>33</v>
      </c>
      <c r="Z129" s="307"/>
      <c r="AB129" s="140"/>
      <c r="AD129" s="302"/>
      <c r="AE129" s="309"/>
      <c r="AF129" s="70" t="str">
        <f t="shared" si="70"/>
        <v>ФСлФ</v>
      </c>
      <c r="AG129" s="60" t="str">
        <f t="shared" si="70"/>
        <v>Българска филология</v>
      </c>
      <c r="AH129" s="158">
        <f t="shared" si="76"/>
        <v>0</v>
      </c>
      <c r="AI129" s="158">
        <f t="shared" si="76"/>
        <v>0</v>
      </c>
      <c r="AJ129" s="158">
        <f t="shared" si="76"/>
        <v>0</v>
      </c>
      <c r="AK129" s="158">
        <f t="shared" si="76"/>
        <v>0</v>
      </c>
      <c r="AL129" s="158">
        <f t="shared" si="75"/>
        <v>0</v>
      </c>
      <c r="AM129" s="158">
        <f t="shared" si="75"/>
        <v>0</v>
      </c>
      <c r="AN129" s="158">
        <f t="shared" si="75"/>
        <v>0</v>
      </c>
      <c r="AO129" s="158">
        <f t="shared" si="75"/>
        <v>0</v>
      </c>
      <c r="AP129" s="158">
        <f t="shared" si="75"/>
        <v>0</v>
      </c>
      <c r="AQ129" s="158">
        <f t="shared" si="75"/>
        <v>0</v>
      </c>
      <c r="AR129" s="158">
        <f t="shared" si="75"/>
        <v>0</v>
      </c>
      <c r="AS129" s="158">
        <f t="shared" si="75"/>
        <v>0</v>
      </c>
      <c r="AT129" s="158">
        <f t="shared" si="75"/>
        <v>0.96969696969696972</v>
      </c>
      <c r="AU129" s="158">
        <f t="shared" si="75"/>
        <v>0</v>
      </c>
      <c r="AV129" s="158">
        <f t="shared" si="75"/>
        <v>0</v>
      </c>
      <c r="AW129" s="158">
        <f t="shared" si="75"/>
        <v>0</v>
      </c>
      <c r="AX129" s="159">
        <f t="shared" si="74"/>
        <v>0</v>
      </c>
      <c r="AY129" s="158">
        <f t="shared" si="74"/>
        <v>0</v>
      </c>
      <c r="AZ129" s="158">
        <f t="shared" si="74"/>
        <v>3.0303030303030304E-2</v>
      </c>
      <c r="BA129" s="158">
        <f t="shared" si="74"/>
        <v>0</v>
      </c>
      <c r="BB129" s="142">
        <f t="shared" si="72"/>
        <v>1</v>
      </c>
      <c r="BC129" s="311"/>
    </row>
    <row r="130" spans="1:55" ht="15.75" x14ac:dyDescent="0.25">
      <c r="A130" s="302"/>
      <c r="B130" s="309"/>
      <c r="C130" s="70" t="str">
        <f>БАКАЛАВРИ!C130</f>
        <v>ФСлФ</v>
      </c>
      <c r="D130" s="60" t="str">
        <f>БАКАЛАВРИ!D130</f>
        <v>Руска филология</v>
      </c>
      <c r="E130" s="13">
        <f>SUMIFS(дДанни[Часове],дДанни[ОКС],"Доктор",дДанни[пФакултет],E$34,дДанни[нФакултет],$C130,дДанни[СПЕЦИАЛНОСТ],$D130)</f>
        <v>0</v>
      </c>
      <c r="F130" s="13">
        <f>SUMIFS(дДанни[Часове],дДанни[ОКС],"Доктор",дДанни[пФакултет],F$34,дДанни[нФакултет],$C130,дДанни[СПЕЦИАЛНОСТ],$D130)</f>
        <v>0</v>
      </c>
      <c r="G130" s="13">
        <f>SUMIFS(дДанни[Часове],дДанни[ОКС],"Доктор",дДанни[пФакултет],G$34,дДанни[нФакултет],$C130,дДанни[СПЕЦИАЛНОСТ],$D130)</f>
        <v>0</v>
      </c>
      <c r="H130" s="13">
        <f>SUMIFS(дДанни[Часове],дДанни[ОКС],"Доктор",дДанни[пФакултет],H$34,дДанни[нФакултет],$C130,дДанни[СПЕЦИАЛНОСТ],$D130)</f>
        <v>0</v>
      </c>
      <c r="I130" s="13">
        <f>SUMIFS(дДанни[Часове],дДанни[ОКС],"Доктор",дДанни[пФакултет],I$34,дДанни[нФакултет],$C130,дДанни[СПЕЦИАЛНОСТ],$D130)</f>
        <v>0</v>
      </c>
      <c r="J130" s="13">
        <f>SUMIFS(дДанни[Часове],дДанни[ОКС],"Доктор",дДанни[пФакултет],J$34,дДанни[нФакултет],$C130,дДанни[СПЕЦИАЛНОСТ],$D130)</f>
        <v>0</v>
      </c>
      <c r="K130" s="13">
        <f>SUMIFS(дДанни[Часове],дДанни[ОКС],"Доктор",дДанни[пФакултет],K$34,дДанни[нФакултет],$C130,дДанни[СПЕЦИАЛНОСТ],$D130)</f>
        <v>0</v>
      </c>
      <c r="L130" s="13">
        <f>SUMIFS(дДанни[Часове],дДанни[ОКС],"Доктор",дДанни[пФакултет],L$34,дДанни[нФакултет],$C130,дДанни[СПЕЦИАЛНОСТ],$D130)</f>
        <v>0</v>
      </c>
      <c r="M130" s="13">
        <f>SUMIFS(дДанни[Часове],дДанни[ОКС],"Доктор",дДанни[пФакултет],M$34,дДанни[нФакултет],$C130,дДанни[СПЕЦИАЛНОСТ],$D130)</f>
        <v>0</v>
      </c>
      <c r="N130" s="13">
        <f>SUMIFS(дДанни[Часове],дДанни[ОКС],"Доктор",дДанни[пФакултет],N$34,дДанни[нФакултет],$C130,дДанни[СПЕЦИАЛНОСТ],$D130)</f>
        <v>0</v>
      </c>
      <c r="O130" s="13">
        <f>SUMIFS(дДанни[Часове],дДанни[ОКС],"Доктор",дДанни[пФакултет],O$34,дДанни[нФакултет],$C130,дДанни[СПЕЦИАЛНОСТ],$D130)</f>
        <v>0</v>
      </c>
      <c r="P130" s="13">
        <f>SUMIFS(дДанни[Часове],дДанни[ОКС],"Доктор",дДанни[пФакултет],P$34,дДанни[нФакултет],$C130,дДанни[СПЕЦИАЛНОСТ],$D130)</f>
        <v>0</v>
      </c>
      <c r="Q130" s="13">
        <v>2</v>
      </c>
      <c r="R130" s="13">
        <f>SUMIFS(дДанни[Часове],дДанни[ОКС],"Доктор",дДанни[пФакултет],R$34,дДанни[нФакултет],$C130,дДанни[СПЕЦИАЛНОСТ],$D130)</f>
        <v>0</v>
      </c>
      <c r="S130" s="13">
        <f>SUMIFS(дДанни[Часове],дДанни[ОКС],"Доктор",дДанни[пФакултет],S$34,дДанни[нФакултет],$C130,дДанни[СПЕЦИАЛНОСТ],$D130)</f>
        <v>0</v>
      </c>
      <c r="T130" s="13">
        <f>SUMIFS(дДанни[Часове],дДанни[ОКС],"Доктор",дДанни[пФакултет],T$34,дДанни[нФакултет],$C130,дДанни[СПЕЦИАЛНОСТ],$D130)</f>
        <v>0</v>
      </c>
      <c r="U130" s="33">
        <f>SUMIFS(дДанни[Часове],дДанни[ОКС],"Доктор",дДанни[пФакултет],U$34,дДанни[нФакултет],$C130,дДанни[СПЕЦИАЛНОСТ],$D130)</f>
        <v>0</v>
      </c>
      <c r="V130" s="13">
        <f>SUMIFS(дДанни[Часове],дДанни[ОКС],"Доктор",дДанни[пФакултет],V$34,дДанни[нФакултет],$C130,дДанни[СПЕЦИАЛНОСТ],$D130)</f>
        <v>0</v>
      </c>
      <c r="W130" s="13">
        <f>SUMIFS(дДанни[Часове],дДанни[ОКС],"Доктор",дДанни[пФакултет],W$34,дДанни[нФакултет],$C130,дДанни[СПЕЦИАЛНОСТ],$D130)</f>
        <v>0</v>
      </c>
      <c r="X130" s="13">
        <f>SUMIFS(дДанни[Часове],дДанни[ОКС],"Доктор",дДанни[пФакултет],X$34,дДанни[нФакултет],$C130,дДанни[СПЕЦИАЛНОСТ],$D130)</f>
        <v>0</v>
      </c>
      <c r="Y130" s="24">
        <f t="shared" si="69"/>
        <v>2</v>
      </c>
      <c r="Z130" s="307"/>
      <c r="AB130" s="140"/>
      <c r="AD130" s="302"/>
      <c r="AE130" s="309"/>
      <c r="AF130" s="70" t="str">
        <f t="shared" si="70"/>
        <v>ФСлФ</v>
      </c>
      <c r="AG130" s="60" t="str">
        <f t="shared" si="70"/>
        <v>Руска филология</v>
      </c>
      <c r="AH130" s="158">
        <f t="shared" si="76"/>
        <v>0</v>
      </c>
      <c r="AI130" s="158">
        <f t="shared" si="76"/>
        <v>0</v>
      </c>
      <c r="AJ130" s="158">
        <f t="shared" si="76"/>
        <v>0</v>
      </c>
      <c r="AK130" s="158">
        <f t="shared" si="76"/>
        <v>0</v>
      </c>
      <c r="AL130" s="158">
        <f t="shared" si="75"/>
        <v>0</v>
      </c>
      <c r="AM130" s="158">
        <f t="shared" si="75"/>
        <v>0</v>
      </c>
      <c r="AN130" s="158">
        <f t="shared" si="75"/>
        <v>0</v>
      </c>
      <c r="AO130" s="158">
        <f t="shared" si="75"/>
        <v>0</v>
      </c>
      <c r="AP130" s="158">
        <f t="shared" si="75"/>
        <v>0</v>
      </c>
      <c r="AQ130" s="158">
        <f t="shared" si="75"/>
        <v>0</v>
      </c>
      <c r="AR130" s="158">
        <f t="shared" si="75"/>
        <v>0</v>
      </c>
      <c r="AS130" s="158">
        <f t="shared" si="75"/>
        <v>0</v>
      </c>
      <c r="AT130" s="158">
        <f t="shared" si="75"/>
        <v>1</v>
      </c>
      <c r="AU130" s="158">
        <f t="shared" si="75"/>
        <v>0</v>
      </c>
      <c r="AV130" s="158">
        <f t="shared" si="75"/>
        <v>0</v>
      </c>
      <c r="AW130" s="158">
        <f t="shared" si="75"/>
        <v>0</v>
      </c>
      <c r="AX130" s="159">
        <f t="shared" si="74"/>
        <v>0</v>
      </c>
      <c r="AY130" s="158">
        <f t="shared" si="74"/>
        <v>0</v>
      </c>
      <c r="AZ130" s="158">
        <f t="shared" si="74"/>
        <v>0</v>
      </c>
      <c r="BA130" s="158">
        <f t="shared" si="74"/>
        <v>0</v>
      </c>
      <c r="BB130" s="142">
        <f t="shared" si="72"/>
        <v>1</v>
      </c>
      <c r="BC130" s="311"/>
    </row>
    <row r="131" spans="1:55" ht="16.5" thickBot="1" x14ac:dyDescent="0.3">
      <c r="A131" s="303"/>
      <c r="B131" s="305"/>
      <c r="C131" s="71" t="str">
        <f>БАКАЛАВРИ!C131</f>
        <v>ФСлФ</v>
      </c>
      <c r="D131" s="61" t="str">
        <f>БАКАЛАВРИ!D131</f>
        <v>Славянска филология</v>
      </c>
      <c r="E131" s="14">
        <f>SUMIFS(дДанни[Часове],дДанни[ОКС],"Доктор",дДанни[пФакултет],E$34,дДанни[нФакултет],$C131,дДанни[СПЕЦИАЛНОСТ],$D131)</f>
        <v>0</v>
      </c>
      <c r="F131" s="14">
        <f>SUMIFS(дДанни[Часове],дДанни[ОКС],"Доктор",дДанни[пФакултет],F$34,дДанни[нФакултет],$C131,дДанни[СПЕЦИАЛНОСТ],$D131)</f>
        <v>0</v>
      </c>
      <c r="G131" s="14">
        <f>SUMIFS(дДанни[Часове],дДанни[ОКС],"Доктор",дДанни[пФакултет],G$34,дДанни[нФакултет],$C131,дДанни[СПЕЦИАЛНОСТ],$D131)</f>
        <v>0</v>
      </c>
      <c r="H131" s="14">
        <f>SUMIFS(дДанни[Часове],дДанни[ОКС],"Доктор",дДанни[пФакултет],H$34,дДанни[нФакултет],$C131,дДанни[СПЕЦИАЛНОСТ],$D131)</f>
        <v>0</v>
      </c>
      <c r="I131" s="14">
        <f>SUMIFS(дДанни[Часове],дДанни[ОКС],"Доктор",дДанни[пФакултет],I$34,дДанни[нФакултет],$C131,дДанни[СПЕЦИАЛНОСТ],$D131)</f>
        <v>0</v>
      </c>
      <c r="J131" s="14">
        <f>SUMIFS(дДанни[Часове],дДанни[ОКС],"Доктор",дДанни[пФакултет],J$34,дДанни[нФакултет],$C131,дДанни[СПЕЦИАЛНОСТ],$D131)</f>
        <v>0</v>
      </c>
      <c r="K131" s="14">
        <f>SUMIFS(дДанни[Часове],дДанни[ОКС],"Доктор",дДанни[пФакултет],K$34,дДанни[нФакултет],$C131,дДанни[СПЕЦИАЛНОСТ],$D131)</f>
        <v>0</v>
      </c>
      <c r="L131" s="14">
        <f>SUMIFS(дДанни[Часове],дДанни[ОКС],"Доктор",дДанни[пФакултет],L$34,дДанни[нФакултет],$C131,дДанни[СПЕЦИАЛНОСТ],$D131)</f>
        <v>0</v>
      </c>
      <c r="M131" s="14">
        <f>SUMIFS(дДанни[Часове],дДанни[ОКС],"Доктор",дДанни[пФакултет],M$34,дДанни[нФакултет],$C131,дДанни[СПЕЦИАЛНОСТ],$D131)</f>
        <v>0</v>
      </c>
      <c r="N131" s="14">
        <f>SUMIFS(дДанни[Часове],дДанни[ОКС],"Доктор",дДанни[пФакултет],N$34,дДанни[нФакултет],$C131,дДанни[СПЕЦИАЛНОСТ],$D131)</f>
        <v>0</v>
      </c>
      <c r="O131" s="14">
        <f>SUMIFS(дДанни[Часове],дДанни[ОКС],"Доктор",дДанни[пФакултет],O$34,дДанни[нФакултет],$C131,дДанни[СПЕЦИАЛНОСТ],$D131)</f>
        <v>0</v>
      </c>
      <c r="P131" s="14">
        <f>SUMIFS(дДанни[Часове],дДанни[ОКС],"Доктор",дДанни[пФакултет],P$34,дДанни[нФакултет],$C131,дДанни[СПЕЦИАЛНОСТ],$D131)</f>
        <v>0</v>
      </c>
      <c r="Q131" s="14">
        <v>17</v>
      </c>
      <c r="R131" s="14">
        <f>SUMIFS(дДанни[Часове],дДанни[ОКС],"Доктор",дДанни[пФакултет],R$34,дДанни[нФакултет],$C131,дДанни[СПЕЦИАЛНОСТ],$D131)</f>
        <v>0</v>
      </c>
      <c r="S131" s="14">
        <f>SUMIFS(дДанни[Часове],дДанни[ОКС],"Доктор",дДанни[пФакултет],S$34,дДанни[нФакултет],$C131,дДанни[СПЕЦИАЛНОСТ],$D131)</f>
        <v>0</v>
      </c>
      <c r="T131" s="14">
        <f>SUMIFS(дДанни[Часове],дДанни[ОКС],"Доктор",дДанни[пФакултет],T$34,дДанни[нФакултет],$C131,дДанни[СПЕЦИАЛНОСТ],$D131)</f>
        <v>0</v>
      </c>
      <c r="U131" s="34">
        <f>SUMIFS(дДанни[Часове],дДанни[ОКС],"Доктор",дДанни[пФакултет],U$34,дДанни[нФакултет],$C131,дДанни[СПЕЦИАЛНОСТ],$D131)</f>
        <v>0</v>
      </c>
      <c r="V131" s="14">
        <f>SUMIFS(дДанни[Часове],дДанни[ОКС],"Доктор",дДанни[пФакултет],V$34,дДанни[нФакултет],$C131,дДанни[СПЕЦИАЛНОСТ],$D131)</f>
        <v>0</v>
      </c>
      <c r="W131" s="14">
        <f>SUMIFS(дДанни[Часове],дДанни[ОКС],"Доктор",дДанни[пФакултет],W$34,дДанни[нФакултет],$C131,дДанни[СПЕЦИАЛНОСТ],$D131)</f>
        <v>0</v>
      </c>
      <c r="X131" s="14">
        <f>SUMIFS(дДанни[Часове],дДанни[ОКС],"Доктор",дДанни[пФакултет],X$34,дДанни[нФакултет],$C131,дДанни[СПЕЦИАЛНОСТ],$D131)</f>
        <v>0</v>
      </c>
      <c r="Y131" s="24">
        <f t="shared" si="69"/>
        <v>17</v>
      </c>
      <c r="Z131" s="308"/>
      <c r="AB131" s="140"/>
      <c r="AD131" s="303"/>
      <c r="AE131" s="305"/>
      <c r="AF131" s="71" t="str">
        <f t="shared" ref="AF131:AG133" si="77">C131</f>
        <v>ФСлФ</v>
      </c>
      <c r="AG131" s="61" t="str">
        <f t="shared" si="77"/>
        <v>Славянска филология</v>
      </c>
      <c r="AH131" s="160">
        <f t="shared" ref="AH131:AQ134" si="78">IFERROR(E131/$Y131,"")</f>
        <v>0</v>
      </c>
      <c r="AI131" s="160">
        <f t="shared" si="78"/>
        <v>0</v>
      </c>
      <c r="AJ131" s="160">
        <f t="shared" si="78"/>
        <v>0</v>
      </c>
      <c r="AK131" s="160">
        <f t="shared" si="78"/>
        <v>0</v>
      </c>
      <c r="AL131" s="160">
        <f t="shared" si="78"/>
        <v>0</v>
      </c>
      <c r="AM131" s="160">
        <f t="shared" si="78"/>
        <v>0</v>
      </c>
      <c r="AN131" s="160">
        <f t="shared" si="78"/>
        <v>0</v>
      </c>
      <c r="AO131" s="160">
        <f t="shared" si="78"/>
        <v>0</v>
      </c>
      <c r="AP131" s="160">
        <f t="shared" si="78"/>
        <v>0</v>
      </c>
      <c r="AQ131" s="160">
        <f t="shared" si="78"/>
        <v>0</v>
      </c>
      <c r="AR131" s="160">
        <f t="shared" ref="AR131:BA134" si="79">IFERROR(O131/$Y131,"")</f>
        <v>0</v>
      </c>
      <c r="AS131" s="160">
        <f t="shared" si="79"/>
        <v>0</v>
      </c>
      <c r="AT131" s="160">
        <f t="shared" si="79"/>
        <v>1</v>
      </c>
      <c r="AU131" s="160">
        <f t="shared" si="79"/>
        <v>0</v>
      </c>
      <c r="AV131" s="160">
        <f t="shared" si="79"/>
        <v>0</v>
      </c>
      <c r="AW131" s="160">
        <f t="shared" si="79"/>
        <v>0</v>
      </c>
      <c r="AX131" s="161">
        <f t="shared" si="79"/>
        <v>0</v>
      </c>
      <c r="AY131" s="160">
        <f t="shared" si="79"/>
        <v>0</v>
      </c>
      <c r="AZ131" s="160">
        <f t="shared" si="79"/>
        <v>0</v>
      </c>
      <c r="BA131" s="160">
        <f t="shared" si="79"/>
        <v>0</v>
      </c>
      <c r="BB131" s="142">
        <f t="shared" si="72"/>
        <v>1</v>
      </c>
      <c r="BC131" s="312"/>
    </row>
    <row r="132" spans="1:55" ht="15.75" x14ac:dyDescent="0.25">
      <c r="A132" s="349">
        <f>MAX($A$36:A131)+1</f>
        <v>16</v>
      </c>
      <c r="B132" s="351" t="str">
        <f>БАКАЛАВРИ!B132</f>
        <v>Философия</v>
      </c>
      <c r="C132" s="232" t="str">
        <f>БАКАЛАВРИ!C132</f>
        <v>ФФ</v>
      </c>
      <c r="D132" s="233" t="str">
        <f>БАКАЛАВРИ!D132</f>
        <v>Реторика</v>
      </c>
      <c r="E132" s="153">
        <f>SUMIFS(дДанни[Часове],дДанни[ОКС],"Доктор",дДанни[пФакултет],E$34,дДанни[нФакултет],$C132,дДанни[СПЕЦИАЛНОСТ],$D132)</f>
        <v>0</v>
      </c>
      <c r="F132" s="12">
        <f>SUMIFS(дДанни[Часове],дДанни[ОКС],"Доктор",дДанни[пФакултет],F$34,дДанни[нФакултет],$C132,дДанни[СПЕЦИАЛНОСТ],$D132)</f>
        <v>0</v>
      </c>
      <c r="G132" s="12">
        <f>SUMIFS(дДанни[Часове],дДанни[ОКС],"Доктор",дДанни[пФакултет],G$34,дДанни[нФакултет],$C132,дДанни[СПЕЦИАЛНОСТ],$D132)</f>
        <v>0</v>
      </c>
      <c r="H132" s="12">
        <f>SUMIFS(дДанни[Часове],дДанни[ОКС],"Доктор",дДанни[пФакултет],H$34,дДанни[нФакултет],$C132,дДанни[СПЕЦИАЛНОСТ],$D132)</f>
        <v>0</v>
      </c>
      <c r="I132" s="12">
        <f>SUMIFS(дДанни[Часове],дДанни[ОКС],"Доктор",дДанни[пФакултет],I$34,дДанни[нФакултет],$C132,дДанни[СПЕЦИАЛНОСТ],$D132)</f>
        <v>0</v>
      </c>
      <c r="J132" s="12">
        <f>SUMIFS(дДанни[Часове],дДанни[ОКС],"Доктор",дДанни[пФакултет],J$34,дДанни[нФакултет],$C132,дДанни[СПЕЦИАЛНОСТ],$D132)</f>
        <v>0</v>
      </c>
      <c r="K132" s="12">
        <f>SUMIFS(дДанни[Часове],дДанни[ОКС],"Доктор",дДанни[пФакултет],K$34,дДанни[нФакултет],$C132,дДанни[СПЕЦИАЛНОСТ],$D132)</f>
        <v>0</v>
      </c>
      <c r="L132" s="12">
        <f>SUMIFS(дДанни[Часове],дДанни[ОКС],"Доктор",дДанни[пФакултет],L$34,дДанни[нФакултет],$C132,дДанни[СПЕЦИАЛНОСТ],$D132)</f>
        <v>0</v>
      </c>
      <c r="M132" s="12">
        <f>SUMIFS(дДанни[Часове],дДанни[ОКС],"Доктор",дДанни[пФакултет],M$34,дДанни[нФакултет],$C132,дДанни[СПЕЦИАЛНОСТ],$D132)</f>
        <v>0</v>
      </c>
      <c r="N132" s="12">
        <f>SUMIFS(дДанни[Часове],дДанни[ОКС],"Доктор",дДанни[пФакултет],N$34,дДанни[нФакултет],$C132,дДанни[СПЕЦИАЛНОСТ],$D132)</f>
        <v>0</v>
      </c>
      <c r="O132" s="12">
        <f>SUMIFS(дДанни[Часове],дДанни[ОКС],"Доктор",дДанни[пФакултет],O$34,дДанни[нФакултет],$C132,дДанни[СПЕЦИАЛНОСТ],$D132)</f>
        <v>0</v>
      </c>
      <c r="P132" s="12">
        <f>SUMIFS(дДанни[Часове],дДанни[ОКС],"Доктор",дДанни[пФакултет],P$34,дДанни[нФакултет],$C132,дДанни[СПЕЦИАЛНОСТ],$D132)</f>
        <v>0</v>
      </c>
      <c r="Q132" s="12">
        <f>SUMIFS(дДанни[Часове],дДанни[ОКС],"Доктор",дДанни[пФакултет],Q$34,дДанни[нФакултет],$C132,дДанни[СПЕЦИАЛНОСТ],$D132)</f>
        <v>0</v>
      </c>
      <c r="R132" s="12">
        <f>SUMIFS(дДанни[Часове],дДанни[ОКС],"Доктор",дДанни[пФакултет],R$34,дДанни[нФакултет],$C132,дДанни[СПЕЦИАЛНОСТ],$D132)</f>
        <v>0</v>
      </c>
      <c r="S132" s="12">
        <f>SUMIFS(дДанни[Часове],дДанни[ОКС],"Доктор",дДанни[пФакултет],S$34,дДанни[нФакултет],$C132,дДанни[СПЕЦИАЛНОСТ],$D132)</f>
        <v>0</v>
      </c>
      <c r="T132" s="12">
        <f>SUMIFS(дДанни[Часове],дДанни[ОКС],"Доктор",дДанни[пФакултет],T$34,дДанни[нФакултет],$C132,дДанни[СПЕЦИАЛНОСТ],$D132)</f>
        <v>0</v>
      </c>
      <c r="U132" s="32">
        <f>SUMIFS(дДанни[Часове],дДанни[ОКС],"Доктор",дДанни[пФакултет],U$34,дДанни[нФакултет],$C132,дДанни[СПЕЦИАЛНОСТ],$D132)</f>
        <v>0</v>
      </c>
      <c r="V132" s="12">
        <f>SUMIFS(дДанни[Часове],дДанни[ОКС],"Доктор",дДанни[пФакултет],V$34,дДанни[нФакултет],$C132,дДанни[СПЕЦИАЛНОСТ],$D132)</f>
        <v>0</v>
      </c>
      <c r="W132" s="12">
        <f>SUMIFS(дДанни[Часове],дДанни[ОКС],"Доктор",дДанни[пФакултет],W$34,дДанни[нФакултет],$C132,дДанни[СПЕЦИАЛНОСТ],$D132)</f>
        <v>0</v>
      </c>
      <c r="X132" s="12">
        <f>SUMIFS(дДанни[Часове],дДанни[ОКС],"Доктор",дДанни[пФакултет],X$34,дДанни[нФакултет],$C132,дДанни[СПЕЦИАЛНОСТ],$D132)</f>
        <v>0</v>
      </c>
      <c r="Y132" s="24">
        <f t="shared" si="69"/>
        <v>0</v>
      </c>
      <c r="Z132" s="306">
        <f>SUM(Y132:Y134)</f>
        <v>75</v>
      </c>
      <c r="AB132" s="140"/>
      <c r="AD132" s="349">
        <f t="shared" si="71"/>
        <v>16</v>
      </c>
      <c r="AE132" s="351"/>
      <c r="AF132" s="232" t="str">
        <f t="shared" si="77"/>
        <v>ФФ</v>
      </c>
      <c r="AG132" s="233" t="str">
        <f t="shared" si="77"/>
        <v>Реторика</v>
      </c>
      <c r="AH132" s="259" t="str">
        <f t="shared" si="78"/>
        <v/>
      </c>
      <c r="AI132" s="162" t="str">
        <f t="shared" si="78"/>
        <v/>
      </c>
      <c r="AJ132" s="162" t="str">
        <f t="shared" si="78"/>
        <v/>
      </c>
      <c r="AK132" s="162" t="str">
        <f t="shared" si="78"/>
        <v/>
      </c>
      <c r="AL132" s="162" t="str">
        <f t="shared" si="78"/>
        <v/>
      </c>
      <c r="AM132" s="162" t="str">
        <f t="shared" si="78"/>
        <v/>
      </c>
      <c r="AN132" s="162" t="str">
        <f t="shared" si="78"/>
        <v/>
      </c>
      <c r="AO132" s="162" t="str">
        <f t="shared" si="78"/>
        <v/>
      </c>
      <c r="AP132" s="162" t="str">
        <f t="shared" si="78"/>
        <v/>
      </c>
      <c r="AQ132" s="162" t="str">
        <f t="shared" si="78"/>
        <v/>
      </c>
      <c r="AR132" s="162" t="str">
        <f t="shared" si="79"/>
        <v/>
      </c>
      <c r="AS132" s="162" t="str">
        <f t="shared" si="79"/>
        <v/>
      </c>
      <c r="AT132" s="162" t="str">
        <f t="shared" si="79"/>
        <v/>
      </c>
      <c r="AU132" s="162" t="str">
        <f t="shared" si="79"/>
        <v/>
      </c>
      <c r="AV132" s="162" t="str">
        <f t="shared" si="79"/>
        <v/>
      </c>
      <c r="AW132" s="162" t="str">
        <f t="shared" si="79"/>
        <v/>
      </c>
      <c r="AX132" s="163" t="str">
        <f t="shared" si="79"/>
        <v/>
      </c>
      <c r="AY132" s="162" t="str">
        <f t="shared" si="79"/>
        <v/>
      </c>
      <c r="AZ132" s="162" t="str">
        <f t="shared" si="79"/>
        <v/>
      </c>
      <c r="BA132" s="260" t="str">
        <f t="shared" si="79"/>
        <v/>
      </c>
      <c r="BB132" s="142">
        <f t="shared" si="72"/>
        <v>0</v>
      </c>
      <c r="BC132" s="310"/>
    </row>
    <row r="133" spans="1:55" ht="15.75" x14ac:dyDescent="0.25">
      <c r="A133" s="353"/>
      <c r="B133" s="354"/>
      <c r="C133" s="73" t="str">
        <f>БАКАЛАВРИ!C133</f>
        <v>ФФ</v>
      </c>
      <c r="D133" s="63" t="str">
        <f>БАКАЛАВРИ!D133</f>
        <v>Философия</v>
      </c>
      <c r="E133" s="30">
        <f>SUMIFS(дДанни[Часове],дДанни[ОКС],"Доктор",дДанни[пФакултет],E$34,дДанни[нФакултет],$C133,дДанни[СПЕЦИАЛНОСТ],$D133)</f>
        <v>0</v>
      </c>
      <c r="F133" s="30">
        <f>SUMIFS(дДанни[Часове],дДанни[ОКС],"Доктор",дДанни[пФакултет],F$34,дДанни[нФакултет],$C133,дДанни[СПЕЦИАЛНОСТ],$D133)</f>
        <v>0</v>
      </c>
      <c r="G133" s="30">
        <f>SUMIFS(дДанни[Часове],дДанни[ОКС],"Доктор",дДанни[пФакултет],G$34,дДанни[нФакултет],$C133,дДанни[СПЕЦИАЛНОСТ],$D133)</f>
        <v>0</v>
      </c>
      <c r="H133" s="30">
        <f>SUMIFS(дДанни[Часове],дДанни[ОКС],"Доктор",дДанни[пФакултет],H$34,дДанни[нФакултет],$C133,дДанни[СПЕЦИАЛНОСТ],$D133)</f>
        <v>0</v>
      </c>
      <c r="I133" s="30">
        <f>SUMIFS(дДанни[Часове],дДанни[ОКС],"Доктор",дДанни[пФакултет],I$34,дДанни[нФакултет],$C133,дДанни[СПЕЦИАЛНОСТ],$D133)</f>
        <v>0</v>
      </c>
      <c r="J133" s="30">
        <f>SUMIFS(дДанни[Часове],дДанни[ОКС],"Доктор",дДанни[пФакултет],J$34,дДанни[нФакултет],$C133,дДанни[СПЕЦИАЛНОСТ],$D133)</f>
        <v>0</v>
      </c>
      <c r="K133" s="30">
        <f>SUMIFS(дДанни[Часове],дДанни[ОКС],"Доктор",дДанни[пФакултет],K$34,дДанни[нФакултет],$C133,дДанни[СПЕЦИАЛНОСТ],$D133)</f>
        <v>0</v>
      </c>
      <c r="L133" s="30">
        <f>SUMIFS(дДанни[Часове],дДанни[ОКС],"Доктор",дДанни[пФакултет],L$34,дДанни[нФакултет],$C133,дДанни[СПЕЦИАЛНОСТ],$D133)</f>
        <v>0</v>
      </c>
      <c r="M133" s="30">
        <f>SUMIFS(дДанни[Часове],дДанни[ОКС],"Доктор",дДанни[пФакултет],M$34,дДанни[нФакултет],$C133,дДанни[СПЕЦИАЛНОСТ],$D133)</f>
        <v>0</v>
      </c>
      <c r="N133" s="30">
        <f>SUMIFS(дДанни[Часове],дДанни[ОКС],"Доктор",дДанни[пФакултет],N$34,дДанни[нФакултет],$C133,дДанни[СПЕЦИАЛНОСТ],$D133)</f>
        <v>0</v>
      </c>
      <c r="O133" s="30">
        <f>SUMIFS(дДанни[Часове],дДанни[ОКС],"Доктор",дДанни[пФакултет],O$34,дДанни[нФакултет],$C133,дДанни[СПЕЦИАЛНОСТ],$D133)</f>
        <v>0</v>
      </c>
      <c r="P133" s="30">
        <f>SUMIFS(дДанни[Часове],дДанни[ОКС],"Доктор",дДанни[пФакултет],P$34,дДанни[нФакултет],$C133,дДанни[СПЕЦИАЛНОСТ],$D133)</f>
        <v>0</v>
      </c>
      <c r="Q133" s="30">
        <f>SUMIFS(дДанни[Часове],дДанни[ОКС],"Доктор",дДанни[пФакултет],Q$34,дДанни[нФакултет],$C133,дДанни[СПЕЦИАЛНОСТ],$D133)</f>
        <v>0</v>
      </c>
      <c r="R133" s="30">
        <v>74</v>
      </c>
      <c r="S133" s="30">
        <f>SUMIFS(дДанни[Часове],дДанни[ОКС],"Доктор",дДанни[пФакултет],S$34,дДанни[нФакултет],$C133,дДанни[СПЕЦИАЛНОСТ],$D133)</f>
        <v>0</v>
      </c>
      <c r="T133" s="30">
        <f>SUMIFS(дДанни[Часове],дДанни[ОКС],"Доктор",дДанни[пФакултет],T$34,дДанни[нФакултет],$C133,дДанни[СПЕЦИАЛНОСТ],$D133)</f>
        <v>0</v>
      </c>
      <c r="U133" s="35">
        <f>SUMIFS(дДанни[Часове],дДанни[ОКС],"Доктор",дДанни[пФакултет],U$34,дДанни[нФакултет],$C133,дДанни[СПЕЦИАЛНОСТ],$D133)</f>
        <v>0</v>
      </c>
      <c r="V133" s="30">
        <f>SUMIFS(дДанни[Часове],дДанни[ОКС],"Доктор",дДанни[пФакултет],V$34,дДанни[нФакултет],$C133,дДанни[СПЕЦИАЛНОСТ],$D133)</f>
        <v>0</v>
      </c>
      <c r="W133" s="30">
        <f>SUMIFS(дДанни[Часове],дДанни[ОКС],"Доктор",дДанни[пФакултет],W$34,дДанни[нФакултет],$C133,дДанни[СПЕЦИАЛНОСТ],$D133)</f>
        <v>0</v>
      </c>
      <c r="X133" s="30">
        <f>SUMIFS(дДанни[Часове],дДанни[ОКС],"Доктор",дДанни[пФакултет],X$34,дДанни[нФакултет],$C133,дДанни[СПЕЦИАЛНОСТ],$D133)</f>
        <v>0</v>
      </c>
      <c r="Y133" s="24">
        <f t="shared" si="69"/>
        <v>74</v>
      </c>
      <c r="Z133" s="307"/>
      <c r="AB133" s="140"/>
      <c r="AD133" s="353"/>
      <c r="AE133" s="354">
        <f>B133</f>
        <v>0</v>
      </c>
      <c r="AF133" s="73" t="str">
        <f t="shared" si="77"/>
        <v>ФФ</v>
      </c>
      <c r="AG133" s="63" t="str">
        <f t="shared" si="77"/>
        <v>Философия</v>
      </c>
      <c r="AH133" s="158">
        <f t="shared" si="78"/>
        <v>0</v>
      </c>
      <c r="AI133" s="158">
        <f t="shared" si="78"/>
        <v>0</v>
      </c>
      <c r="AJ133" s="158">
        <f t="shared" si="78"/>
        <v>0</v>
      </c>
      <c r="AK133" s="158">
        <f t="shared" si="78"/>
        <v>0</v>
      </c>
      <c r="AL133" s="158">
        <f t="shared" si="78"/>
        <v>0</v>
      </c>
      <c r="AM133" s="158">
        <f t="shared" si="78"/>
        <v>0</v>
      </c>
      <c r="AN133" s="158">
        <f t="shared" si="78"/>
        <v>0</v>
      </c>
      <c r="AO133" s="158">
        <f t="shared" si="78"/>
        <v>0</v>
      </c>
      <c r="AP133" s="158">
        <f t="shared" si="78"/>
        <v>0</v>
      </c>
      <c r="AQ133" s="158">
        <f t="shared" si="78"/>
        <v>0</v>
      </c>
      <c r="AR133" s="158">
        <f t="shared" si="79"/>
        <v>0</v>
      </c>
      <c r="AS133" s="158">
        <f t="shared" si="79"/>
        <v>0</v>
      </c>
      <c r="AT133" s="158">
        <f t="shared" si="79"/>
        <v>0</v>
      </c>
      <c r="AU133" s="158">
        <f t="shared" si="79"/>
        <v>1</v>
      </c>
      <c r="AV133" s="158">
        <f t="shared" si="79"/>
        <v>0</v>
      </c>
      <c r="AW133" s="158">
        <f t="shared" si="79"/>
        <v>0</v>
      </c>
      <c r="AX133" s="159">
        <f t="shared" si="79"/>
        <v>0</v>
      </c>
      <c r="AY133" s="158">
        <f t="shared" si="79"/>
        <v>0</v>
      </c>
      <c r="AZ133" s="158">
        <f t="shared" si="79"/>
        <v>0</v>
      </c>
      <c r="BA133" s="158">
        <f t="shared" si="79"/>
        <v>0</v>
      </c>
      <c r="BB133" s="142">
        <f t="shared" si="72"/>
        <v>1</v>
      </c>
      <c r="BC133" s="311"/>
    </row>
    <row r="134" spans="1:55" ht="16.5" thickBot="1" x14ac:dyDescent="0.3">
      <c r="A134" s="350"/>
      <c r="B134" s="352"/>
      <c r="C134" s="71" t="str">
        <f>БАКАЛАВРИ!C134</f>
        <v>ФФ</v>
      </c>
      <c r="D134" s="61" t="str">
        <f>БАКАЛАВРИ!D134</f>
        <v>Философия (на английски език)</v>
      </c>
      <c r="E134" s="14">
        <f>SUMIFS(дДанни[Часове],дДанни[ОКС],"Доктор",дДанни[пФакултет],E$34,дДанни[нФакултет],$C134,дДанни[СПЕЦИАЛНОСТ],$D134)</f>
        <v>0</v>
      </c>
      <c r="F134" s="14">
        <f>SUMIFS(дДанни[Часове],дДанни[ОКС],"Доктор",дДанни[пФакултет],F$34,дДанни[нФакултет],$C134,дДанни[СПЕЦИАЛНОСТ],$D134)</f>
        <v>0</v>
      </c>
      <c r="G134" s="14">
        <f>SUMIFS(дДанни[Часове],дДанни[ОКС],"Доктор",дДанни[пФакултет],G$34,дДанни[нФакултет],$C134,дДанни[СПЕЦИАЛНОСТ],$D134)</f>
        <v>0</v>
      </c>
      <c r="H134" s="14">
        <f>SUMIFS(дДанни[Часове],дДанни[ОКС],"Доктор",дДанни[пФакултет],H$34,дДанни[нФакултет],$C134,дДанни[СПЕЦИАЛНОСТ],$D134)</f>
        <v>0</v>
      </c>
      <c r="I134" s="14">
        <f>SUMIFS(дДанни[Часове],дДанни[ОКС],"Доктор",дДанни[пФакултет],I$34,дДанни[нФакултет],$C134,дДанни[СПЕЦИАЛНОСТ],$D134)</f>
        <v>0</v>
      </c>
      <c r="J134" s="14">
        <f>SUMIFS(дДанни[Часове],дДанни[ОКС],"Доктор",дДанни[пФакултет],J$34,дДанни[нФакултет],$C134,дДанни[СПЕЦИАЛНОСТ],$D134)</f>
        <v>0</v>
      </c>
      <c r="K134" s="14">
        <f>SUMIFS(дДанни[Часове],дДанни[ОКС],"Доктор",дДанни[пФакултет],K$34,дДанни[нФакултет],$C134,дДанни[СПЕЦИАЛНОСТ],$D134)</f>
        <v>0</v>
      </c>
      <c r="L134" s="14">
        <f>SUMIFS(дДанни[Часове],дДанни[ОКС],"Доктор",дДанни[пФакултет],L$34,дДанни[нФакултет],$C134,дДанни[СПЕЦИАЛНОСТ],$D134)</f>
        <v>0</v>
      </c>
      <c r="M134" s="14">
        <f>SUMIFS(дДанни[Часове],дДанни[ОКС],"Доктор",дДанни[пФакултет],M$34,дДанни[нФакултет],$C134,дДанни[СПЕЦИАЛНОСТ],$D134)</f>
        <v>0</v>
      </c>
      <c r="N134" s="14">
        <f>SUMIFS(дДанни[Часове],дДанни[ОКС],"Доктор",дДанни[пФакултет],N$34,дДанни[нФакултет],$C134,дДанни[СПЕЦИАЛНОСТ],$D134)</f>
        <v>0</v>
      </c>
      <c r="O134" s="14">
        <f>SUMIFS(дДанни[Часове],дДанни[ОКС],"Доктор",дДанни[пФакултет],O$34,дДанни[нФакултет],$C134,дДанни[СПЕЦИАЛНОСТ],$D134)</f>
        <v>0</v>
      </c>
      <c r="P134" s="14">
        <f>SUMIFS(дДанни[Часове],дДанни[ОКС],"Доктор",дДанни[пФакултет],P$34,дДанни[нФакултет],$C134,дДанни[СПЕЦИАЛНОСТ],$D134)</f>
        <v>0</v>
      </c>
      <c r="Q134" s="14">
        <f>SUMIFS(дДанни[Часове],дДанни[ОКС],"Доктор",дДанни[пФакултет],Q$34,дДанни[нФакултет],$C134,дДанни[СПЕЦИАЛНОСТ],$D134)</f>
        <v>0</v>
      </c>
      <c r="R134" s="14">
        <v>1</v>
      </c>
      <c r="S134" s="14">
        <f>SUMIFS(дДанни[Часове],дДанни[ОКС],"Доктор",дДанни[пФакултет],S$34,дДанни[нФакултет],$C134,дДанни[СПЕЦИАЛНОСТ],$D134)</f>
        <v>0</v>
      </c>
      <c r="T134" s="14">
        <f>SUMIFS(дДанни[Часове],дДанни[ОКС],"Доктор",дДанни[пФакултет],T$34,дДанни[нФакултет],$C134,дДанни[СПЕЦИАЛНОСТ],$D134)</f>
        <v>0</v>
      </c>
      <c r="U134" s="34">
        <f>SUMIFS(дДанни[Часове],дДанни[ОКС],"Доктор",дДанни[пФакултет],U$34,дДанни[нФакултет],$C134,дДанни[СПЕЦИАЛНОСТ],$D134)</f>
        <v>0</v>
      </c>
      <c r="V134" s="14">
        <f>SUMIFS(дДанни[Часове],дДанни[ОКС],"Доктор",дДанни[пФакултет],V$34,дДанни[нФакултет],$C134,дДанни[СПЕЦИАЛНОСТ],$D134)</f>
        <v>0</v>
      </c>
      <c r="W134" s="14">
        <f>SUMIFS(дДанни[Часове],дДанни[ОКС],"Доктор",дДанни[пФакултет],W$34,дДанни[нФакултет],$C134,дДанни[СПЕЦИАЛНОСТ],$D134)</f>
        <v>0</v>
      </c>
      <c r="X134" s="14">
        <f>SUMIFS(дДанни[Часове],дДанни[ОКС],"Доктор",дДанни[пФакултет],X$34,дДанни[нФакултет],$C134,дДанни[СПЕЦИАЛНОСТ],$D134)</f>
        <v>0</v>
      </c>
      <c r="Y134" s="24">
        <f t="shared" si="69"/>
        <v>1</v>
      </c>
      <c r="Z134" s="308"/>
      <c r="AB134" s="140"/>
      <c r="AD134" s="350"/>
      <c r="AE134" s="352"/>
      <c r="AF134" s="71" t="str">
        <f t="shared" ref="AF134:AG165" si="80">C134</f>
        <v>ФФ</v>
      </c>
      <c r="AG134" s="61" t="str">
        <f t="shared" si="80"/>
        <v>Философия (на английски език)</v>
      </c>
      <c r="AH134" s="160">
        <f t="shared" si="78"/>
        <v>0</v>
      </c>
      <c r="AI134" s="160">
        <f t="shared" si="78"/>
        <v>0</v>
      </c>
      <c r="AJ134" s="160">
        <f t="shared" si="78"/>
        <v>0</v>
      </c>
      <c r="AK134" s="160">
        <f t="shared" si="78"/>
        <v>0</v>
      </c>
      <c r="AL134" s="160">
        <f t="shared" si="78"/>
        <v>0</v>
      </c>
      <c r="AM134" s="160">
        <f t="shared" si="78"/>
        <v>0</v>
      </c>
      <c r="AN134" s="160">
        <f t="shared" si="78"/>
        <v>0</v>
      </c>
      <c r="AO134" s="160">
        <f t="shared" si="78"/>
        <v>0</v>
      </c>
      <c r="AP134" s="160">
        <f t="shared" si="78"/>
        <v>0</v>
      </c>
      <c r="AQ134" s="160">
        <f t="shared" si="78"/>
        <v>0</v>
      </c>
      <c r="AR134" s="160">
        <f t="shared" si="79"/>
        <v>0</v>
      </c>
      <c r="AS134" s="160">
        <f t="shared" si="79"/>
        <v>0</v>
      </c>
      <c r="AT134" s="160">
        <f t="shared" si="79"/>
        <v>0</v>
      </c>
      <c r="AU134" s="160">
        <f t="shared" si="79"/>
        <v>1</v>
      </c>
      <c r="AV134" s="160">
        <f t="shared" si="79"/>
        <v>0</v>
      </c>
      <c r="AW134" s="160">
        <f t="shared" si="79"/>
        <v>0</v>
      </c>
      <c r="AX134" s="161">
        <f t="shared" si="79"/>
        <v>0</v>
      </c>
      <c r="AY134" s="160">
        <f t="shared" si="79"/>
        <v>0</v>
      </c>
      <c r="AZ134" s="160">
        <f t="shared" si="79"/>
        <v>0</v>
      </c>
      <c r="BA134" s="160">
        <f t="shared" si="79"/>
        <v>0</v>
      </c>
      <c r="BB134" s="142">
        <f t="shared" si="72"/>
        <v>1</v>
      </c>
      <c r="BC134" s="312"/>
    </row>
    <row r="135" spans="1:55" ht="16.5" thickBot="1" x14ac:dyDescent="0.3">
      <c r="A135" s="184">
        <f>MAX($A$36:A134)+1</f>
        <v>17</v>
      </c>
      <c r="B135" s="185" t="str">
        <f>БАКАЛАВРИ!B135</f>
        <v>Обществено здраве</v>
      </c>
      <c r="C135" s="72" t="str">
        <f>БАКАЛАВРИ!C135</f>
        <v>МФ</v>
      </c>
      <c r="D135" s="62" t="str">
        <f>БАКАЛАВРИ!D135</f>
        <v>Медицинска рехабилитация и ерготерапия</v>
      </c>
      <c r="E135" s="49">
        <f>SUMIFS(дДанни[Часове],дДанни[ОКС],"Доктор",дДанни[пФакултет],E$34,дДанни[нФакултет],$C135,дДанни[СПЕЦИАЛНОСТ],$D135)</f>
        <v>0</v>
      </c>
      <c r="F135" s="49">
        <f>SUMIFS(дДанни[Часове],дДанни[ОКС],"Доктор",дДанни[пФакултет],F$34,дДанни[нФакултет],$C135,дДанни[СПЕЦИАЛНОСТ],$D135)</f>
        <v>0</v>
      </c>
      <c r="G135" s="49">
        <f>SUMIFS(дДанни[Часове],дДанни[ОКС],"Доктор",дДанни[пФакултет],G$34,дДанни[нФакултет],$C135,дДанни[СПЕЦИАЛНОСТ],$D135)</f>
        <v>0</v>
      </c>
      <c r="H135" s="49">
        <f>SUMIFS(дДанни[Часове],дДанни[ОКС],"Доктор",дДанни[пФакултет],H$34,дДанни[нФакултет],$C135,дДанни[СПЕЦИАЛНОСТ],$D135)</f>
        <v>0</v>
      </c>
      <c r="I135" s="49">
        <f>SUMIFS(дДанни[Часове],дДанни[ОКС],"Доктор",дДанни[пФакултет],I$34,дДанни[нФакултет],$C135,дДанни[СПЕЦИАЛНОСТ],$D135)</f>
        <v>0</v>
      </c>
      <c r="J135" s="49">
        <f>SUMIFS(дДанни[Часове],дДанни[ОКС],"Доктор",дДанни[пФакултет],J$34,дДанни[нФакултет],$C135,дДанни[СПЕЦИАЛНОСТ],$D135)</f>
        <v>0</v>
      </c>
      <c r="K135" s="49">
        <f>SUMIFS(дДанни[Часове],дДанни[ОКС],"Доктор",дДанни[пФакултет],K$34,дДанни[нФакултет],$C135,дДанни[СПЕЦИАЛНОСТ],$D135)</f>
        <v>0</v>
      </c>
      <c r="L135" s="49">
        <f>SUMIFS(дДанни[Часове],дДанни[ОКС],"Доктор",дДанни[пФакултет],L$34,дДанни[нФакултет],$C135,дДанни[СПЕЦИАЛНОСТ],$D135)</f>
        <v>0</v>
      </c>
      <c r="M135" s="49">
        <f>SUMIFS(дДанни[Часове],дДанни[ОКС],"Доктор",дДанни[пФакултет],M$34,дДанни[нФакултет],$C135,дДанни[СПЕЦИАЛНОСТ],$D135)</f>
        <v>0</v>
      </c>
      <c r="N135" s="49">
        <f>SUMIFS(дДанни[Часове],дДанни[ОКС],"Доктор",дДанни[пФакултет],N$34,дДанни[нФакултет],$C135,дДанни[СПЕЦИАЛНОСТ],$D135)</f>
        <v>0</v>
      </c>
      <c r="O135" s="49">
        <f>SUMIFS(дДанни[Часове],дДанни[ОКС],"Доктор",дДанни[пФакултет],O$34,дДанни[нФакултет],$C135,дДанни[СПЕЦИАЛНОСТ],$D135)</f>
        <v>0</v>
      </c>
      <c r="P135" s="49">
        <f>SUMIFS(дДанни[Часове],дДанни[ОКС],"Доктор",дДанни[пФакултет],P$34,дДанни[нФакултет],$C135,дДанни[СПЕЦИАЛНОСТ],$D135)</f>
        <v>0</v>
      </c>
      <c r="Q135" s="49">
        <f>SUMIFS(дДанни[Часове],дДанни[ОКС],"Доктор",дДанни[пФакултет],Q$34,дДанни[нФакултет],$C135,дДанни[СПЕЦИАЛНОСТ],$D135)</f>
        <v>0</v>
      </c>
      <c r="R135" s="49">
        <f>SUMIFS(дДанни[Часове],дДанни[ОКС],"Доктор",дДанни[пФакултет],R$34,дДанни[нФакултет],$C135,дДанни[СПЕЦИАЛНОСТ],$D135)</f>
        <v>0</v>
      </c>
      <c r="S135" s="49">
        <f>SUMIFS(дДанни[Часове],дДанни[ОКС],"Доктор",дДанни[пФакултет],S$34,дДанни[нФакултет],$C135,дДанни[СПЕЦИАЛНОСТ],$D135)</f>
        <v>0</v>
      </c>
      <c r="T135" s="49">
        <f>SUMIFS(дДанни[Часове],дДанни[ОКС],"Доктор",дДанни[пФакултет],T$34,дДанни[нФакултет],$C135,дДанни[СПЕЦИАЛНОСТ],$D135)</f>
        <v>0</v>
      </c>
      <c r="U135" s="50">
        <f>SUMIFS(дДанни[Часове],дДанни[ОКС],"Доктор",дДанни[пФакултет],U$34,дДанни[нФакултет],$C135,дДанни[СПЕЦИАЛНОСТ],$D135)</f>
        <v>0</v>
      </c>
      <c r="V135" s="49">
        <f>SUMIFS(дДанни[Часове],дДанни[ОКС],"Доктор",дДанни[пФакултет],V$34,дДанни[нФакултет],$C135,дДанни[СПЕЦИАЛНОСТ],$D135)</f>
        <v>0</v>
      </c>
      <c r="W135" s="49">
        <f>SUMIFS(дДанни[Часове],дДанни[ОКС],"Доктор",дДанни[пФакултет],W$34,дДанни[нФакултет],$C135,дДанни[СПЕЦИАЛНОСТ],$D135)</f>
        <v>0</v>
      </c>
      <c r="X135" s="49">
        <f>SUMIFS(дДанни[Часове],дДанни[ОКС],"Доктор",дДанни[пФакултет],X$34,дДанни[нФакултет],$C135,дДанни[СПЕЦИАЛНОСТ],$D135)</f>
        <v>0</v>
      </c>
      <c r="Y135" s="24">
        <f t="shared" si="69"/>
        <v>0</v>
      </c>
      <c r="Z135" s="282">
        <f>Y135</f>
        <v>0</v>
      </c>
      <c r="AB135" s="140"/>
      <c r="AD135" s="184">
        <f>A135</f>
        <v>17</v>
      </c>
      <c r="AE135" s="185" t="str">
        <f>B135</f>
        <v>Обществено здраве</v>
      </c>
      <c r="AF135" s="72" t="str">
        <f t="shared" si="80"/>
        <v>МФ</v>
      </c>
      <c r="AG135" s="62" t="str">
        <f t="shared" si="80"/>
        <v>Медицинска рехабилитация и ерготерапия</v>
      </c>
      <c r="AH135" s="160" t="str">
        <f t="shared" si="76"/>
        <v/>
      </c>
      <c r="AI135" s="160" t="str">
        <f t="shared" si="76"/>
        <v/>
      </c>
      <c r="AJ135" s="160" t="str">
        <f t="shared" si="76"/>
        <v/>
      </c>
      <c r="AK135" s="160" t="str">
        <f t="shared" si="76"/>
        <v/>
      </c>
      <c r="AL135" s="160" t="str">
        <f t="shared" si="75"/>
        <v/>
      </c>
      <c r="AM135" s="160" t="str">
        <f t="shared" si="75"/>
        <v/>
      </c>
      <c r="AN135" s="160" t="str">
        <f t="shared" si="75"/>
        <v/>
      </c>
      <c r="AO135" s="160" t="str">
        <f t="shared" si="75"/>
        <v/>
      </c>
      <c r="AP135" s="160" t="str">
        <f t="shared" si="75"/>
        <v/>
      </c>
      <c r="AQ135" s="160" t="str">
        <f t="shared" si="75"/>
        <v/>
      </c>
      <c r="AR135" s="160" t="str">
        <f t="shared" si="75"/>
        <v/>
      </c>
      <c r="AS135" s="160" t="str">
        <f t="shared" si="75"/>
        <v/>
      </c>
      <c r="AT135" s="160" t="str">
        <f t="shared" si="75"/>
        <v/>
      </c>
      <c r="AU135" s="160" t="str">
        <f t="shared" si="75"/>
        <v/>
      </c>
      <c r="AV135" s="160" t="str">
        <f t="shared" si="75"/>
        <v/>
      </c>
      <c r="AW135" s="160" t="str">
        <f t="shared" si="75"/>
        <v/>
      </c>
      <c r="AX135" s="161" t="str">
        <f t="shared" si="74"/>
        <v/>
      </c>
      <c r="AY135" s="160" t="str">
        <f t="shared" si="74"/>
        <v/>
      </c>
      <c r="AZ135" s="160" t="str">
        <f t="shared" si="74"/>
        <v/>
      </c>
      <c r="BA135" s="160" t="str">
        <f t="shared" si="74"/>
        <v/>
      </c>
      <c r="BB135" s="142">
        <f t="shared" si="72"/>
        <v>0</v>
      </c>
      <c r="BC135" s="187"/>
    </row>
    <row r="136" spans="1:55" ht="15.75" x14ac:dyDescent="0.25">
      <c r="A136" s="301">
        <f>MAX($A$36:A135)+1</f>
        <v>18</v>
      </c>
      <c r="B136" s="304" t="str">
        <f>БАКАЛАВРИ!B136</f>
        <v>Биологически науки</v>
      </c>
      <c r="C136" s="69" t="str">
        <f>БАКАЛАВРИ!C136</f>
        <v>БФ</v>
      </c>
      <c r="D136" s="59" t="str">
        <f>БАКАЛАВРИ!D136</f>
        <v>Агробиотехнологии</v>
      </c>
      <c r="E136" s="12">
        <f>SUMIFS(дДанни[Часове],дДанни[ОКС],"Доктор",дДанни[пФакултет],E$34,дДанни[нФакултет],$C136,дДанни[СПЕЦИАЛНОСТ],$D136)</f>
        <v>0</v>
      </c>
      <c r="F136" s="12">
        <f>SUMIFS(дДанни[Часове],дДанни[ОКС],"Доктор",дДанни[пФакултет],F$34,дДанни[нФакултет],$C136,дДанни[СПЕЦИАЛНОСТ],$D136)</f>
        <v>0</v>
      </c>
      <c r="G136" s="12">
        <f>SUMIFS(дДанни[Часове],дДанни[ОКС],"Доктор",дДанни[пФакултет],G$34,дДанни[нФакултет],$C136,дДанни[СПЕЦИАЛНОСТ],$D136)</f>
        <v>0</v>
      </c>
      <c r="H136" s="12">
        <f>SUMIFS(дДанни[Часове],дДанни[ОКС],"Доктор",дДанни[пФакултет],H$34,дДанни[нФакултет],$C136,дДанни[СПЕЦИАЛНОСТ],$D136)</f>
        <v>0</v>
      </c>
      <c r="I136" s="12">
        <f>SUMIFS(дДанни[Часове],дДанни[ОКС],"Доктор",дДанни[пФакултет],I$34,дДанни[нФакултет],$C136,дДанни[СПЕЦИАЛНОСТ],$D136)</f>
        <v>0</v>
      </c>
      <c r="J136" s="12">
        <f>SUMIFS(дДанни[Часове],дДанни[ОКС],"Доктор",дДанни[пФакултет],J$34,дДанни[нФакултет],$C136,дДанни[СПЕЦИАЛНОСТ],$D136)</f>
        <v>0</v>
      </c>
      <c r="K136" s="12">
        <f>SUMIFS(дДанни[Часове],дДанни[ОКС],"Доктор",дДанни[пФакултет],K$34,дДанни[нФакултет],$C136,дДанни[СПЕЦИАЛНОСТ],$D136)</f>
        <v>0</v>
      </c>
      <c r="L136" s="12">
        <f>SUMIFS(дДанни[Часове],дДанни[ОКС],"Доктор",дДанни[пФакултет],L$34,дДанни[нФакултет],$C136,дДанни[СПЕЦИАЛНОСТ],$D136)</f>
        <v>0</v>
      </c>
      <c r="M136" s="12">
        <f>SUMIFS(дДанни[Часове],дДанни[ОКС],"Доктор",дДанни[пФакултет],M$34,дДанни[нФакултет],$C136,дДанни[СПЕЦИАЛНОСТ],$D136)</f>
        <v>0</v>
      </c>
      <c r="N136" s="12">
        <f>SUMIFS(дДанни[Часове],дДанни[ОКС],"Доктор",дДанни[пФакултет],N$34,дДанни[нФакултет],$C136,дДанни[СПЕЦИАЛНОСТ],$D136)</f>
        <v>0</v>
      </c>
      <c r="O136" s="12">
        <f>SUMIFS(дДанни[Часове],дДанни[ОКС],"Доктор",дДанни[пФакултет],O$34,дДанни[нФакултет],$C136,дДанни[СПЕЦИАЛНОСТ],$D136)</f>
        <v>0</v>
      </c>
      <c r="P136" s="12">
        <f>SUMIFS(дДанни[Часове],дДанни[ОКС],"Доктор",дДанни[пФакултет],P$34,дДанни[нФакултет],$C136,дДанни[СПЕЦИАЛНОСТ],$D136)</f>
        <v>0</v>
      </c>
      <c r="Q136" s="12">
        <f>SUMIFS(дДанни[Часове],дДанни[ОКС],"Доктор",дДанни[пФакултет],Q$34,дДанни[нФакултет],$C136,дДанни[СПЕЦИАЛНОСТ],$D136)</f>
        <v>0</v>
      </c>
      <c r="R136" s="12">
        <f>SUMIFS(дДанни[Часове],дДанни[ОКС],"Доктор",дДанни[пФакултет],R$34,дДанни[нФакултет],$C136,дДанни[СПЕЦИАЛНОСТ],$D136)</f>
        <v>0</v>
      </c>
      <c r="S136" s="12">
        <f>SUMIFS(дДанни[Часове],дДанни[ОКС],"Доктор",дДанни[пФакултет],S$34,дДанни[нФакултет],$C136,дДанни[СПЕЦИАЛНОСТ],$D136)</f>
        <v>0</v>
      </c>
      <c r="T136" s="12">
        <f>SUMIFS(дДанни[Часове],дДанни[ОКС],"Доктор",дДанни[пФакултет],T$34,дДанни[нФакултет],$C136,дДанни[СПЕЦИАЛНОСТ],$D136)</f>
        <v>0</v>
      </c>
      <c r="U136" s="32">
        <f>SUMIFS(дДанни[Часове],дДанни[ОКС],"Доктор",дДанни[пФакултет],U$34,дДанни[нФакултет],$C136,дДанни[СПЕЦИАЛНОСТ],$D136)</f>
        <v>0</v>
      </c>
      <c r="V136" s="12">
        <f>SUMIFS(дДанни[Часове],дДанни[ОКС],"Доктор",дДанни[пФакултет],V$34,дДанни[нФакултет],$C136,дДанни[СПЕЦИАЛНОСТ],$D136)</f>
        <v>0</v>
      </c>
      <c r="W136" s="12">
        <f>SUMIFS(дДанни[Часове],дДанни[ОКС],"Доктор",дДанни[пФакултет],W$34,дДанни[нФакултет],$C136,дДанни[СПЕЦИАЛНОСТ],$D136)</f>
        <v>0</v>
      </c>
      <c r="X136" s="12">
        <f>SUMIFS(дДанни[Часове],дДанни[ОКС],"Доктор",дДанни[пФакултет],X$34,дДанни[нФакултет],$C136,дДанни[СПЕЦИАЛНОСТ],$D136)</f>
        <v>0</v>
      </c>
      <c r="Y136" s="24">
        <f t="shared" si="69"/>
        <v>0</v>
      </c>
      <c r="Z136" s="306">
        <f>SUM(Y136:Y140)</f>
        <v>37</v>
      </c>
      <c r="AB136" s="140"/>
      <c r="AD136" s="301">
        <f>A136</f>
        <v>18</v>
      </c>
      <c r="AE136" s="304" t="str">
        <f>B136</f>
        <v>Биологически науки</v>
      </c>
      <c r="AF136" s="69" t="str">
        <f t="shared" si="80"/>
        <v>БФ</v>
      </c>
      <c r="AG136" s="59" t="str">
        <f t="shared" si="80"/>
        <v>Агробиотехнологии</v>
      </c>
      <c r="AH136" s="162" t="str">
        <f t="shared" si="76"/>
        <v/>
      </c>
      <c r="AI136" s="162" t="str">
        <f t="shared" si="76"/>
        <v/>
      </c>
      <c r="AJ136" s="162" t="str">
        <f t="shared" si="76"/>
        <v/>
      </c>
      <c r="AK136" s="162" t="str">
        <f t="shared" si="76"/>
        <v/>
      </c>
      <c r="AL136" s="162" t="str">
        <f t="shared" si="75"/>
        <v/>
      </c>
      <c r="AM136" s="162" t="str">
        <f t="shared" si="75"/>
        <v/>
      </c>
      <c r="AN136" s="162" t="str">
        <f t="shared" si="75"/>
        <v/>
      </c>
      <c r="AO136" s="162" t="str">
        <f t="shared" si="75"/>
        <v/>
      </c>
      <c r="AP136" s="162" t="str">
        <f t="shared" si="75"/>
        <v/>
      </c>
      <c r="AQ136" s="162" t="str">
        <f t="shared" si="75"/>
        <v/>
      </c>
      <c r="AR136" s="162" t="str">
        <f t="shared" si="75"/>
        <v/>
      </c>
      <c r="AS136" s="162" t="str">
        <f t="shared" si="75"/>
        <v/>
      </c>
      <c r="AT136" s="162" t="str">
        <f t="shared" si="75"/>
        <v/>
      </c>
      <c r="AU136" s="162" t="str">
        <f t="shared" si="75"/>
        <v/>
      </c>
      <c r="AV136" s="162" t="str">
        <f t="shared" si="75"/>
        <v/>
      </c>
      <c r="AW136" s="162" t="str">
        <f t="shared" si="75"/>
        <v/>
      </c>
      <c r="AX136" s="163" t="str">
        <f t="shared" si="74"/>
        <v/>
      </c>
      <c r="AY136" s="162" t="str">
        <f t="shared" si="74"/>
        <v/>
      </c>
      <c r="AZ136" s="162" t="str">
        <f t="shared" si="74"/>
        <v/>
      </c>
      <c r="BA136" s="162" t="str">
        <f t="shared" si="74"/>
        <v/>
      </c>
      <c r="BB136" s="142">
        <f t="shared" si="72"/>
        <v>0</v>
      </c>
      <c r="BC136" s="310"/>
    </row>
    <row r="137" spans="1:55" ht="15.75" x14ac:dyDescent="0.25">
      <c r="A137" s="302"/>
      <c r="B137" s="309"/>
      <c r="C137" s="70" t="str">
        <f>БАКАЛАВРИ!C137</f>
        <v>БФ</v>
      </c>
      <c r="D137" s="60" t="str">
        <f>БАКАЛАВРИ!D137</f>
        <v>Биология</v>
      </c>
      <c r="E137" s="13">
        <f>SUMIFS(дДанни[Часове],дДанни[ОКС],"Доктор",дДанни[пФакултет],E$34,дДанни[нФакултет],$C137,дДанни[СПЕЦИАЛНОСТ],$D137)</f>
        <v>0</v>
      </c>
      <c r="F137" s="13">
        <v>17</v>
      </c>
      <c r="G137" s="13">
        <f>SUMIFS(дДанни[Часове],дДанни[ОКС],"Доктор",дДанни[пФакултет],G$34,дДанни[нФакултет],$C137,дДанни[СПЕЦИАЛНОСТ],$D137)</f>
        <v>0</v>
      </c>
      <c r="H137" s="13">
        <f>SUMIFS(дДанни[Часове],дДанни[ОКС],"Доктор",дДанни[пФакултет],H$34,дДанни[нФакултет],$C137,дДанни[СПЕЦИАЛНОСТ],$D137)</f>
        <v>0</v>
      </c>
      <c r="I137" s="13">
        <f>SUMIFS(дДанни[Часове],дДанни[ОКС],"Доктор",дДанни[пФакултет],I$34,дДанни[нФакултет],$C137,дДанни[СПЕЦИАЛНОСТ],$D137)</f>
        <v>0</v>
      </c>
      <c r="J137" s="13">
        <f>SUMIFS(дДанни[Часове],дДанни[ОКС],"Доктор",дДанни[пФакултет],J$34,дДанни[нФакултет],$C137,дДанни[СПЕЦИАЛНОСТ],$D137)</f>
        <v>0</v>
      </c>
      <c r="K137" s="13">
        <f>SUMIFS(дДанни[Часове],дДанни[ОКС],"Доктор",дДанни[пФакултет],K$34,дДанни[нФакултет],$C137,дДанни[СПЕЦИАЛНОСТ],$D137)</f>
        <v>0</v>
      </c>
      <c r="L137" s="13">
        <f>SUMIFS(дДанни[Часове],дДанни[ОКС],"Доктор",дДанни[пФакултет],L$34,дДанни[нФакултет],$C137,дДанни[СПЕЦИАЛНОСТ],$D137)</f>
        <v>0</v>
      </c>
      <c r="M137" s="13">
        <f>SUMIFS(дДанни[Часове],дДанни[ОКС],"Доктор",дДанни[пФакултет],M$34,дДанни[нФакултет],$C137,дДанни[СПЕЦИАЛНОСТ],$D137)</f>
        <v>0</v>
      </c>
      <c r="N137" s="13">
        <f>SUMIFS(дДанни[Часове],дДанни[ОКС],"Доктор",дДанни[пФакултет],N$34,дДанни[нФакултет],$C137,дДанни[СПЕЦИАЛНОСТ],$D137)</f>
        <v>0</v>
      </c>
      <c r="O137" s="13">
        <f>SUMIFS(дДанни[Часове],дДанни[ОКС],"Доктор",дДанни[пФакултет],O$34,дДанни[нФакултет],$C137,дДанни[СПЕЦИАЛНОСТ],$D137)</f>
        <v>0</v>
      </c>
      <c r="P137" s="13">
        <f>SUMIFS(дДанни[Часове],дДанни[ОКС],"Доктор",дДанни[пФакултет],P$34,дДанни[нФакултет],$C137,дДанни[СПЕЦИАЛНОСТ],$D137)</f>
        <v>0</v>
      </c>
      <c r="Q137" s="13">
        <f>SUMIFS(дДанни[Часове],дДанни[ОКС],"Доктор",дДанни[пФакултет],Q$34,дДанни[нФакултет],$C137,дДанни[СПЕЦИАЛНОСТ],$D137)</f>
        <v>0</v>
      </c>
      <c r="R137" s="13">
        <f>SUMIFS(дДанни[Часове],дДанни[ОКС],"Доктор",дДанни[пФакултет],R$34,дДанни[нФакултет],$C137,дДанни[СПЕЦИАЛНОСТ],$D137)</f>
        <v>0</v>
      </c>
      <c r="S137" s="13">
        <f>SUMIFS(дДанни[Часове],дДанни[ОКС],"Доктор",дДанни[пФакултет],S$34,дДанни[нФакултет],$C137,дДанни[СПЕЦИАЛНОСТ],$D137)</f>
        <v>0</v>
      </c>
      <c r="T137" s="13">
        <f>SUMIFS(дДанни[Часове],дДанни[ОКС],"Доктор",дДанни[пФакултет],T$34,дДанни[нФакултет],$C137,дДанни[СПЕЦИАЛНОСТ],$D137)</f>
        <v>0</v>
      </c>
      <c r="U137" s="33">
        <f>SUMIFS(дДанни[Часове],дДанни[ОКС],"Доктор",дДанни[пФакултет],U$34,дДанни[нФакултет],$C137,дДанни[СПЕЦИАЛНОСТ],$D137)</f>
        <v>0</v>
      </c>
      <c r="V137" s="13">
        <f>SUMIFS(дДанни[Часове],дДанни[ОКС],"Доктор",дДанни[пФакултет],V$34,дДанни[нФакултет],$C137,дДанни[СПЕЦИАЛНОСТ],$D137)</f>
        <v>0</v>
      </c>
      <c r="W137" s="13">
        <f>SUMIFS(дДанни[Часове],дДанни[ОКС],"Доктор",дДанни[пФакултет],W$34,дДанни[нФакултет],$C137,дДанни[СПЕЦИАЛНОСТ],$D137)</f>
        <v>0</v>
      </c>
      <c r="X137" s="13">
        <f>SUMIFS(дДанни[Часове],дДанни[ОКС],"Доктор",дДанни[пФакултет],X$34,дДанни[нФакултет],$C137,дДанни[СПЕЦИАЛНОСТ],$D137)</f>
        <v>0</v>
      </c>
      <c r="Y137" s="24">
        <f t="shared" si="69"/>
        <v>17</v>
      </c>
      <c r="Z137" s="307"/>
      <c r="AB137" s="140"/>
      <c r="AD137" s="302"/>
      <c r="AE137" s="309"/>
      <c r="AF137" s="70" t="str">
        <f t="shared" si="80"/>
        <v>БФ</v>
      </c>
      <c r="AG137" s="60" t="str">
        <f t="shared" si="80"/>
        <v>Биология</v>
      </c>
      <c r="AH137" s="158">
        <f t="shared" si="76"/>
        <v>0</v>
      </c>
      <c r="AI137" s="158">
        <f t="shared" si="76"/>
        <v>1</v>
      </c>
      <c r="AJ137" s="158">
        <f t="shared" si="76"/>
        <v>0</v>
      </c>
      <c r="AK137" s="158">
        <f t="shared" si="76"/>
        <v>0</v>
      </c>
      <c r="AL137" s="158">
        <f t="shared" si="75"/>
        <v>0</v>
      </c>
      <c r="AM137" s="158">
        <f t="shared" si="75"/>
        <v>0</v>
      </c>
      <c r="AN137" s="158">
        <f t="shared" si="75"/>
        <v>0</v>
      </c>
      <c r="AO137" s="158">
        <f t="shared" si="75"/>
        <v>0</v>
      </c>
      <c r="AP137" s="158">
        <f t="shared" si="75"/>
        <v>0</v>
      </c>
      <c r="AQ137" s="158">
        <f t="shared" si="75"/>
        <v>0</v>
      </c>
      <c r="AR137" s="158">
        <f t="shared" si="75"/>
        <v>0</v>
      </c>
      <c r="AS137" s="158">
        <f t="shared" si="75"/>
        <v>0</v>
      </c>
      <c r="AT137" s="158">
        <f t="shared" si="75"/>
        <v>0</v>
      </c>
      <c r="AU137" s="158">
        <f t="shared" si="75"/>
        <v>0</v>
      </c>
      <c r="AV137" s="158">
        <f t="shared" si="75"/>
        <v>0</v>
      </c>
      <c r="AW137" s="158">
        <f t="shared" si="75"/>
        <v>0</v>
      </c>
      <c r="AX137" s="159">
        <f t="shared" si="74"/>
        <v>0</v>
      </c>
      <c r="AY137" s="158">
        <f t="shared" si="74"/>
        <v>0</v>
      </c>
      <c r="AZ137" s="158">
        <f t="shared" si="74"/>
        <v>0</v>
      </c>
      <c r="BA137" s="158">
        <f t="shared" si="74"/>
        <v>0</v>
      </c>
      <c r="BB137" s="142">
        <f t="shared" si="72"/>
        <v>1</v>
      </c>
      <c r="BC137" s="311"/>
    </row>
    <row r="138" spans="1:55" ht="15.75" x14ac:dyDescent="0.25">
      <c r="A138" s="302"/>
      <c r="B138" s="309"/>
      <c r="C138" s="70" t="str">
        <f>БАКАЛАВРИ!C138</f>
        <v>БФ</v>
      </c>
      <c r="D138" s="60" t="str">
        <f>БАКАЛАВРИ!D138</f>
        <v>Биомениджмънт и устойчиво развитие</v>
      </c>
      <c r="E138" s="13">
        <f>SUMIFS(дДанни[Часове],дДанни[ОКС],"Доктор",дДанни[пФакултет],E$34,дДанни[нФакултет],$C138,дДанни[СПЕЦИАЛНОСТ],$D138)</f>
        <v>0</v>
      </c>
      <c r="F138" s="13"/>
      <c r="G138" s="13">
        <f>SUMIFS(дДанни[Часове],дДанни[ОКС],"Доктор",дДанни[пФакултет],G$34,дДанни[нФакултет],$C138,дДанни[СПЕЦИАЛНОСТ],$D138)</f>
        <v>0</v>
      </c>
      <c r="H138" s="13">
        <f>SUMIFS(дДанни[Часове],дДанни[ОКС],"Доктор",дДанни[пФакултет],H$34,дДанни[нФакултет],$C138,дДанни[СПЕЦИАЛНОСТ],$D138)</f>
        <v>0</v>
      </c>
      <c r="I138" s="13">
        <f>SUMIFS(дДанни[Часове],дДанни[ОКС],"Доктор",дДанни[пФакултет],I$34,дДанни[нФакултет],$C138,дДанни[СПЕЦИАЛНОСТ],$D138)</f>
        <v>0</v>
      </c>
      <c r="J138" s="13">
        <f>SUMIFS(дДанни[Часове],дДанни[ОКС],"Доктор",дДанни[пФакултет],J$34,дДанни[нФакултет],$C138,дДанни[СПЕЦИАЛНОСТ],$D138)</f>
        <v>0</v>
      </c>
      <c r="K138" s="13">
        <f>SUMIFS(дДанни[Часове],дДанни[ОКС],"Доктор",дДанни[пФакултет],K$34,дДанни[нФакултет],$C138,дДанни[СПЕЦИАЛНОСТ],$D138)</f>
        <v>0</v>
      </c>
      <c r="L138" s="13">
        <f>SUMIFS(дДанни[Часове],дДанни[ОКС],"Доктор",дДанни[пФакултет],L$34,дДанни[нФакултет],$C138,дДанни[СПЕЦИАЛНОСТ],$D138)</f>
        <v>0</v>
      </c>
      <c r="M138" s="13">
        <f>SUMIFS(дДанни[Часове],дДанни[ОКС],"Доктор",дДанни[пФакултет],M$34,дДанни[нФакултет],$C138,дДанни[СПЕЦИАЛНОСТ],$D138)</f>
        <v>0</v>
      </c>
      <c r="N138" s="13">
        <f>SUMIFS(дДанни[Часове],дДанни[ОКС],"Доктор",дДанни[пФакултет],N$34,дДанни[нФакултет],$C138,дДанни[СПЕЦИАЛНОСТ],$D138)</f>
        <v>0</v>
      </c>
      <c r="O138" s="13">
        <f>SUMIFS(дДанни[Часове],дДанни[ОКС],"Доктор",дДанни[пФакултет],O$34,дДанни[нФакултет],$C138,дДанни[СПЕЦИАЛНОСТ],$D138)</f>
        <v>0</v>
      </c>
      <c r="P138" s="13">
        <f>SUMIFS(дДанни[Часове],дДанни[ОКС],"Доктор",дДанни[пФакултет],P$34,дДанни[нФакултет],$C138,дДанни[СПЕЦИАЛНОСТ],$D138)</f>
        <v>0</v>
      </c>
      <c r="Q138" s="13">
        <f>SUMIFS(дДанни[Часове],дДанни[ОКС],"Доктор",дДанни[пФакултет],Q$34,дДанни[нФакултет],$C138,дДанни[СПЕЦИАЛНОСТ],$D138)</f>
        <v>0</v>
      </c>
      <c r="R138" s="13">
        <f>SUMIFS(дДанни[Часове],дДанни[ОКС],"Доктор",дДанни[пФакултет],R$34,дДанни[нФакултет],$C138,дДанни[СПЕЦИАЛНОСТ],$D138)</f>
        <v>0</v>
      </c>
      <c r="S138" s="13">
        <f>SUMIFS(дДанни[Часове],дДанни[ОКС],"Доктор",дДанни[пФакултет],S$34,дДанни[нФакултет],$C138,дДанни[СПЕЦИАЛНОСТ],$D138)</f>
        <v>0</v>
      </c>
      <c r="T138" s="13">
        <f>SUMIFS(дДанни[Часове],дДанни[ОКС],"Доктор",дДанни[пФакултет],T$34,дДанни[нФакултет],$C138,дДанни[СПЕЦИАЛНОСТ],$D138)</f>
        <v>0</v>
      </c>
      <c r="U138" s="33">
        <f>SUMIFS(дДанни[Часове],дДанни[ОКС],"Доктор",дДанни[пФакултет],U$34,дДанни[нФакултет],$C138,дДанни[СПЕЦИАЛНОСТ],$D138)</f>
        <v>0</v>
      </c>
      <c r="V138" s="13">
        <f>SUMIFS(дДанни[Часове],дДанни[ОКС],"Доктор",дДанни[пФакултет],V$34,дДанни[нФакултет],$C138,дДанни[СПЕЦИАЛНОСТ],$D138)</f>
        <v>0</v>
      </c>
      <c r="W138" s="13">
        <f>SUMIFS(дДанни[Часове],дДанни[ОКС],"Доктор",дДанни[пФакултет],W$34,дДанни[нФакултет],$C138,дДанни[СПЕЦИАЛНОСТ],$D138)</f>
        <v>0</v>
      </c>
      <c r="X138" s="13">
        <f>SUMIFS(дДанни[Часове],дДанни[ОКС],"Доктор",дДанни[пФакултет],X$34,дДанни[нФакултет],$C138,дДанни[СПЕЦИАЛНОСТ],$D138)</f>
        <v>0</v>
      </c>
      <c r="Y138" s="24">
        <f t="shared" si="69"/>
        <v>0</v>
      </c>
      <c r="Z138" s="307"/>
      <c r="AB138" s="140"/>
      <c r="AD138" s="302"/>
      <c r="AE138" s="309"/>
      <c r="AF138" s="70" t="str">
        <f t="shared" si="80"/>
        <v>БФ</v>
      </c>
      <c r="AG138" s="60" t="str">
        <f t="shared" si="80"/>
        <v>Биомениджмънт и устойчиво развитие</v>
      </c>
      <c r="AH138" s="158" t="str">
        <f t="shared" si="76"/>
        <v/>
      </c>
      <c r="AI138" s="158" t="str">
        <f t="shared" si="76"/>
        <v/>
      </c>
      <c r="AJ138" s="158" t="str">
        <f t="shared" si="76"/>
        <v/>
      </c>
      <c r="AK138" s="158" t="str">
        <f t="shared" si="76"/>
        <v/>
      </c>
      <c r="AL138" s="158" t="str">
        <f t="shared" si="75"/>
        <v/>
      </c>
      <c r="AM138" s="158" t="str">
        <f t="shared" si="75"/>
        <v/>
      </c>
      <c r="AN138" s="158" t="str">
        <f t="shared" si="75"/>
        <v/>
      </c>
      <c r="AO138" s="158" t="str">
        <f t="shared" si="75"/>
        <v/>
      </c>
      <c r="AP138" s="158" t="str">
        <f t="shared" si="75"/>
        <v/>
      </c>
      <c r="AQ138" s="158" t="str">
        <f t="shared" si="75"/>
        <v/>
      </c>
      <c r="AR138" s="158" t="str">
        <f t="shared" si="75"/>
        <v/>
      </c>
      <c r="AS138" s="158" t="str">
        <f t="shared" si="75"/>
        <v/>
      </c>
      <c r="AT138" s="158" t="str">
        <f t="shared" si="75"/>
        <v/>
      </c>
      <c r="AU138" s="158" t="str">
        <f t="shared" si="75"/>
        <v/>
      </c>
      <c r="AV138" s="158" t="str">
        <f t="shared" si="75"/>
        <v/>
      </c>
      <c r="AW138" s="158" t="str">
        <f t="shared" si="75"/>
        <v/>
      </c>
      <c r="AX138" s="159" t="str">
        <f t="shared" si="74"/>
        <v/>
      </c>
      <c r="AY138" s="158" t="str">
        <f t="shared" si="74"/>
        <v/>
      </c>
      <c r="AZ138" s="158" t="str">
        <f t="shared" si="74"/>
        <v/>
      </c>
      <c r="BA138" s="158" t="str">
        <f t="shared" si="74"/>
        <v/>
      </c>
      <c r="BB138" s="142">
        <f t="shared" si="72"/>
        <v>0</v>
      </c>
      <c r="BC138" s="311"/>
    </row>
    <row r="139" spans="1:55" ht="15.75" x14ac:dyDescent="0.25">
      <c r="A139" s="302"/>
      <c r="B139" s="309"/>
      <c r="C139" s="70" t="str">
        <f>БАКАЛАВРИ!C139</f>
        <v>БФ</v>
      </c>
      <c r="D139" s="60" t="str">
        <f>БАКАЛАВРИ!D139</f>
        <v>Екология и опазване на околната среда</v>
      </c>
      <c r="E139" s="13">
        <f>SUMIFS(дДанни[Часове],дДанни[ОКС],"Доктор",дДанни[пФакултет],E$34,дДанни[нФакултет],$C139,дДанни[СПЕЦИАЛНОСТ],$D139)</f>
        <v>0</v>
      </c>
      <c r="F139" s="13">
        <v>3</v>
      </c>
      <c r="G139" s="13">
        <f>SUMIFS(дДанни[Часове],дДанни[ОКС],"Доктор",дДанни[пФакултет],G$34,дДанни[нФакултет],$C139,дДанни[СПЕЦИАЛНОСТ],$D139)</f>
        <v>0</v>
      </c>
      <c r="H139" s="13">
        <f>SUMIFS(дДанни[Часове],дДанни[ОКС],"Доктор",дДанни[пФакултет],H$34,дДанни[нФакултет],$C139,дДанни[СПЕЦИАЛНОСТ],$D139)</f>
        <v>0</v>
      </c>
      <c r="I139" s="13">
        <f>SUMIFS(дДанни[Часове],дДанни[ОКС],"Доктор",дДанни[пФакултет],I$34,дДанни[нФакултет],$C139,дДанни[СПЕЦИАЛНОСТ],$D139)</f>
        <v>0</v>
      </c>
      <c r="J139" s="13">
        <f>SUMIFS(дДанни[Часове],дДанни[ОКС],"Доктор",дДанни[пФакултет],J$34,дДанни[нФакултет],$C139,дДанни[СПЕЦИАЛНОСТ],$D139)</f>
        <v>0</v>
      </c>
      <c r="K139" s="13">
        <f>SUMIFS(дДанни[Часове],дДанни[ОКС],"Доктор",дДанни[пФакултет],K$34,дДанни[нФакултет],$C139,дДанни[СПЕЦИАЛНОСТ],$D139)</f>
        <v>0</v>
      </c>
      <c r="L139" s="13">
        <f>SUMIFS(дДанни[Часове],дДанни[ОКС],"Доктор",дДанни[пФакултет],L$34,дДанни[нФакултет],$C139,дДанни[СПЕЦИАЛНОСТ],$D139)</f>
        <v>0</v>
      </c>
      <c r="M139" s="13">
        <f>SUMIFS(дДанни[Часове],дДанни[ОКС],"Доктор",дДанни[пФакултет],M$34,дДанни[нФакултет],$C139,дДанни[СПЕЦИАЛНОСТ],$D139)</f>
        <v>0</v>
      </c>
      <c r="N139" s="13">
        <f>SUMIFS(дДанни[Часове],дДанни[ОКС],"Доктор",дДанни[пФакултет],N$34,дДанни[нФакултет],$C139,дДанни[СПЕЦИАЛНОСТ],$D139)</f>
        <v>0</v>
      </c>
      <c r="O139" s="13">
        <f>SUMIFS(дДанни[Часове],дДанни[ОКС],"Доктор",дДанни[пФакултет],O$34,дДанни[нФакултет],$C139,дДанни[СПЕЦИАЛНОСТ],$D139)</f>
        <v>0</v>
      </c>
      <c r="P139" s="13">
        <f>SUMIFS(дДанни[Часове],дДанни[ОКС],"Доктор",дДанни[пФакултет],P$34,дДанни[нФакултет],$C139,дДанни[СПЕЦИАЛНОСТ],$D139)</f>
        <v>0</v>
      </c>
      <c r="Q139" s="13">
        <f>SUMIFS(дДанни[Часове],дДанни[ОКС],"Доктор",дДанни[пФакултет],Q$34,дДанни[нФакултет],$C139,дДанни[СПЕЦИАЛНОСТ],$D139)</f>
        <v>0</v>
      </c>
      <c r="R139" s="13">
        <f>SUMIFS(дДанни[Часове],дДанни[ОКС],"Доктор",дДанни[пФакултет],R$34,дДанни[нФакултет],$C139,дДанни[СПЕЦИАЛНОСТ],$D139)</f>
        <v>0</v>
      </c>
      <c r="S139" s="13">
        <f>SUMIFS(дДанни[Часове],дДанни[ОКС],"Доктор",дДанни[пФакултет],S$34,дДанни[нФакултет],$C139,дДанни[СПЕЦИАЛНОСТ],$D139)</f>
        <v>0</v>
      </c>
      <c r="T139" s="13">
        <f>SUMIFS(дДанни[Часове],дДанни[ОКС],"Доктор",дДанни[пФакултет],T$34,дДанни[нФакултет],$C139,дДанни[СПЕЦИАЛНОСТ],$D139)</f>
        <v>0</v>
      </c>
      <c r="U139" s="33">
        <f>SUMIFS(дДанни[Часове],дДанни[ОКС],"Доктор",дДанни[пФакултет],U$34,дДанни[нФакултет],$C139,дДанни[СПЕЦИАЛНОСТ],$D139)</f>
        <v>0</v>
      </c>
      <c r="V139" s="13">
        <f>SUMIFS(дДанни[Часове],дДанни[ОКС],"Доктор",дДанни[пФакултет],V$34,дДанни[нФакултет],$C139,дДанни[СПЕЦИАЛНОСТ],$D139)</f>
        <v>0</v>
      </c>
      <c r="W139" s="13">
        <f>SUMIFS(дДанни[Часове],дДанни[ОКС],"Доктор",дДанни[пФакултет],W$34,дДанни[нФакултет],$C139,дДанни[СПЕЦИАЛНОСТ],$D139)</f>
        <v>0</v>
      </c>
      <c r="X139" s="13">
        <f>SUMIFS(дДанни[Часове],дДанни[ОКС],"Доктор",дДанни[пФакултет],X$34,дДанни[нФакултет],$C139,дДанни[СПЕЦИАЛНОСТ],$D139)</f>
        <v>0</v>
      </c>
      <c r="Y139" s="24">
        <f t="shared" si="69"/>
        <v>3</v>
      </c>
      <c r="Z139" s="307"/>
      <c r="AB139" s="140"/>
      <c r="AD139" s="302"/>
      <c r="AE139" s="309"/>
      <c r="AF139" s="70" t="str">
        <f t="shared" si="80"/>
        <v>БФ</v>
      </c>
      <c r="AG139" s="60" t="str">
        <f t="shared" si="80"/>
        <v>Екология и опазване на околната среда</v>
      </c>
      <c r="AH139" s="158">
        <f t="shared" si="76"/>
        <v>0</v>
      </c>
      <c r="AI139" s="158">
        <f t="shared" si="76"/>
        <v>1</v>
      </c>
      <c r="AJ139" s="158">
        <f t="shared" si="76"/>
        <v>0</v>
      </c>
      <c r="AK139" s="158">
        <f t="shared" si="76"/>
        <v>0</v>
      </c>
      <c r="AL139" s="158">
        <f t="shared" si="75"/>
        <v>0</v>
      </c>
      <c r="AM139" s="158">
        <f t="shared" si="75"/>
        <v>0</v>
      </c>
      <c r="AN139" s="158">
        <f t="shared" si="75"/>
        <v>0</v>
      </c>
      <c r="AO139" s="158">
        <f t="shared" si="75"/>
        <v>0</v>
      </c>
      <c r="AP139" s="158">
        <f t="shared" si="75"/>
        <v>0</v>
      </c>
      <c r="AQ139" s="158">
        <f t="shared" si="75"/>
        <v>0</v>
      </c>
      <c r="AR139" s="158">
        <f t="shared" si="75"/>
        <v>0</v>
      </c>
      <c r="AS139" s="158">
        <f t="shared" si="75"/>
        <v>0</v>
      </c>
      <c r="AT139" s="158">
        <f t="shared" si="75"/>
        <v>0</v>
      </c>
      <c r="AU139" s="158">
        <f t="shared" si="75"/>
        <v>0</v>
      </c>
      <c r="AV139" s="158">
        <f t="shared" si="75"/>
        <v>0</v>
      </c>
      <c r="AW139" s="158">
        <f t="shared" si="75"/>
        <v>0</v>
      </c>
      <c r="AX139" s="159">
        <f t="shared" si="74"/>
        <v>0</v>
      </c>
      <c r="AY139" s="158">
        <f t="shared" si="74"/>
        <v>0</v>
      </c>
      <c r="AZ139" s="158">
        <f t="shared" si="74"/>
        <v>0</v>
      </c>
      <c r="BA139" s="158">
        <f t="shared" si="74"/>
        <v>0</v>
      </c>
      <c r="BB139" s="142">
        <f t="shared" si="72"/>
        <v>1</v>
      </c>
      <c r="BC139" s="311"/>
    </row>
    <row r="140" spans="1:55" ht="16.5" thickBot="1" x14ac:dyDescent="0.3">
      <c r="A140" s="303"/>
      <c r="B140" s="305"/>
      <c r="C140" s="71" t="str">
        <f>БАКАЛАВРИ!C140</f>
        <v>БФ</v>
      </c>
      <c r="D140" s="61" t="str">
        <f>БАКАЛАВРИ!D140</f>
        <v>Молекулярна биология</v>
      </c>
      <c r="E140" s="14">
        <f>SUMIFS(дДанни[Часове],дДанни[ОКС],"Доктор",дДанни[пФакултет],E$34,дДанни[нФакултет],$C140,дДанни[СПЕЦИАЛНОСТ],$D140)</f>
        <v>0</v>
      </c>
      <c r="F140" s="14">
        <v>17</v>
      </c>
      <c r="G140" s="14">
        <f>SUMIFS(дДанни[Часове],дДанни[ОКС],"Доктор",дДанни[пФакултет],G$34,дДанни[нФакултет],$C140,дДанни[СПЕЦИАЛНОСТ],$D140)</f>
        <v>0</v>
      </c>
      <c r="H140" s="14">
        <f>SUMIFS(дДанни[Часове],дДанни[ОКС],"Доктор",дДанни[пФакултет],H$34,дДанни[нФакултет],$C140,дДанни[СПЕЦИАЛНОСТ],$D140)</f>
        <v>0</v>
      </c>
      <c r="I140" s="14">
        <f>SUMIFS(дДанни[Часове],дДанни[ОКС],"Доктор",дДанни[пФакултет],I$34,дДанни[нФакултет],$C140,дДанни[СПЕЦИАЛНОСТ],$D140)</f>
        <v>0</v>
      </c>
      <c r="J140" s="14">
        <f>SUMIFS(дДанни[Часове],дДанни[ОКС],"Доктор",дДанни[пФакултет],J$34,дДанни[нФакултет],$C140,дДанни[СПЕЦИАЛНОСТ],$D140)</f>
        <v>0</v>
      </c>
      <c r="K140" s="14">
        <f>SUMIFS(дДанни[Часове],дДанни[ОКС],"Доктор",дДанни[пФакултет],K$34,дДанни[нФакултет],$C140,дДанни[СПЕЦИАЛНОСТ],$D140)</f>
        <v>0</v>
      </c>
      <c r="L140" s="14">
        <f>SUMIFS(дДанни[Часове],дДанни[ОКС],"Доктор",дДанни[пФакултет],L$34,дДанни[нФакултет],$C140,дДанни[СПЕЦИАЛНОСТ],$D140)</f>
        <v>0</v>
      </c>
      <c r="M140" s="14">
        <f>SUMIFS(дДанни[Часове],дДанни[ОКС],"Доктор",дДанни[пФакултет],M$34,дДанни[нФакултет],$C140,дДанни[СПЕЦИАЛНОСТ],$D140)</f>
        <v>0</v>
      </c>
      <c r="N140" s="14">
        <f>SUMIFS(дДанни[Часове],дДанни[ОКС],"Доктор",дДанни[пФакултет],N$34,дДанни[нФакултет],$C140,дДанни[СПЕЦИАЛНОСТ],$D140)</f>
        <v>0</v>
      </c>
      <c r="O140" s="14">
        <f>SUMIFS(дДанни[Часове],дДанни[ОКС],"Доктор",дДанни[пФакултет],O$34,дДанни[нФакултет],$C140,дДанни[СПЕЦИАЛНОСТ],$D140)</f>
        <v>0</v>
      </c>
      <c r="P140" s="14">
        <f>SUMIFS(дДанни[Часове],дДанни[ОКС],"Доктор",дДанни[пФакултет],P$34,дДанни[нФакултет],$C140,дДанни[СПЕЦИАЛНОСТ],$D140)</f>
        <v>0</v>
      </c>
      <c r="Q140" s="14">
        <f>SUMIFS(дДанни[Часове],дДанни[ОКС],"Доктор",дДанни[пФакултет],Q$34,дДанни[нФакултет],$C140,дДанни[СПЕЦИАЛНОСТ],$D140)</f>
        <v>0</v>
      </c>
      <c r="R140" s="14">
        <f>SUMIFS(дДанни[Часове],дДанни[ОКС],"Доктор",дДанни[пФакултет],R$34,дДанни[нФакултет],$C140,дДанни[СПЕЦИАЛНОСТ],$D140)</f>
        <v>0</v>
      </c>
      <c r="S140" s="14">
        <f>SUMIFS(дДанни[Часове],дДанни[ОКС],"Доктор",дДанни[пФакултет],S$34,дДанни[нФакултет],$C140,дДанни[СПЕЦИАЛНОСТ],$D140)</f>
        <v>0</v>
      </c>
      <c r="T140" s="14">
        <f>SUMIFS(дДанни[Часове],дДанни[ОКС],"Доктор",дДанни[пФакултет],T$34,дДанни[нФакултет],$C140,дДанни[СПЕЦИАЛНОСТ],$D140)</f>
        <v>0</v>
      </c>
      <c r="U140" s="34">
        <f>SUMIFS(дДанни[Часове],дДанни[ОКС],"Доктор",дДанни[пФакултет],U$34,дДанни[нФакултет],$C140,дДанни[СПЕЦИАЛНОСТ],$D140)</f>
        <v>0</v>
      </c>
      <c r="V140" s="14">
        <f>SUMIFS(дДанни[Часове],дДанни[ОКС],"Доктор",дДанни[пФакултет],V$34,дДанни[нФакултет],$C140,дДанни[СПЕЦИАЛНОСТ],$D140)</f>
        <v>0</v>
      </c>
      <c r="W140" s="14">
        <f>SUMIFS(дДанни[Часове],дДанни[ОКС],"Доктор",дДанни[пФакултет],W$34,дДанни[нФакултет],$C140,дДанни[СПЕЦИАЛНОСТ],$D140)</f>
        <v>0</v>
      </c>
      <c r="X140" s="14">
        <f>SUMIFS(дДанни[Часове],дДанни[ОКС],"Доктор",дДанни[пФакултет],X$34,дДанни[нФакултет],$C140,дДанни[СПЕЦИАЛНОСТ],$D140)</f>
        <v>0</v>
      </c>
      <c r="Y140" s="24">
        <f t="shared" si="69"/>
        <v>17</v>
      </c>
      <c r="Z140" s="308"/>
      <c r="AB140" s="140"/>
      <c r="AD140" s="303"/>
      <c r="AE140" s="305"/>
      <c r="AF140" s="71" t="str">
        <f t="shared" si="80"/>
        <v>БФ</v>
      </c>
      <c r="AG140" s="61" t="str">
        <f t="shared" si="80"/>
        <v>Молекулярна биология</v>
      </c>
      <c r="AH140" s="160">
        <f t="shared" si="76"/>
        <v>0</v>
      </c>
      <c r="AI140" s="160">
        <f t="shared" si="76"/>
        <v>1</v>
      </c>
      <c r="AJ140" s="160">
        <f t="shared" si="76"/>
        <v>0</v>
      </c>
      <c r="AK140" s="160">
        <f t="shared" si="76"/>
        <v>0</v>
      </c>
      <c r="AL140" s="160">
        <f t="shared" si="75"/>
        <v>0</v>
      </c>
      <c r="AM140" s="160">
        <f t="shared" si="75"/>
        <v>0</v>
      </c>
      <c r="AN140" s="160">
        <f t="shared" si="75"/>
        <v>0</v>
      </c>
      <c r="AO140" s="160">
        <f t="shared" si="75"/>
        <v>0</v>
      </c>
      <c r="AP140" s="160">
        <f t="shared" si="75"/>
        <v>0</v>
      </c>
      <c r="AQ140" s="160">
        <f t="shared" si="75"/>
        <v>0</v>
      </c>
      <c r="AR140" s="160">
        <f t="shared" si="75"/>
        <v>0</v>
      </c>
      <c r="AS140" s="160">
        <f t="shared" si="75"/>
        <v>0</v>
      </c>
      <c r="AT140" s="160">
        <f t="shared" si="75"/>
        <v>0</v>
      </c>
      <c r="AU140" s="160">
        <f t="shared" si="75"/>
        <v>0</v>
      </c>
      <c r="AV140" s="160">
        <f t="shared" si="75"/>
        <v>0</v>
      </c>
      <c r="AW140" s="160">
        <f t="shared" si="75"/>
        <v>0</v>
      </c>
      <c r="AX140" s="161">
        <f t="shared" si="74"/>
        <v>0</v>
      </c>
      <c r="AY140" s="160">
        <f t="shared" si="74"/>
        <v>0</v>
      </c>
      <c r="AZ140" s="160">
        <f t="shared" si="74"/>
        <v>0</v>
      </c>
      <c r="BA140" s="160">
        <f t="shared" si="74"/>
        <v>0</v>
      </c>
      <c r="BB140" s="142">
        <f t="shared" si="72"/>
        <v>1</v>
      </c>
      <c r="BC140" s="312"/>
    </row>
    <row r="141" spans="1:55" ht="16.5" thickBot="1" x14ac:dyDescent="0.3">
      <c r="A141" s="184">
        <f>MAX($A$36:A140)+1</f>
        <v>19</v>
      </c>
      <c r="B141" s="185" t="str">
        <f>БАКАЛАВРИ!B141</f>
        <v>Биотехнологии</v>
      </c>
      <c r="C141" s="72" t="str">
        <f>БАКАЛАВРИ!C141</f>
        <v>БФ</v>
      </c>
      <c r="D141" s="62" t="str">
        <f>БАКАЛАВРИ!D141</f>
        <v>Биотехнологии</v>
      </c>
      <c r="E141" s="49">
        <f>SUMIFS(дДанни[Часове],дДанни[ОКС],"Доктор",дДанни[пФакултет],E$34,дДанни[нФакултет],$C141,дДанни[СПЕЦИАЛНОСТ],$D141)</f>
        <v>0</v>
      </c>
      <c r="F141" s="49">
        <v>6</v>
      </c>
      <c r="G141" s="49">
        <f>SUMIFS(дДанни[Часове],дДанни[ОКС],"Доктор",дДанни[пФакултет],G$34,дДанни[нФакултет],$C141,дДанни[СПЕЦИАЛНОСТ],$D141)</f>
        <v>0</v>
      </c>
      <c r="H141" s="49">
        <f>SUMIFS(дДанни[Часове],дДанни[ОКС],"Доктор",дДанни[пФакултет],H$34,дДанни[нФакултет],$C141,дДанни[СПЕЦИАЛНОСТ],$D141)</f>
        <v>0</v>
      </c>
      <c r="I141" s="49">
        <f>SUMIFS(дДанни[Часове],дДанни[ОКС],"Доктор",дДанни[пФакултет],I$34,дДанни[нФакултет],$C141,дДанни[СПЕЦИАЛНОСТ],$D141)</f>
        <v>0</v>
      </c>
      <c r="J141" s="49">
        <f>SUMIFS(дДанни[Часове],дДанни[ОКС],"Доктор",дДанни[пФакултет],J$34,дДанни[нФакултет],$C141,дДанни[СПЕЦИАЛНОСТ],$D141)</f>
        <v>0</v>
      </c>
      <c r="K141" s="49">
        <f>SUMIFS(дДанни[Часове],дДанни[ОКС],"Доктор",дДанни[пФакултет],K$34,дДанни[нФакултет],$C141,дДанни[СПЕЦИАЛНОСТ],$D141)</f>
        <v>0</v>
      </c>
      <c r="L141" s="49">
        <f>SUMIFS(дДанни[Часове],дДанни[ОКС],"Доктор",дДанни[пФакултет],L$34,дДанни[нФакултет],$C141,дДанни[СПЕЦИАЛНОСТ],$D141)</f>
        <v>0</v>
      </c>
      <c r="M141" s="49">
        <f>SUMIFS(дДанни[Часове],дДанни[ОКС],"Доктор",дДанни[пФакултет],M$34,дДанни[нФакултет],$C141,дДанни[СПЕЦИАЛНОСТ],$D141)</f>
        <v>0</v>
      </c>
      <c r="N141" s="49">
        <f>SUMIFS(дДанни[Часове],дДанни[ОКС],"Доктор",дДанни[пФакултет],N$34,дДанни[нФакултет],$C141,дДанни[СПЕЦИАЛНОСТ],$D141)</f>
        <v>0</v>
      </c>
      <c r="O141" s="49">
        <f>SUMIFS(дДанни[Часове],дДанни[ОКС],"Доктор",дДанни[пФакултет],O$34,дДанни[нФакултет],$C141,дДанни[СПЕЦИАЛНОСТ],$D141)</f>
        <v>0</v>
      </c>
      <c r="P141" s="49">
        <f>SUMIFS(дДанни[Часове],дДанни[ОКС],"Доктор",дДанни[пФакултет],P$34,дДанни[нФакултет],$C141,дДанни[СПЕЦИАЛНОСТ],$D141)</f>
        <v>0</v>
      </c>
      <c r="Q141" s="49">
        <f>SUMIFS(дДанни[Часове],дДанни[ОКС],"Доктор",дДанни[пФакултет],Q$34,дДанни[нФакултет],$C141,дДанни[СПЕЦИАЛНОСТ],$D141)</f>
        <v>0</v>
      </c>
      <c r="R141" s="49">
        <f>SUMIFS(дДанни[Часове],дДанни[ОКС],"Доктор",дДанни[пФакултет],R$34,дДанни[нФакултет],$C141,дДанни[СПЕЦИАЛНОСТ],$D141)</f>
        <v>0</v>
      </c>
      <c r="S141" s="49">
        <f>SUMIFS(дДанни[Часове],дДанни[ОКС],"Доктор",дДанни[пФакултет],S$34,дДанни[нФакултет],$C141,дДанни[СПЕЦИАЛНОСТ],$D141)</f>
        <v>0</v>
      </c>
      <c r="T141" s="49">
        <f>SUMIFS(дДанни[Часове],дДанни[ОКС],"Доктор",дДанни[пФакултет],T$34,дДанни[нФакултет],$C141,дДанни[СПЕЦИАЛНОСТ],$D141)</f>
        <v>0</v>
      </c>
      <c r="U141" s="50">
        <f>SUMIFS(дДанни[Часове],дДанни[ОКС],"Доктор",дДанни[пФакултет],U$34,дДанни[нФакултет],$C141,дДанни[СПЕЦИАЛНОСТ],$D141)</f>
        <v>0</v>
      </c>
      <c r="V141" s="49">
        <f>SUMIFS(дДанни[Часове],дДанни[ОКС],"Доктор",дДанни[пФакултет],V$34,дДанни[нФакултет],$C141,дДанни[СПЕЦИАЛНОСТ],$D141)</f>
        <v>0</v>
      </c>
      <c r="W141" s="49">
        <f>SUMIFS(дДанни[Часове],дДанни[ОКС],"Доктор",дДанни[пФакултет],W$34,дДанни[нФакултет],$C141,дДанни[СПЕЦИАЛНОСТ],$D141)</f>
        <v>0</v>
      </c>
      <c r="X141" s="49">
        <f>SUMIFS(дДанни[Часове],дДанни[ОКС],"Доктор",дДанни[пФакултет],X$34,дДанни[нФакултет],$C141,дДанни[СПЕЦИАЛНОСТ],$D141)</f>
        <v>0</v>
      </c>
      <c r="Y141" s="24">
        <f t="shared" si="69"/>
        <v>6</v>
      </c>
      <c r="Z141" s="282">
        <f>Y141</f>
        <v>6</v>
      </c>
      <c r="AB141" s="140"/>
      <c r="AD141" s="184">
        <f>A141</f>
        <v>19</v>
      </c>
      <c r="AE141" s="185" t="str">
        <f>B141</f>
        <v>Биотехнологии</v>
      </c>
      <c r="AF141" s="72" t="str">
        <f t="shared" si="80"/>
        <v>БФ</v>
      </c>
      <c r="AG141" s="62" t="str">
        <f t="shared" si="80"/>
        <v>Биотехнологии</v>
      </c>
      <c r="AH141" s="160">
        <f t="shared" si="76"/>
        <v>0</v>
      </c>
      <c r="AI141" s="160">
        <f t="shared" si="76"/>
        <v>1</v>
      </c>
      <c r="AJ141" s="160">
        <f t="shared" si="76"/>
        <v>0</v>
      </c>
      <c r="AK141" s="160">
        <f t="shared" si="76"/>
        <v>0</v>
      </c>
      <c r="AL141" s="160">
        <f t="shared" si="75"/>
        <v>0</v>
      </c>
      <c r="AM141" s="160">
        <f t="shared" si="75"/>
        <v>0</v>
      </c>
      <c r="AN141" s="160">
        <f t="shared" si="75"/>
        <v>0</v>
      </c>
      <c r="AO141" s="160">
        <f t="shared" si="75"/>
        <v>0</v>
      </c>
      <c r="AP141" s="160">
        <f t="shared" si="75"/>
        <v>0</v>
      </c>
      <c r="AQ141" s="160">
        <f t="shared" si="75"/>
        <v>0</v>
      </c>
      <c r="AR141" s="160">
        <f t="shared" si="75"/>
        <v>0</v>
      </c>
      <c r="AS141" s="160">
        <f t="shared" si="75"/>
        <v>0</v>
      </c>
      <c r="AT141" s="160">
        <f t="shared" si="75"/>
        <v>0</v>
      </c>
      <c r="AU141" s="160">
        <f t="shared" si="75"/>
        <v>0</v>
      </c>
      <c r="AV141" s="160">
        <f t="shared" si="75"/>
        <v>0</v>
      </c>
      <c r="AW141" s="160">
        <f t="shared" si="75"/>
        <v>0</v>
      </c>
      <c r="AX141" s="161">
        <f t="shared" si="74"/>
        <v>0</v>
      </c>
      <c r="AY141" s="160">
        <f t="shared" si="74"/>
        <v>0</v>
      </c>
      <c r="AZ141" s="160">
        <f t="shared" si="74"/>
        <v>0</v>
      </c>
      <c r="BA141" s="160">
        <f t="shared" si="74"/>
        <v>0</v>
      </c>
      <c r="BB141" s="142">
        <f t="shared" si="72"/>
        <v>1</v>
      </c>
      <c r="BC141" s="187"/>
    </row>
    <row r="142" spans="1:55" ht="15.75" x14ac:dyDescent="0.25">
      <c r="A142" s="301">
        <f>MAX($A$36:A141)+1</f>
        <v>20</v>
      </c>
      <c r="B142" s="304" t="str">
        <f>БАКАЛАВРИ!B142</f>
        <v>Науки за земята</v>
      </c>
      <c r="C142" s="69" t="str">
        <f>БАКАЛАВРИ!C142</f>
        <v>ГГФ</v>
      </c>
      <c r="D142" s="59" t="str">
        <f>БАКАЛАВРИ!D142</f>
        <v>География</v>
      </c>
      <c r="E142" s="12">
        <f>SUMIFS(дДанни[Часове],дДанни[ОКС],"Доктор",дДанни[пФакултет],E$34,дДанни[нФакултет],$C142,дДанни[СПЕЦИАЛНОСТ],$D142)</f>
        <v>0</v>
      </c>
      <c r="F142" s="12">
        <f>SUMIFS(дДанни[Часове],дДанни[ОКС],"Доктор",дДанни[пФакултет],F$34,дДанни[нФакултет],$C142,дДанни[СПЕЦИАЛНОСТ],$D142)</f>
        <v>0</v>
      </c>
      <c r="G142" s="12">
        <v>44</v>
      </c>
      <c r="H142" s="12">
        <f>SUMIFS(дДанни[Часове],дДанни[ОКС],"Доктор",дДанни[пФакултет],H$34,дДанни[нФакултет],$C142,дДанни[СПЕЦИАЛНОСТ],$D142)</f>
        <v>0</v>
      </c>
      <c r="I142" s="12">
        <f>SUMIFS(дДанни[Часове],дДанни[ОКС],"Доктор",дДанни[пФакултет],I$34,дДанни[нФакултет],$C142,дДанни[СПЕЦИАЛНОСТ],$D142)</f>
        <v>0</v>
      </c>
      <c r="J142" s="12">
        <f>SUMIFS(дДанни[Часове],дДанни[ОКС],"Доктор",дДанни[пФакултет],J$34,дДанни[нФакултет],$C142,дДанни[СПЕЦИАЛНОСТ],$D142)</f>
        <v>0</v>
      </c>
      <c r="K142" s="12">
        <f>SUMIFS(дДанни[Часове],дДанни[ОКС],"Доктор",дДанни[пФакултет],K$34,дДанни[нФакултет],$C142,дДанни[СПЕЦИАЛНОСТ],$D142)</f>
        <v>0</v>
      </c>
      <c r="L142" s="12">
        <f>SUMIFS(дДанни[Часове],дДанни[ОКС],"Доктор",дДанни[пФакултет],L$34,дДанни[нФакултет],$C142,дДанни[СПЕЦИАЛНОСТ],$D142)</f>
        <v>0</v>
      </c>
      <c r="M142" s="12">
        <f>SUMIFS(дДанни[Часове],дДанни[ОКС],"Доктор",дДанни[пФакултет],M$34,дДанни[нФакултет],$C142,дДанни[СПЕЦИАЛНОСТ],$D142)</f>
        <v>0</v>
      </c>
      <c r="N142" s="12">
        <f>SUMIFS(дДанни[Часове],дДанни[ОКС],"Доктор",дДанни[пФакултет],N$34,дДанни[нФакултет],$C142,дДанни[СПЕЦИАЛНОСТ],$D142)</f>
        <v>0</v>
      </c>
      <c r="O142" s="12">
        <f>SUMIFS(дДанни[Часове],дДанни[ОКС],"Доктор",дДанни[пФакултет],O$34,дДанни[нФакултет],$C142,дДанни[СПЕЦИАЛНОСТ],$D142)</f>
        <v>0</v>
      </c>
      <c r="P142" s="12">
        <f>SUMIFS(дДанни[Часове],дДанни[ОКС],"Доктор",дДанни[пФакултет],P$34,дДанни[нФакултет],$C142,дДанни[СПЕЦИАЛНОСТ],$D142)</f>
        <v>0</v>
      </c>
      <c r="Q142" s="12">
        <f>SUMIFS(дДанни[Часове],дДанни[ОКС],"Доктор",дДанни[пФакултет],Q$34,дДанни[нФакултет],$C142,дДанни[СПЕЦИАЛНОСТ],$D142)</f>
        <v>0</v>
      </c>
      <c r="R142" s="12">
        <f>SUMIFS(дДанни[Часове],дДанни[ОКС],"Доктор",дДанни[пФакултет],R$34,дДанни[нФакултет],$C142,дДанни[СПЕЦИАЛНОСТ],$D142)</f>
        <v>0</v>
      </c>
      <c r="S142" s="12">
        <f>SUMIFS(дДанни[Часове],дДанни[ОКС],"Доктор",дДанни[пФакултет],S$34,дДанни[нФакултет],$C142,дДанни[СПЕЦИАЛНОСТ],$D142)</f>
        <v>0</v>
      </c>
      <c r="T142" s="12">
        <f>SUMIFS(дДанни[Часове],дДанни[ОКС],"Доктор",дДанни[пФакултет],T$34,дДанни[нФакултет],$C142,дДанни[СПЕЦИАЛНОСТ],$D142)</f>
        <v>0</v>
      </c>
      <c r="U142" s="32">
        <f>SUMIFS(дДанни[Часове],дДанни[ОКС],"Доктор",дДанни[пФакултет],U$34,дДанни[нФакултет],$C142,дДанни[СПЕЦИАЛНОСТ],$D142)</f>
        <v>0</v>
      </c>
      <c r="V142" s="12">
        <f>SUMIFS(дДанни[Часове],дДанни[ОКС],"Доктор",дДанни[пФакултет],V$34,дДанни[нФакултет],$C142,дДанни[СПЕЦИАЛНОСТ],$D142)</f>
        <v>0</v>
      </c>
      <c r="W142" s="12">
        <f>SUMIFS(дДанни[Часове],дДанни[ОКС],"Доктор",дДанни[пФакултет],W$34,дДанни[нФакултет],$C142,дДанни[СПЕЦИАЛНОСТ],$D142)</f>
        <v>0</v>
      </c>
      <c r="X142" s="12">
        <f>SUMIFS(дДанни[Часове],дДанни[ОКС],"Доктор",дДанни[пФакултет],X$34,дДанни[нФакултет],$C142,дДанни[СПЕЦИАЛНОСТ],$D142)</f>
        <v>0</v>
      </c>
      <c r="Y142" s="24">
        <f t="shared" si="69"/>
        <v>44</v>
      </c>
      <c r="Z142" s="306">
        <f>SUM(Y142:Y144)</f>
        <v>48</v>
      </c>
      <c r="AB142" s="140"/>
      <c r="AD142" s="301">
        <f>A142</f>
        <v>20</v>
      </c>
      <c r="AE142" s="304" t="str">
        <f>B142</f>
        <v>Науки за земята</v>
      </c>
      <c r="AF142" s="69" t="str">
        <f t="shared" si="80"/>
        <v>ГГФ</v>
      </c>
      <c r="AG142" s="59" t="str">
        <f t="shared" si="80"/>
        <v>География</v>
      </c>
      <c r="AH142" s="162">
        <f t="shared" si="76"/>
        <v>0</v>
      </c>
      <c r="AI142" s="162">
        <f t="shared" si="76"/>
        <v>0</v>
      </c>
      <c r="AJ142" s="162">
        <f t="shared" si="76"/>
        <v>1</v>
      </c>
      <c r="AK142" s="162">
        <f t="shared" si="76"/>
        <v>0</v>
      </c>
      <c r="AL142" s="162">
        <f t="shared" si="75"/>
        <v>0</v>
      </c>
      <c r="AM142" s="162">
        <f t="shared" si="75"/>
        <v>0</v>
      </c>
      <c r="AN142" s="162">
        <f t="shared" si="75"/>
        <v>0</v>
      </c>
      <c r="AO142" s="162">
        <f t="shared" si="75"/>
        <v>0</v>
      </c>
      <c r="AP142" s="162">
        <f t="shared" si="75"/>
        <v>0</v>
      </c>
      <c r="AQ142" s="162">
        <f t="shared" si="75"/>
        <v>0</v>
      </c>
      <c r="AR142" s="162">
        <f t="shared" si="75"/>
        <v>0</v>
      </c>
      <c r="AS142" s="162">
        <f t="shared" si="75"/>
        <v>0</v>
      </c>
      <c r="AT142" s="162">
        <f t="shared" si="75"/>
        <v>0</v>
      </c>
      <c r="AU142" s="162">
        <f t="shared" si="75"/>
        <v>0</v>
      </c>
      <c r="AV142" s="162">
        <f t="shared" si="75"/>
        <v>0</v>
      </c>
      <c r="AW142" s="162">
        <f t="shared" si="75"/>
        <v>0</v>
      </c>
      <c r="AX142" s="163">
        <f t="shared" si="74"/>
        <v>0</v>
      </c>
      <c r="AY142" s="162">
        <f t="shared" si="74"/>
        <v>0</v>
      </c>
      <c r="AZ142" s="162">
        <f t="shared" si="74"/>
        <v>0</v>
      </c>
      <c r="BA142" s="162">
        <f t="shared" si="74"/>
        <v>0</v>
      </c>
      <c r="BB142" s="142">
        <f t="shared" si="72"/>
        <v>1</v>
      </c>
      <c r="BC142" s="310"/>
    </row>
    <row r="143" spans="1:55" ht="15.75" x14ac:dyDescent="0.25">
      <c r="A143" s="302"/>
      <c r="B143" s="309"/>
      <c r="C143" s="70" t="str">
        <f>БАКАЛАВРИ!C143</f>
        <v>ГГФ</v>
      </c>
      <c r="D143" s="60" t="str">
        <f>БАКАЛАВРИ!D143</f>
        <v>Геология</v>
      </c>
      <c r="E143" s="13">
        <f>SUMIFS(дДанни[Часове],дДанни[ОКС],"Доктор",дДанни[пФакултет],E$34,дДанни[нФакултет],$C143,дДанни[СПЕЦИАЛНОСТ],$D143)</f>
        <v>0</v>
      </c>
      <c r="F143" s="13">
        <f>SUMIFS(дДанни[Часове],дДанни[ОКС],"Доктор",дДанни[пФакултет],F$34,дДанни[нФакултет],$C143,дДанни[СПЕЦИАЛНОСТ],$D143)</f>
        <v>0</v>
      </c>
      <c r="G143" s="13">
        <v>4</v>
      </c>
      <c r="H143" s="13">
        <f>SUMIFS(дДанни[Часове],дДанни[ОКС],"Доктор",дДанни[пФакултет],H$34,дДанни[нФакултет],$C143,дДанни[СПЕЦИАЛНОСТ],$D143)</f>
        <v>0</v>
      </c>
      <c r="I143" s="13">
        <f>SUMIFS(дДанни[Часове],дДанни[ОКС],"Доктор",дДанни[пФакултет],I$34,дДанни[нФакултет],$C143,дДанни[СПЕЦИАЛНОСТ],$D143)</f>
        <v>0</v>
      </c>
      <c r="J143" s="13">
        <f>SUMIFS(дДанни[Часове],дДанни[ОКС],"Доктор",дДанни[пФакултет],J$34,дДанни[нФакултет],$C143,дДанни[СПЕЦИАЛНОСТ],$D143)</f>
        <v>0</v>
      </c>
      <c r="K143" s="13">
        <f>SUMIFS(дДанни[Часове],дДанни[ОКС],"Доктор",дДанни[пФакултет],K$34,дДанни[нФакултет],$C143,дДанни[СПЕЦИАЛНОСТ],$D143)</f>
        <v>0</v>
      </c>
      <c r="L143" s="13">
        <f>SUMIFS(дДанни[Часове],дДанни[ОКС],"Доктор",дДанни[пФакултет],L$34,дДанни[нФакултет],$C143,дДанни[СПЕЦИАЛНОСТ],$D143)</f>
        <v>0</v>
      </c>
      <c r="M143" s="13">
        <f>SUMIFS(дДанни[Часове],дДанни[ОКС],"Доктор",дДанни[пФакултет],M$34,дДанни[нФакултет],$C143,дДанни[СПЕЦИАЛНОСТ],$D143)</f>
        <v>0</v>
      </c>
      <c r="N143" s="13">
        <f>SUMIFS(дДанни[Часове],дДанни[ОКС],"Доктор",дДанни[пФакултет],N$34,дДанни[нФакултет],$C143,дДанни[СПЕЦИАЛНОСТ],$D143)</f>
        <v>0</v>
      </c>
      <c r="O143" s="13">
        <f>SUMIFS(дДанни[Часове],дДанни[ОКС],"Доктор",дДанни[пФакултет],O$34,дДанни[нФакултет],$C143,дДанни[СПЕЦИАЛНОСТ],$D143)</f>
        <v>0</v>
      </c>
      <c r="P143" s="13">
        <f>SUMIFS(дДанни[Часове],дДанни[ОКС],"Доктор",дДанни[пФакултет],P$34,дДанни[нФакултет],$C143,дДанни[СПЕЦИАЛНОСТ],$D143)</f>
        <v>0</v>
      </c>
      <c r="Q143" s="13">
        <f>SUMIFS(дДанни[Часове],дДанни[ОКС],"Доктор",дДанни[пФакултет],Q$34,дДанни[нФакултет],$C143,дДанни[СПЕЦИАЛНОСТ],$D143)</f>
        <v>0</v>
      </c>
      <c r="R143" s="13">
        <f>SUMIFS(дДанни[Часове],дДанни[ОКС],"Доктор",дДанни[пФакултет],R$34,дДанни[нФакултет],$C143,дДанни[СПЕЦИАЛНОСТ],$D143)</f>
        <v>0</v>
      </c>
      <c r="S143" s="13">
        <f>SUMIFS(дДанни[Часове],дДанни[ОКС],"Доктор",дДанни[пФакултет],S$34,дДанни[нФакултет],$C143,дДанни[СПЕЦИАЛНОСТ],$D143)</f>
        <v>0</v>
      </c>
      <c r="T143" s="13">
        <f>SUMIFS(дДанни[Часове],дДанни[ОКС],"Доктор",дДанни[пФакултет],T$34,дДанни[нФакултет],$C143,дДанни[СПЕЦИАЛНОСТ],$D143)</f>
        <v>0</v>
      </c>
      <c r="U143" s="33">
        <f>SUMIFS(дДанни[Часове],дДанни[ОКС],"Доктор",дДанни[пФакултет],U$34,дДанни[нФакултет],$C143,дДанни[СПЕЦИАЛНОСТ],$D143)</f>
        <v>0</v>
      </c>
      <c r="V143" s="13">
        <f>SUMIFS(дДанни[Часове],дДанни[ОКС],"Доктор",дДанни[пФакултет],V$34,дДанни[нФакултет],$C143,дДанни[СПЕЦИАЛНОСТ],$D143)</f>
        <v>0</v>
      </c>
      <c r="W143" s="13">
        <f>SUMIFS(дДанни[Часове],дДанни[ОКС],"Доктор",дДанни[пФакултет],W$34,дДанни[нФакултет],$C143,дДанни[СПЕЦИАЛНОСТ],$D143)</f>
        <v>0</v>
      </c>
      <c r="X143" s="13">
        <f>SUMIFS(дДанни[Часове],дДанни[ОКС],"Доктор",дДанни[пФакултет],X$34,дДанни[нФакултет],$C143,дДанни[СПЕЦИАЛНОСТ],$D143)</f>
        <v>0</v>
      </c>
      <c r="Y143" s="24">
        <f t="shared" si="69"/>
        <v>4</v>
      </c>
      <c r="Z143" s="307"/>
      <c r="AB143" s="140"/>
      <c r="AD143" s="302"/>
      <c r="AE143" s="309"/>
      <c r="AF143" s="70" t="str">
        <f t="shared" si="80"/>
        <v>ГГФ</v>
      </c>
      <c r="AG143" s="60" t="str">
        <f t="shared" si="80"/>
        <v>Геология</v>
      </c>
      <c r="AH143" s="158">
        <f t="shared" si="76"/>
        <v>0</v>
      </c>
      <c r="AI143" s="158">
        <f t="shared" si="76"/>
        <v>0</v>
      </c>
      <c r="AJ143" s="158">
        <f t="shared" si="76"/>
        <v>1</v>
      </c>
      <c r="AK143" s="158">
        <f t="shared" si="76"/>
        <v>0</v>
      </c>
      <c r="AL143" s="158">
        <f t="shared" si="75"/>
        <v>0</v>
      </c>
      <c r="AM143" s="158">
        <f t="shared" si="75"/>
        <v>0</v>
      </c>
      <c r="AN143" s="158">
        <f t="shared" si="75"/>
        <v>0</v>
      </c>
      <c r="AO143" s="158">
        <f t="shared" si="75"/>
        <v>0</v>
      </c>
      <c r="AP143" s="158">
        <f t="shared" si="75"/>
        <v>0</v>
      </c>
      <c r="AQ143" s="158">
        <f t="shared" si="75"/>
        <v>0</v>
      </c>
      <c r="AR143" s="158">
        <f t="shared" si="75"/>
        <v>0</v>
      </c>
      <c r="AS143" s="158">
        <f t="shared" si="75"/>
        <v>0</v>
      </c>
      <c r="AT143" s="158">
        <f t="shared" si="75"/>
        <v>0</v>
      </c>
      <c r="AU143" s="158">
        <f t="shared" si="75"/>
        <v>0</v>
      </c>
      <c r="AV143" s="158">
        <f t="shared" si="75"/>
        <v>0</v>
      </c>
      <c r="AW143" s="158">
        <f t="shared" si="75"/>
        <v>0</v>
      </c>
      <c r="AX143" s="159">
        <f t="shared" si="74"/>
        <v>0</v>
      </c>
      <c r="AY143" s="158">
        <f t="shared" si="74"/>
        <v>0</v>
      </c>
      <c r="AZ143" s="158">
        <f t="shared" si="74"/>
        <v>0</v>
      </c>
      <c r="BA143" s="158">
        <f t="shared" si="74"/>
        <v>0</v>
      </c>
      <c r="BB143" s="142">
        <f t="shared" si="72"/>
        <v>1</v>
      </c>
      <c r="BC143" s="311"/>
    </row>
    <row r="144" spans="1:55" ht="16.5" thickBot="1" x14ac:dyDescent="0.3">
      <c r="A144" s="303"/>
      <c r="B144" s="305"/>
      <c r="C144" s="71" t="str">
        <f>БАКАЛАВРИ!C144</f>
        <v>ГГФ</v>
      </c>
      <c r="D144" s="61" t="str">
        <f>БАКАЛАВРИ!D144</f>
        <v>Геопространствени системи и технологии</v>
      </c>
      <c r="E144" s="14">
        <f>SUMIFS(дДанни[Часове],дДанни[ОКС],"Доктор",дДанни[пФакултет],E$34,дДанни[нФакултет],$C144,дДанни[СПЕЦИАЛНОСТ],$D144)</f>
        <v>0</v>
      </c>
      <c r="F144" s="14">
        <f>SUMIFS(дДанни[Часове],дДанни[ОКС],"Доктор",дДанни[пФакултет],F$34,дДанни[нФакултет],$C144,дДанни[СПЕЦИАЛНОСТ],$D144)</f>
        <v>0</v>
      </c>
      <c r="G144" s="14">
        <f>SUMIFS(дДанни[Часове],дДанни[ОКС],"Доктор",дДанни[пФакултет],G$34,дДанни[нФакултет],$C144,дДанни[СПЕЦИАЛНОСТ],$D144)</f>
        <v>0</v>
      </c>
      <c r="H144" s="14">
        <f>SUMIFS(дДанни[Часове],дДанни[ОКС],"Доктор",дДанни[пФакултет],H$34,дДанни[нФакултет],$C144,дДанни[СПЕЦИАЛНОСТ],$D144)</f>
        <v>0</v>
      </c>
      <c r="I144" s="14">
        <f>SUMIFS(дДанни[Часове],дДанни[ОКС],"Доктор",дДанни[пФакултет],I$34,дДанни[нФакултет],$C144,дДанни[СПЕЦИАЛНОСТ],$D144)</f>
        <v>0</v>
      </c>
      <c r="J144" s="14">
        <f>SUMIFS(дДанни[Часове],дДанни[ОКС],"Доктор",дДанни[пФакултет],J$34,дДанни[нФакултет],$C144,дДанни[СПЕЦИАЛНОСТ],$D144)</f>
        <v>0</v>
      </c>
      <c r="K144" s="14">
        <f>SUMIFS(дДанни[Часове],дДанни[ОКС],"Доктор",дДанни[пФакултет],K$34,дДанни[нФакултет],$C144,дДанни[СПЕЦИАЛНОСТ],$D144)</f>
        <v>0</v>
      </c>
      <c r="L144" s="14">
        <f>SUMIFS(дДанни[Часове],дДанни[ОКС],"Доктор",дДанни[пФакултет],L$34,дДанни[нФакултет],$C144,дДанни[СПЕЦИАЛНОСТ],$D144)</f>
        <v>0</v>
      </c>
      <c r="M144" s="14">
        <f>SUMIFS(дДанни[Часове],дДанни[ОКС],"Доктор",дДанни[пФакултет],M$34,дДанни[нФакултет],$C144,дДанни[СПЕЦИАЛНОСТ],$D144)</f>
        <v>0</v>
      </c>
      <c r="N144" s="14">
        <f>SUMIFS(дДанни[Часове],дДанни[ОКС],"Доктор",дДанни[пФакултет],N$34,дДанни[нФакултет],$C144,дДанни[СПЕЦИАЛНОСТ],$D144)</f>
        <v>0</v>
      </c>
      <c r="O144" s="14">
        <f>SUMIFS(дДанни[Часове],дДанни[ОКС],"Доктор",дДанни[пФакултет],O$34,дДанни[нФакултет],$C144,дДанни[СПЕЦИАЛНОСТ],$D144)</f>
        <v>0</v>
      </c>
      <c r="P144" s="14">
        <f>SUMIFS(дДанни[Часове],дДанни[ОКС],"Доктор",дДанни[пФакултет],P$34,дДанни[нФакултет],$C144,дДанни[СПЕЦИАЛНОСТ],$D144)</f>
        <v>0</v>
      </c>
      <c r="Q144" s="14">
        <f>SUMIFS(дДанни[Часове],дДанни[ОКС],"Доктор",дДанни[пФакултет],Q$34,дДанни[нФакултет],$C144,дДанни[СПЕЦИАЛНОСТ],$D144)</f>
        <v>0</v>
      </c>
      <c r="R144" s="14">
        <f>SUMIFS(дДанни[Часове],дДанни[ОКС],"Доктор",дДанни[пФакултет],R$34,дДанни[нФакултет],$C144,дДанни[СПЕЦИАЛНОСТ],$D144)</f>
        <v>0</v>
      </c>
      <c r="S144" s="14">
        <f>SUMIFS(дДанни[Часове],дДанни[ОКС],"Доктор",дДанни[пФакултет],S$34,дДанни[нФакултет],$C144,дДанни[СПЕЦИАЛНОСТ],$D144)</f>
        <v>0</v>
      </c>
      <c r="T144" s="14">
        <f>SUMIFS(дДанни[Часове],дДанни[ОКС],"Доктор",дДанни[пФакултет],T$34,дДанни[нФакултет],$C144,дДанни[СПЕЦИАЛНОСТ],$D144)</f>
        <v>0</v>
      </c>
      <c r="U144" s="34">
        <f>SUMIFS(дДанни[Часове],дДанни[ОКС],"Доктор",дДанни[пФакултет],U$34,дДанни[нФакултет],$C144,дДанни[СПЕЦИАЛНОСТ],$D144)</f>
        <v>0</v>
      </c>
      <c r="V144" s="14">
        <f>SUMIFS(дДанни[Часове],дДанни[ОКС],"Доктор",дДанни[пФакултет],V$34,дДанни[нФакултет],$C144,дДанни[СПЕЦИАЛНОСТ],$D144)</f>
        <v>0</v>
      </c>
      <c r="W144" s="14">
        <f>SUMIFS(дДанни[Часове],дДанни[ОКС],"Доктор",дДанни[пФакултет],W$34,дДанни[нФакултет],$C144,дДанни[СПЕЦИАЛНОСТ],$D144)</f>
        <v>0</v>
      </c>
      <c r="X144" s="14">
        <f>SUMIFS(дДанни[Часове],дДанни[ОКС],"Доктор",дДанни[пФакултет],X$34,дДанни[нФакултет],$C144,дДанни[СПЕЦИАЛНОСТ],$D144)</f>
        <v>0</v>
      </c>
      <c r="Y144" s="24">
        <f t="shared" si="69"/>
        <v>0</v>
      </c>
      <c r="Z144" s="308"/>
      <c r="AB144" s="140"/>
      <c r="AD144" s="303"/>
      <c r="AE144" s="305"/>
      <c r="AF144" s="71" t="str">
        <f t="shared" si="80"/>
        <v>ГГФ</v>
      </c>
      <c r="AG144" s="61" t="str">
        <f t="shared" si="80"/>
        <v>Геопространствени системи и технологии</v>
      </c>
      <c r="AH144" s="160" t="str">
        <f t="shared" si="76"/>
        <v/>
      </c>
      <c r="AI144" s="160" t="str">
        <f t="shared" si="76"/>
        <v/>
      </c>
      <c r="AJ144" s="160" t="str">
        <f t="shared" si="76"/>
        <v/>
      </c>
      <c r="AK144" s="160" t="str">
        <f t="shared" si="76"/>
        <v/>
      </c>
      <c r="AL144" s="160" t="str">
        <f t="shared" si="75"/>
        <v/>
      </c>
      <c r="AM144" s="160" t="str">
        <f t="shared" si="75"/>
        <v/>
      </c>
      <c r="AN144" s="160" t="str">
        <f t="shared" si="75"/>
        <v/>
      </c>
      <c r="AO144" s="160" t="str">
        <f t="shared" si="75"/>
        <v/>
      </c>
      <c r="AP144" s="160" t="str">
        <f t="shared" si="75"/>
        <v/>
      </c>
      <c r="AQ144" s="160" t="str">
        <f t="shared" si="75"/>
        <v/>
      </c>
      <c r="AR144" s="160" t="str">
        <f t="shared" si="75"/>
        <v/>
      </c>
      <c r="AS144" s="160" t="str">
        <f t="shared" si="75"/>
        <v/>
      </c>
      <c r="AT144" s="160" t="str">
        <f t="shared" si="75"/>
        <v/>
      </c>
      <c r="AU144" s="160" t="str">
        <f t="shared" si="75"/>
        <v/>
      </c>
      <c r="AV144" s="160" t="str">
        <f t="shared" si="75"/>
        <v/>
      </c>
      <c r="AW144" s="160" t="str">
        <f t="shared" si="75"/>
        <v/>
      </c>
      <c r="AX144" s="161" t="str">
        <f t="shared" si="74"/>
        <v/>
      </c>
      <c r="AY144" s="160" t="str">
        <f t="shared" si="74"/>
        <v/>
      </c>
      <c r="AZ144" s="160" t="str">
        <f t="shared" si="74"/>
        <v/>
      </c>
      <c r="BA144" s="160" t="str">
        <f t="shared" si="74"/>
        <v/>
      </c>
      <c r="BB144" s="142">
        <f t="shared" si="72"/>
        <v>0</v>
      </c>
      <c r="BC144" s="312"/>
    </row>
    <row r="145" spans="1:55" ht="15.75" x14ac:dyDescent="0.25">
      <c r="A145" s="301">
        <f>MAX($A$36:A144)+1</f>
        <v>21</v>
      </c>
      <c r="B145" s="304" t="str">
        <f>БАКАЛАВРИ!B145</f>
        <v>Физически науки</v>
      </c>
      <c r="C145" s="69" t="str">
        <f>БАКАЛАВРИ!C145</f>
        <v>ФзФ</v>
      </c>
      <c r="D145" s="68" t="str">
        <f>БАКАЛАВРИ!D145</f>
        <v>Астрофизика, метеорология и геофизика</v>
      </c>
      <c r="E145" s="12">
        <f>SUMIFS(дДанни[Часове],дДанни[ОКС],"Доктор",дДанни[пФакултет],E$34,дДанни[нФакултет],$C145,дДанни[СПЕЦИАЛНОСТ],$D145)</f>
        <v>0</v>
      </c>
      <c r="F145" s="12">
        <f>SUMIFS(дДанни[Часове],дДанни[ОКС],"Доктор",дДанни[пФакултет],F$34,дДанни[нФакултет],$C145,дДанни[СПЕЦИАЛНОСТ],$D145)</f>
        <v>0</v>
      </c>
      <c r="G145" s="12">
        <f>SUMIFS(дДанни[Часове],дДанни[ОКС],"Доктор",дДанни[пФакултет],G$34,дДанни[нФакултет],$C145,дДанни[СПЕЦИАЛНОСТ],$D145)</f>
        <v>0</v>
      </c>
      <c r="H145" s="12">
        <f>SUMIFS(дДанни[Часове],дДанни[ОКС],"Доктор",дДанни[пФакултет],H$34,дДанни[нФакултет],$C145,дДанни[СПЕЦИАЛНОСТ],$D145)</f>
        <v>0</v>
      </c>
      <c r="I145" s="12">
        <f>SUMIFS(дДанни[Часове],дДанни[ОКС],"Доктор",дДанни[пФакултет],I$34,дДанни[нФакултет],$C145,дДанни[СПЕЦИАЛНОСТ],$D145)</f>
        <v>0</v>
      </c>
      <c r="J145" s="12">
        <f>SUMIFS(дДанни[Часове],дДанни[ОКС],"Доктор",дДанни[пФакултет],J$34,дДанни[нФакултет],$C145,дДанни[СПЕЦИАЛНОСТ],$D145)</f>
        <v>0</v>
      </c>
      <c r="K145" s="12">
        <f>SUMIFS(дДанни[Часове],дДанни[ОКС],"Доктор",дДанни[пФакултет],K$34,дДанни[нФакултет],$C145,дДанни[СПЕЦИАЛНОСТ],$D145)</f>
        <v>0</v>
      </c>
      <c r="L145" s="12">
        <v>5</v>
      </c>
      <c r="M145" s="12">
        <f>SUMIFS(дДанни[Часове],дДанни[ОКС],"Доктор",дДанни[пФакултет],M$34,дДанни[нФакултет],$C145,дДанни[СПЕЦИАЛНОСТ],$D145)</f>
        <v>0</v>
      </c>
      <c r="N145" s="12">
        <f>SUMIFS(дДанни[Часове],дДанни[ОКС],"Доктор",дДанни[пФакултет],N$34,дДанни[нФакултет],$C145,дДанни[СПЕЦИАЛНОСТ],$D145)</f>
        <v>0</v>
      </c>
      <c r="O145" s="12">
        <f>SUMIFS(дДанни[Часове],дДанни[ОКС],"Доктор",дДанни[пФакултет],O$34,дДанни[нФакултет],$C145,дДанни[СПЕЦИАЛНОСТ],$D145)</f>
        <v>0</v>
      </c>
      <c r="P145" s="12">
        <f>SUMIFS(дДанни[Часове],дДанни[ОКС],"Доктор",дДанни[пФакултет],P$34,дДанни[нФакултет],$C145,дДанни[СПЕЦИАЛНОСТ],$D145)</f>
        <v>0</v>
      </c>
      <c r="Q145" s="12">
        <f>SUMIFS(дДанни[Часове],дДанни[ОКС],"Доктор",дДанни[пФакултет],Q$34,дДанни[нФакултет],$C145,дДанни[СПЕЦИАЛНОСТ],$D145)</f>
        <v>0</v>
      </c>
      <c r="R145" s="12">
        <f>SUMIFS(дДанни[Часове],дДанни[ОКС],"Доктор",дДанни[пФакултет],R$34,дДанни[нФакултет],$C145,дДанни[СПЕЦИАЛНОСТ],$D145)</f>
        <v>0</v>
      </c>
      <c r="S145" s="12">
        <f>SUMIFS(дДанни[Часове],дДанни[ОКС],"Доктор",дДанни[пФакултет],S$34,дДанни[нФакултет],$C145,дДанни[СПЕЦИАЛНОСТ],$D145)</f>
        <v>0</v>
      </c>
      <c r="T145" s="12">
        <f>SUMIFS(дДанни[Часове],дДанни[ОКС],"Доктор",дДанни[пФакултет],T$34,дДанни[нФакултет],$C145,дДанни[СПЕЦИАЛНОСТ],$D145)</f>
        <v>0</v>
      </c>
      <c r="U145" s="32">
        <f>SUMIFS(дДанни[Часове],дДанни[ОКС],"Доктор",дДанни[пФакултет],U$34,дДанни[нФакултет],$C145,дДанни[СПЕЦИАЛНОСТ],$D145)</f>
        <v>0</v>
      </c>
      <c r="V145" s="12">
        <f>SUMIFS(дДанни[Часове],дДанни[ОКС],"Доктор",дДанни[пФакултет],V$34,дДанни[нФакултет],$C145,дДанни[СПЕЦИАЛНОСТ],$D145)</f>
        <v>0</v>
      </c>
      <c r="W145" s="12">
        <f>SUMIFS(дДанни[Часове],дДанни[ОКС],"Доктор",дДанни[пФакултет],W$34,дДанни[нФакултет],$C145,дДанни[СПЕЦИАЛНОСТ],$D145)</f>
        <v>0</v>
      </c>
      <c r="X145" s="12">
        <f>SUMIFS(дДанни[Часове],дДанни[ОКС],"Доктор",дДанни[пФакултет],X$34,дДанни[нФакултет],$C145,дДанни[СПЕЦИАЛНОСТ],$D145)</f>
        <v>0</v>
      </c>
      <c r="Y145" s="24">
        <f t="shared" si="69"/>
        <v>5</v>
      </c>
      <c r="Z145" s="306">
        <f>SUM(Y145:Y153)</f>
        <v>55</v>
      </c>
      <c r="AB145" s="140"/>
      <c r="AD145" s="301">
        <f>A145</f>
        <v>21</v>
      </c>
      <c r="AE145" s="304" t="str">
        <f>B145</f>
        <v>Физически науки</v>
      </c>
      <c r="AF145" s="69" t="str">
        <f t="shared" si="80"/>
        <v>ФзФ</v>
      </c>
      <c r="AG145" s="68" t="str">
        <f t="shared" si="80"/>
        <v>Астрофизика, метеорология и геофизика</v>
      </c>
      <c r="AH145" s="162">
        <f t="shared" si="76"/>
        <v>0</v>
      </c>
      <c r="AI145" s="162">
        <f t="shared" si="76"/>
        <v>0</v>
      </c>
      <c r="AJ145" s="162">
        <f t="shared" si="76"/>
        <v>0</v>
      </c>
      <c r="AK145" s="162">
        <f t="shared" si="76"/>
        <v>0</v>
      </c>
      <c r="AL145" s="162">
        <f t="shared" si="75"/>
        <v>0</v>
      </c>
      <c r="AM145" s="162">
        <f t="shared" si="75"/>
        <v>0</v>
      </c>
      <c r="AN145" s="162">
        <f t="shared" si="75"/>
        <v>0</v>
      </c>
      <c r="AO145" s="162">
        <f t="shared" si="75"/>
        <v>1</v>
      </c>
      <c r="AP145" s="162">
        <f t="shared" si="75"/>
        <v>0</v>
      </c>
      <c r="AQ145" s="162">
        <f t="shared" si="75"/>
        <v>0</v>
      </c>
      <c r="AR145" s="162">
        <f t="shared" si="75"/>
        <v>0</v>
      </c>
      <c r="AS145" s="162">
        <f t="shared" si="75"/>
        <v>0</v>
      </c>
      <c r="AT145" s="162">
        <f t="shared" si="75"/>
        <v>0</v>
      </c>
      <c r="AU145" s="162">
        <f t="shared" si="75"/>
        <v>0</v>
      </c>
      <c r="AV145" s="162">
        <f t="shared" si="75"/>
        <v>0</v>
      </c>
      <c r="AW145" s="162">
        <f t="shared" si="75"/>
        <v>0</v>
      </c>
      <c r="AX145" s="163">
        <f t="shared" si="74"/>
        <v>0</v>
      </c>
      <c r="AY145" s="162">
        <f t="shared" si="74"/>
        <v>0</v>
      </c>
      <c r="AZ145" s="162">
        <f t="shared" si="74"/>
        <v>0</v>
      </c>
      <c r="BA145" s="162">
        <f t="shared" si="74"/>
        <v>0</v>
      </c>
      <c r="BB145" s="142">
        <f t="shared" si="72"/>
        <v>1</v>
      </c>
      <c r="BC145" s="310"/>
    </row>
    <row r="146" spans="1:55" ht="15.75" x14ac:dyDescent="0.25">
      <c r="A146" s="302"/>
      <c r="B146" s="309"/>
      <c r="C146" s="70" t="str">
        <f>БАКАЛАВРИ!C146</f>
        <v>ФзФ</v>
      </c>
      <c r="D146" s="66" t="str">
        <f>БАКАЛАВРИ!D146</f>
        <v>Инженерна физика</v>
      </c>
      <c r="E146" s="13">
        <f>SUMIFS(дДанни[Часове],дДанни[ОКС],"Доктор",дДанни[пФакултет],E$34,дДанни[нФакултет],$C146,дДанни[СПЕЦИАЛНОСТ],$D146)</f>
        <v>0</v>
      </c>
      <c r="F146" s="13">
        <f>SUMIFS(дДанни[Часове],дДанни[ОКС],"Доктор",дДанни[пФакултет],F$34,дДанни[нФакултет],$C146,дДанни[СПЕЦИАЛНОСТ],$D146)</f>
        <v>0</v>
      </c>
      <c r="G146" s="13">
        <f>SUMIFS(дДанни[Часове],дДанни[ОКС],"Доктор",дДанни[пФакултет],G$34,дДанни[нФакултет],$C146,дДанни[СПЕЦИАЛНОСТ],$D146)</f>
        <v>0</v>
      </c>
      <c r="H146" s="13">
        <f>SUMIFS(дДанни[Часове],дДанни[ОКС],"Доктор",дДанни[пФакултет],H$34,дДанни[нФакултет],$C146,дДанни[СПЕЦИАЛНОСТ],$D146)</f>
        <v>0</v>
      </c>
      <c r="I146" s="13">
        <f>SUMIFS(дДанни[Часове],дДанни[ОКС],"Доктор",дДанни[пФакултет],I$34,дДанни[нФакултет],$C146,дДанни[СПЕЦИАЛНОСТ],$D146)</f>
        <v>0</v>
      </c>
      <c r="J146" s="13">
        <f>SUMIFS(дДанни[Часове],дДанни[ОКС],"Доктор",дДанни[пФакултет],J$34,дДанни[нФакултет],$C146,дДанни[СПЕЦИАЛНОСТ],$D146)</f>
        <v>0</v>
      </c>
      <c r="K146" s="13">
        <f>SUMIFS(дДанни[Часове],дДанни[ОКС],"Доктор",дДанни[пФакултет],K$34,дДанни[нФакултет],$C146,дДанни[СПЕЦИАЛНОСТ],$D146)</f>
        <v>0</v>
      </c>
      <c r="L146" s="13">
        <v>11</v>
      </c>
      <c r="M146" s="13">
        <f>SUMIFS(дДанни[Часове],дДанни[ОКС],"Доктор",дДанни[пФакултет],M$34,дДанни[нФакултет],$C146,дДанни[СПЕЦИАЛНОСТ],$D146)</f>
        <v>0</v>
      </c>
      <c r="N146" s="13">
        <f>SUMIFS(дДанни[Часове],дДанни[ОКС],"Доктор",дДанни[пФакултет],N$34,дДанни[нФакултет],$C146,дДанни[СПЕЦИАЛНОСТ],$D146)</f>
        <v>0</v>
      </c>
      <c r="O146" s="13">
        <f>SUMIFS(дДанни[Часове],дДанни[ОКС],"Доктор",дДанни[пФакултет],O$34,дДанни[нФакултет],$C146,дДанни[СПЕЦИАЛНОСТ],$D146)</f>
        <v>0</v>
      </c>
      <c r="P146" s="13">
        <f>SUMIFS(дДанни[Часове],дДанни[ОКС],"Доктор",дДанни[пФакултет],P$34,дДанни[нФакултет],$C146,дДанни[СПЕЦИАЛНОСТ],$D146)</f>
        <v>0</v>
      </c>
      <c r="Q146" s="13">
        <f>SUMIFS(дДанни[Часове],дДанни[ОКС],"Доктор",дДанни[пФакултет],Q$34,дДанни[нФакултет],$C146,дДанни[СПЕЦИАЛНОСТ],$D146)</f>
        <v>0</v>
      </c>
      <c r="R146" s="13">
        <f>SUMIFS(дДанни[Часове],дДанни[ОКС],"Доктор",дДанни[пФакултет],R$34,дДанни[нФакултет],$C146,дДанни[СПЕЦИАЛНОСТ],$D146)</f>
        <v>0</v>
      </c>
      <c r="S146" s="13">
        <f>SUMIFS(дДанни[Часове],дДанни[ОКС],"Доктор",дДанни[пФакултет],S$34,дДанни[нФакултет],$C146,дДанни[СПЕЦИАЛНОСТ],$D146)</f>
        <v>0</v>
      </c>
      <c r="T146" s="13">
        <f>SUMIFS(дДанни[Часове],дДанни[ОКС],"Доктор",дДанни[пФакултет],T$34,дДанни[нФакултет],$C146,дДанни[СПЕЦИАЛНОСТ],$D146)</f>
        <v>0</v>
      </c>
      <c r="U146" s="33">
        <f>SUMIFS(дДанни[Часове],дДанни[ОКС],"Доктор",дДанни[пФакултет],U$34,дДанни[нФакултет],$C146,дДанни[СПЕЦИАЛНОСТ],$D146)</f>
        <v>0</v>
      </c>
      <c r="V146" s="13">
        <f>SUMIFS(дДанни[Часове],дДанни[ОКС],"Доктор",дДанни[пФакултет],V$34,дДанни[нФакултет],$C146,дДанни[СПЕЦИАЛНОСТ],$D146)</f>
        <v>0</v>
      </c>
      <c r="W146" s="13">
        <f>SUMIFS(дДанни[Часове],дДанни[ОКС],"Доктор",дДанни[пФакултет],W$34,дДанни[нФакултет],$C146,дДанни[СПЕЦИАЛНОСТ],$D146)</f>
        <v>0</v>
      </c>
      <c r="X146" s="13">
        <f>SUMIFS(дДанни[Часове],дДанни[ОКС],"Доктор",дДанни[пФакултет],X$34,дДанни[нФакултет],$C146,дДанни[СПЕЦИАЛНОСТ],$D146)</f>
        <v>0</v>
      </c>
      <c r="Y146" s="24">
        <f t="shared" si="69"/>
        <v>11</v>
      </c>
      <c r="Z146" s="307"/>
      <c r="AB146" s="140"/>
      <c r="AD146" s="302"/>
      <c r="AE146" s="309"/>
      <c r="AF146" s="70" t="str">
        <f t="shared" si="80"/>
        <v>ФзФ</v>
      </c>
      <c r="AG146" s="66" t="str">
        <f t="shared" si="80"/>
        <v>Инженерна физика</v>
      </c>
      <c r="AH146" s="158">
        <f t="shared" si="76"/>
        <v>0</v>
      </c>
      <c r="AI146" s="158">
        <f t="shared" si="76"/>
        <v>0</v>
      </c>
      <c r="AJ146" s="158">
        <f t="shared" si="76"/>
        <v>0</v>
      </c>
      <c r="AK146" s="158">
        <f t="shared" si="76"/>
        <v>0</v>
      </c>
      <c r="AL146" s="158">
        <f t="shared" si="75"/>
        <v>0</v>
      </c>
      <c r="AM146" s="158">
        <f t="shared" si="75"/>
        <v>0</v>
      </c>
      <c r="AN146" s="158">
        <f t="shared" si="75"/>
        <v>0</v>
      </c>
      <c r="AO146" s="158">
        <f t="shared" si="75"/>
        <v>1</v>
      </c>
      <c r="AP146" s="158">
        <f t="shared" si="75"/>
        <v>0</v>
      </c>
      <c r="AQ146" s="158">
        <f t="shared" si="75"/>
        <v>0</v>
      </c>
      <c r="AR146" s="158">
        <f t="shared" si="75"/>
        <v>0</v>
      </c>
      <c r="AS146" s="158">
        <f t="shared" si="75"/>
        <v>0</v>
      </c>
      <c r="AT146" s="158">
        <f t="shared" si="75"/>
        <v>0</v>
      </c>
      <c r="AU146" s="158">
        <f t="shared" si="75"/>
        <v>0</v>
      </c>
      <c r="AV146" s="158">
        <f t="shared" si="75"/>
        <v>0</v>
      </c>
      <c r="AW146" s="158">
        <f t="shared" si="75"/>
        <v>0</v>
      </c>
      <c r="AX146" s="159">
        <f t="shared" si="74"/>
        <v>0</v>
      </c>
      <c r="AY146" s="158">
        <f t="shared" si="74"/>
        <v>0</v>
      </c>
      <c r="AZ146" s="158">
        <f t="shared" si="74"/>
        <v>0</v>
      </c>
      <c r="BA146" s="158">
        <f t="shared" si="74"/>
        <v>0</v>
      </c>
      <c r="BB146" s="142">
        <f t="shared" si="72"/>
        <v>1</v>
      </c>
      <c r="BC146" s="311"/>
    </row>
    <row r="147" spans="1:55" ht="15.75" x14ac:dyDescent="0.25">
      <c r="A147" s="302"/>
      <c r="B147" s="309"/>
      <c r="C147" s="70" t="str">
        <f>БАКАЛАВРИ!C147</f>
        <v>ФзФ</v>
      </c>
      <c r="D147" s="66" t="str">
        <f>БАКАЛАВРИ!D147</f>
        <v>Квантова и космическа теоретична физика</v>
      </c>
      <c r="E147" s="13">
        <f>SUMIFS(дДанни[Часове],дДанни[ОКС],"Доктор",дДанни[пФакултет],E$34,дДанни[нФакултет],$C147,дДанни[СПЕЦИАЛНОСТ],$D147)</f>
        <v>0</v>
      </c>
      <c r="F147" s="13">
        <f>SUMIFS(дДанни[Часове],дДанни[ОКС],"Доктор",дДанни[пФакултет],F$34,дДанни[нФакултет],$C147,дДанни[СПЕЦИАЛНОСТ],$D147)</f>
        <v>0</v>
      </c>
      <c r="G147" s="13">
        <f>SUMIFS(дДанни[Часове],дДанни[ОКС],"Доктор",дДанни[пФакултет],G$34,дДанни[нФакултет],$C147,дДанни[СПЕЦИАЛНОСТ],$D147)</f>
        <v>0</v>
      </c>
      <c r="H147" s="13">
        <f>SUMIFS(дДанни[Часове],дДанни[ОКС],"Доктор",дДанни[пФакултет],H$34,дДанни[нФакултет],$C147,дДанни[СПЕЦИАЛНОСТ],$D147)</f>
        <v>0</v>
      </c>
      <c r="I147" s="13">
        <f>SUMIFS(дДанни[Часове],дДанни[ОКС],"Доктор",дДанни[пФакултет],I$34,дДанни[нФакултет],$C147,дДанни[СПЕЦИАЛНОСТ],$D147)</f>
        <v>0</v>
      </c>
      <c r="J147" s="13">
        <f>SUMIFS(дДанни[Часове],дДанни[ОКС],"Доктор",дДанни[пФакултет],J$34,дДанни[нФакултет],$C147,дДанни[СПЕЦИАЛНОСТ],$D147)</f>
        <v>0</v>
      </c>
      <c r="K147" s="13">
        <f>SUMIFS(дДанни[Часове],дДанни[ОКС],"Доктор",дДанни[пФакултет],K$34,дДанни[нФакултет],$C147,дДанни[СПЕЦИАЛНОСТ],$D147)</f>
        <v>0</v>
      </c>
      <c r="L147" s="13">
        <f>SUMIFS(дДанни[Часове],дДанни[ОКС],"Доктор",дДанни[пФакултет],L$34,дДанни[нФакултет],$C147,дДанни[СПЕЦИАЛНОСТ],$D147)</f>
        <v>0</v>
      </c>
      <c r="M147" s="13">
        <f>SUMIFS(дДанни[Часове],дДанни[ОКС],"Доктор",дДанни[пФакултет],M$34,дДанни[нФакултет],$C147,дДанни[СПЕЦИАЛНОСТ],$D147)</f>
        <v>0</v>
      </c>
      <c r="N147" s="13">
        <f>SUMIFS(дДанни[Часове],дДанни[ОКС],"Доктор",дДанни[пФакултет],N$34,дДанни[нФакултет],$C147,дДанни[СПЕЦИАЛНОСТ],$D147)</f>
        <v>0</v>
      </c>
      <c r="O147" s="13">
        <f>SUMIFS(дДанни[Часове],дДанни[ОКС],"Доктор",дДанни[пФакултет],O$34,дДанни[нФакултет],$C147,дДанни[СПЕЦИАЛНОСТ],$D147)</f>
        <v>0</v>
      </c>
      <c r="P147" s="13">
        <f>SUMIFS(дДанни[Часове],дДанни[ОКС],"Доктор",дДанни[пФакултет],P$34,дДанни[нФакултет],$C147,дДанни[СПЕЦИАЛНОСТ],$D147)</f>
        <v>0</v>
      </c>
      <c r="Q147" s="13">
        <f>SUMIFS(дДанни[Часове],дДанни[ОКС],"Доктор",дДанни[пФакултет],Q$34,дДанни[нФакултет],$C147,дДанни[СПЕЦИАЛНОСТ],$D147)</f>
        <v>0</v>
      </c>
      <c r="R147" s="13">
        <f>SUMIFS(дДанни[Часове],дДанни[ОКС],"Доктор",дДанни[пФакултет],R$34,дДанни[нФакултет],$C147,дДанни[СПЕЦИАЛНОСТ],$D147)</f>
        <v>0</v>
      </c>
      <c r="S147" s="13">
        <f>SUMIFS(дДанни[Часове],дДанни[ОКС],"Доктор",дДанни[пФакултет],S$34,дДанни[нФакултет],$C147,дДанни[СПЕЦИАЛНОСТ],$D147)</f>
        <v>0</v>
      </c>
      <c r="T147" s="13">
        <f>SUMIFS(дДанни[Часове],дДанни[ОКС],"Доктор",дДанни[пФакултет],T$34,дДанни[нФакултет],$C147,дДанни[СПЕЦИАЛНОСТ],$D147)</f>
        <v>0</v>
      </c>
      <c r="U147" s="33">
        <f>SUMIFS(дДанни[Часове],дДанни[ОКС],"Доктор",дДанни[пФакултет],U$34,дДанни[нФакултет],$C147,дДанни[СПЕЦИАЛНОСТ],$D147)</f>
        <v>0</v>
      </c>
      <c r="V147" s="13">
        <f>SUMIFS(дДанни[Часове],дДанни[ОКС],"Доктор",дДанни[пФакултет],V$34,дДанни[нФакултет],$C147,дДанни[СПЕЦИАЛНОСТ],$D147)</f>
        <v>0</v>
      </c>
      <c r="W147" s="13">
        <f>SUMIFS(дДанни[Часове],дДанни[ОКС],"Доктор",дДанни[пФакултет],W$34,дДанни[нФакултет],$C147,дДанни[СПЕЦИАЛНОСТ],$D147)</f>
        <v>0</v>
      </c>
      <c r="X147" s="13">
        <f>SUMIFS(дДанни[Часове],дДанни[ОКС],"Доктор",дДанни[пФакултет],X$34,дДанни[нФакултет],$C147,дДанни[СПЕЦИАЛНОСТ],$D147)</f>
        <v>0</v>
      </c>
      <c r="Y147" s="24">
        <f t="shared" si="69"/>
        <v>0</v>
      </c>
      <c r="Z147" s="307"/>
      <c r="AB147" s="140"/>
      <c r="AD147" s="302"/>
      <c r="AE147" s="309"/>
      <c r="AF147" s="70" t="str">
        <f t="shared" si="80"/>
        <v>ФзФ</v>
      </c>
      <c r="AG147" s="66" t="str">
        <f t="shared" si="80"/>
        <v>Квантова и космическа теоретична физика</v>
      </c>
      <c r="AH147" s="158" t="str">
        <f t="shared" si="76"/>
        <v/>
      </c>
      <c r="AI147" s="158" t="str">
        <f t="shared" si="76"/>
        <v/>
      </c>
      <c r="AJ147" s="158" t="str">
        <f t="shared" si="76"/>
        <v/>
      </c>
      <c r="AK147" s="158" t="str">
        <f t="shared" si="76"/>
        <v/>
      </c>
      <c r="AL147" s="158" t="str">
        <f t="shared" si="75"/>
        <v/>
      </c>
      <c r="AM147" s="158" t="str">
        <f t="shared" si="75"/>
        <v/>
      </c>
      <c r="AN147" s="158" t="str">
        <f t="shared" si="75"/>
        <v/>
      </c>
      <c r="AO147" s="158" t="str">
        <f t="shared" si="75"/>
        <v/>
      </c>
      <c r="AP147" s="158" t="str">
        <f t="shared" si="75"/>
        <v/>
      </c>
      <c r="AQ147" s="158" t="str">
        <f t="shared" si="75"/>
        <v/>
      </c>
      <c r="AR147" s="158" t="str">
        <f t="shared" si="75"/>
        <v/>
      </c>
      <c r="AS147" s="158" t="str">
        <f t="shared" si="75"/>
        <v/>
      </c>
      <c r="AT147" s="158" t="str">
        <f t="shared" si="75"/>
        <v/>
      </c>
      <c r="AU147" s="158" t="str">
        <f t="shared" si="75"/>
        <v/>
      </c>
      <c r="AV147" s="158" t="str">
        <f t="shared" si="75"/>
        <v/>
      </c>
      <c r="AW147" s="158" t="str">
        <f t="shared" si="75"/>
        <v/>
      </c>
      <c r="AX147" s="159" t="str">
        <f t="shared" si="74"/>
        <v/>
      </c>
      <c r="AY147" s="158" t="str">
        <f t="shared" si="74"/>
        <v/>
      </c>
      <c r="AZ147" s="158" t="str">
        <f t="shared" si="74"/>
        <v/>
      </c>
      <c r="BA147" s="158" t="str">
        <f t="shared" si="74"/>
        <v/>
      </c>
      <c r="BB147" s="142">
        <f t="shared" si="72"/>
        <v>0</v>
      </c>
      <c r="BC147" s="311"/>
    </row>
    <row r="148" spans="1:55" ht="15.75" x14ac:dyDescent="0.25">
      <c r="A148" s="302"/>
      <c r="B148" s="309"/>
      <c r="C148" s="70" t="str">
        <f>БАКАЛАВРИ!C148</f>
        <v>ФзФ</v>
      </c>
      <c r="D148" s="66" t="str">
        <f>БАКАЛАВРИ!D148</f>
        <v>Медицинска физика</v>
      </c>
      <c r="E148" s="13">
        <f>SUMIFS(дДанни[Часове],дДанни[ОКС],"Доктор",дДанни[пФакултет],E$34,дДанни[нФакултет],$C148,дДанни[СПЕЦИАЛНОСТ],$D148)</f>
        <v>0</v>
      </c>
      <c r="F148" s="13">
        <f>SUMIFS(дДанни[Часове],дДанни[ОКС],"Доктор",дДанни[пФакултет],F$34,дДанни[нФакултет],$C148,дДанни[СПЕЦИАЛНОСТ],$D148)</f>
        <v>0</v>
      </c>
      <c r="G148" s="13">
        <f>SUMIFS(дДанни[Часове],дДанни[ОКС],"Доктор",дДанни[пФакултет],G$34,дДанни[нФакултет],$C148,дДанни[СПЕЦИАЛНОСТ],$D148)</f>
        <v>0</v>
      </c>
      <c r="H148" s="13">
        <f>SUMIFS(дДанни[Часове],дДанни[ОКС],"Доктор",дДанни[пФакултет],H$34,дДанни[нФакултет],$C148,дДанни[СПЕЦИАЛНОСТ],$D148)</f>
        <v>0</v>
      </c>
      <c r="I148" s="13">
        <f>SUMIFS(дДанни[Часове],дДанни[ОКС],"Доктор",дДанни[пФакултет],I$34,дДанни[нФакултет],$C148,дДанни[СПЕЦИАЛНОСТ],$D148)</f>
        <v>0</v>
      </c>
      <c r="J148" s="13">
        <f>SUMIFS(дДанни[Часове],дДанни[ОКС],"Доктор",дДанни[пФакултет],J$34,дДанни[нФакултет],$C148,дДанни[СПЕЦИАЛНОСТ],$D148)</f>
        <v>0</v>
      </c>
      <c r="K148" s="13">
        <f>SUMIFS(дДанни[Часове],дДанни[ОКС],"Доктор",дДанни[пФакултет],K$34,дДанни[нФакултет],$C148,дДанни[СПЕЦИАЛНОСТ],$D148)</f>
        <v>0</v>
      </c>
      <c r="L148" s="13">
        <f>SUMIFS(дДанни[Часове],дДанни[ОКС],"Доктор",дДанни[пФакултет],L$34,дДанни[нФакултет],$C148,дДанни[СПЕЦИАЛНОСТ],$D148)</f>
        <v>0</v>
      </c>
      <c r="M148" s="13">
        <f>SUMIFS(дДанни[Часове],дДанни[ОКС],"Доктор",дДанни[пФакултет],M$34,дДанни[нФакултет],$C148,дДанни[СПЕЦИАЛНОСТ],$D148)</f>
        <v>0</v>
      </c>
      <c r="N148" s="13">
        <f>SUMIFS(дДанни[Часове],дДанни[ОКС],"Доктор",дДанни[пФакултет],N$34,дДанни[нФакултет],$C148,дДанни[СПЕЦИАЛНОСТ],$D148)</f>
        <v>0</v>
      </c>
      <c r="O148" s="13">
        <f>SUMIFS(дДанни[Часове],дДанни[ОКС],"Доктор",дДанни[пФакултет],O$34,дДанни[нФакултет],$C148,дДанни[СПЕЦИАЛНОСТ],$D148)</f>
        <v>0</v>
      </c>
      <c r="P148" s="13">
        <f>SUMIFS(дДанни[Часове],дДанни[ОКС],"Доктор",дДанни[пФакултет],P$34,дДанни[нФакултет],$C148,дДанни[СПЕЦИАЛНОСТ],$D148)</f>
        <v>0</v>
      </c>
      <c r="Q148" s="13">
        <f>SUMIFS(дДанни[Часове],дДанни[ОКС],"Доктор",дДанни[пФакултет],Q$34,дДанни[нФакултет],$C148,дДанни[СПЕЦИАЛНОСТ],$D148)</f>
        <v>0</v>
      </c>
      <c r="R148" s="13">
        <f>SUMIFS(дДанни[Часове],дДанни[ОКС],"Доктор",дДанни[пФакултет],R$34,дДанни[нФакултет],$C148,дДанни[СПЕЦИАЛНОСТ],$D148)</f>
        <v>0</v>
      </c>
      <c r="S148" s="13">
        <f>SUMIFS(дДанни[Часове],дДанни[ОКС],"Доктор",дДанни[пФакултет],S$34,дДанни[нФакултет],$C148,дДанни[СПЕЦИАЛНОСТ],$D148)</f>
        <v>0</v>
      </c>
      <c r="T148" s="13">
        <f>SUMIFS(дДанни[Часове],дДанни[ОКС],"Доктор",дДанни[пФакултет],T$34,дДанни[нФакултет],$C148,дДанни[СПЕЦИАЛНОСТ],$D148)</f>
        <v>0</v>
      </c>
      <c r="U148" s="33">
        <f>SUMIFS(дДанни[Часове],дДанни[ОКС],"Доктор",дДанни[пФакултет],U$34,дДанни[нФакултет],$C148,дДанни[СПЕЦИАЛНОСТ],$D148)</f>
        <v>0</v>
      </c>
      <c r="V148" s="13">
        <f>SUMIFS(дДанни[Часове],дДанни[ОКС],"Доктор",дДанни[пФакултет],V$34,дДанни[нФакултет],$C148,дДанни[СПЕЦИАЛНОСТ],$D148)</f>
        <v>0</v>
      </c>
      <c r="W148" s="13">
        <f>SUMIFS(дДанни[Часове],дДанни[ОКС],"Доктор",дДанни[пФакултет],W$34,дДанни[нФакултет],$C148,дДанни[СПЕЦИАЛНОСТ],$D148)</f>
        <v>0</v>
      </c>
      <c r="X148" s="13">
        <f>SUMIFS(дДанни[Часове],дДанни[ОКС],"Доктор",дДанни[пФакултет],X$34,дДанни[нФакултет],$C148,дДанни[СПЕЦИАЛНОСТ],$D148)</f>
        <v>0</v>
      </c>
      <c r="Y148" s="24">
        <f t="shared" si="69"/>
        <v>0</v>
      </c>
      <c r="Z148" s="307"/>
      <c r="AB148" s="140"/>
      <c r="AD148" s="302"/>
      <c r="AE148" s="309"/>
      <c r="AF148" s="70" t="str">
        <f t="shared" si="80"/>
        <v>ФзФ</v>
      </c>
      <c r="AG148" s="66" t="str">
        <f t="shared" si="80"/>
        <v>Медицинска физика</v>
      </c>
      <c r="AH148" s="158" t="str">
        <f t="shared" si="76"/>
        <v/>
      </c>
      <c r="AI148" s="158" t="str">
        <f t="shared" si="76"/>
        <v/>
      </c>
      <c r="AJ148" s="158" t="str">
        <f t="shared" si="76"/>
        <v/>
      </c>
      <c r="AK148" s="158" t="str">
        <f t="shared" si="76"/>
        <v/>
      </c>
      <c r="AL148" s="158" t="str">
        <f t="shared" si="75"/>
        <v/>
      </c>
      <c r="AM148" s="158" t="str">
        <f t="shared" si="75"/>
        <v/>
      </c>
      <c r="AN148" s="158" t="str">
        <f t="shared" si="75"/>
        <v/>
      </c>
      <c r="AO148" s="158" t="str">
        <f t="shared" si="75"/>
        <v/>
      </c>
      <c r="AP148" s="158" t="str">
        <f t="shared" si="75"/>
        <v/>
      </c>
      <c r="AQ148" s="158" t="str">
        <f t="shared" si="75"/>
        <v/>
      </c>
      <c r="AR148" s="158" t="str">
        <f t="shared" si="75"/>
        <v/>
      </c>
      <c r="AS148" s="158" t="str">
        <f t="shared" si="75"/>
        <v/>
      </c>
      <c r="AT148" s="158" t="str">
        <f t="shared" si="75"/>
        <v/>
      </c>
      <c r="AU148" s="158" t="str">
        <f t="shared" si="75"/>
        <v/>
      </c>
      <c r="AV148" s="158" t="str">
        <f t="shared" si="75"/>
        <v/>
      </c>
      <c r="AW148" s="158" t="str">
        <f t="shared" si="75"/>
        <v/>
      </c>
      <c r="AX148" s="159" t="str">
        <f t="shared" si="74"/>
        <v/>
      </c>
      <c r="AY148" s="158" t="str">
        <f t="shared" si="74"/>
        <v/>
      </c>
      <c r="AZ148" s="158" t="str">
        <f t="shared" si="74"/>
        <v/>
      </c>
      <c r="BA148" s="158" t="str">
        <f t="shared" si="74"/>
        <v/>
      </c>
      <c r="BB148" s="142">
        <f t="shared" si="72"/>
        <v>0</v>
      </c>
      <c r="BC148" s="311"/>
    </row>
    <row r="149" spans="1:55" ht="15.75" x14ac:dyDescent="0.25">
      <c r="A149" s="302"/>
      <c r="B149" s="309"/>
      <c r="C149" s="70" t="str">
        <f>БАКАЛАВРИ!C149</f>
        <v>ФзФ</v>
      </c>
      <c r="D149" s="66" t="str">
        <f>БАКАЛАВРИ!D149</f>
        <v>Оптометрия</v>
      </c>
      <c r="E149" s="13">
        <f>SUMIFS(дДанни[Часове],дДанни[ОКС],"Доктор",дДанни[пФакултет],E$34,дДанни[нФакултет],$C149,дДанни[СПЕЦИАЛНОСТ],$D149)</f>
        <v>0</v>
      </c>
      <c r="F149" s="13">
        <f>SUMIFS(дДанни[Часове],дДанни[ОКС],"Доктор",дДанни[пФакултет],F$34,дДанни[нФакултет],$C149,дДанни[СПЕЦИАЛНОСТ],$D149)</f>
        <v>0</v>
      </c>
      <c r="G149" s="13">
        <f>SUMIFS(дДанни[Часове],дДанни[ОКС],"Доктор",дДанни[пФакултет],G$34,дДанни[нФакултет],$C149,дДанни[СПЕЦИАЛНОСТ],$D149)</f>
        <v>0</v>
      </c>
      <c r="H149" s="13">
        <f>SUMIFS(дДанни[Часове],дДанни[ОКС],"Доктор",дДанни[пФакултет],H$34,дДанни[нФакултет],$C149,дДанни[СПЕЦИАЛНОСТ],$D149)</f>
        <v>0</v>
      </c>
      <c r="I149" s="13">
        <f>SUMIFS(дДанни[Часове],дДанни[ОКС],"Доктор",дДанни[пФакултет],I$34,дДанни[нФакултет],$C149,дДанни[СПЕЦИАЛНОСТ],$D149)</f>
        <v>0</v>
      </c>
      <c r="J149" s="13">
        <f>SUMIFS(дДанни[Часове],дДанни[ОКС],"Доктор",дДанни[пФакултет],J$34,дДанни[нФакултет],$C149,дДанни[СПЕЦИАЛНОСТ],$D149)</f>
        <v>0</v>
      </c>
      <c r="K149" s="13">
        <f>SUMIFS(дДанни[Часове],дДанни[ОКС],"Доктор",дДанни[пФакултет],K$34,дДанни[нФакултет],$C149,дДанни[СПЕЦИАЛНОСТ],$D149)</f>
        <v>0</v>
      </c>
      <c r="L149" s="13">
        <f>SUMIFS(дДанни[Часове],дДанни[ОКС],"Доктор",дДанни[пФакултет],L$34,дДанни[нФакултет],$C149,дДанни[СПЕЦИАЛНОСТ],$D149)</f>
        <v>0</v>
      </c>
      <c r="M149" s="13">
        <f>SUMIFS(дДанни[Часове],дДанни[ОКС],"Доктор",дДанни[пФакултет],M$34,дДанни[нФакултет],$C149,дДанни[СПЕЦИАЛНОСТ],$D149)</f>
        <v>0</v>
      </c>
      <c r="N149" s="13">
        <f>SUMIFS(дДанни[Часове],дДанни[ОКС],"Доктор",дДанни[пФакултет],N$34,дДанни[нФакултет],$C149,дДанни[СПЕЦИАЛНОСТ],$D149)</f>
        <v>0</v>
      </c>
      <c r="O149" s="13">
        <f>SUMIFS(дДанни[Часове],дДанни[ОКС],"Доктор",дДанни[пФакултет],O$34,дДанни[нФакултет],$C149,дДанни[СПЕЦИАЛНОСТ],$D149)</f>
        <v>0</v>
      </c>
      <c r="P149" s="13">
        <f>SUMIFS(дДанни[Часове],дДанни[ОКС],"Доктор",дДанни[пФакултет],P$34,дДанни[нФакултет],$C149,дДанни[СПЕЦИАЛНОСТ],$D149)</f>
        <v>0</v>
      </c>
      <c r="Q149" s="13">
        <f>SUMIFS(дДанни[Часове],дДанни[ОКС],"Доктор",дДанни[пФакултет],Q$34,дДанни[нФакултет],$C149,дДанни[СПЕЦИАЛНОСТ],$D149)</f>
        <v>0</v>
      </c>
      <c r="R149" s="13">
        <f>SUMIFS(дДанни[Часове],дДанни[ОКС],"Доктор",дДанни[пФакултет],R$34,дДанни[нФакултет],$C149,дДанни[СПЕЦИАЛНОСТ],$D149)</f>
        <v>0</v>
      </c>
      <c r="S149" s="13">
        <f>SUMIFS(дДанни[Часове],дДанни[ОКС],"Доктор",дДанни[пФакултет],S$34,дДанни[нФакултет],$C149,дДанни[СПЕЦИАЛНОСТ],$D149)</f>
        <v>0</v>
      </c>
      <c r="T149" s="13">
        <f>SUMIFS(дДанни[Часове],дДанни[ОКС],"Доктор",дДанни[пФакултет],T$34,дДанни[нФакултет],$C149,дДанни[СПЕЦИАЛНОСТ],$D149)</f>
        <v>0</v>
      </c>
      <c r="U149" s="33">
        <f>SUMIFS(дДанни[Часове],дДанни[ОКС],"Доктор",дДанни[пФакултет],U$34,дДанни[нФакултет],$C149,дДанни[СПЕЦИАЛНОСТ],$D149)</f>
        <v>0</v>
      </c>
      <c r="V149" s="13">
        <f>SUMIFS(дДанни[Часове],дДанни[ОКС],"Доктор",дДанни[пФакултет],V$34,дДанни[нФакултет],$C149,дДанни[СПЕЦИАЛНОСТ],$D149)</f>
        <v>0</v>
      </c>
      <c r="W149" s="13">
        <f>SUMIFS(дДанни[Часове],дДанни[ОКС],"Доктор",дДанни[пФакултет],W$34,дДанни[нФакултет],$C149,дДанни[СПЕЦИАЛНОСТ],$D149)</f>
        <v>0</v>
      </c>
      <c r="X149" s="13">
        <f>SUMIFS(дДанни[Часове],дДанни[ОКС],"Доктор",дДанни[пФакултет],X$34,дДанни[нФакултет],$C149,дДанни[СПЕЦИАЛНОСТ],$D149)</f>
        <v>0</v>
      </c>
      <c r="Y149" s="24">
        <f t="shared" si="69"/>
        <v>0</v>
      </c>
      <c r="Z149" s="307"/>
      <c r="AB149" s="140"/>
      <c r="AD149" s="302"/>
      <c r="AE149" s="309"/>
      <c r="AF149" s="70" t="str">
        <f t="shared" si="80"/>
        <v>ФзФ</v>
      </c>
      <c r="AG149" s="66" t="str">
        <f t="shared" si="80"/>
        <v>Оптометрия</v>
      </c>
      <c r="AH149" s="158" t="str">
        <f t="shared" si="76"/>
        <v/>
      </c>
      <c r="AI149" s="158" t="str">
        <f t="shared" si="76"/>
        <v/>
      </c>
      <c r="AJ149" s="158" t="str">
        <f t="shared" si="76"/>
        <v/>
      </c>
      <c r="AK149" s="158" t="str">
        <f t="shared" si="76"/>
        <v/>
      </c>
      <c r="AL149" s="158" t="str">
        <f t="shared" si="75"/>
        <v/>
      </c>
      <c r="AM149" s="158" t="str">
        <f t="shared" si="75"/>
        <v/>
      </c>
      <c r="AN149" s="158" t="str">
        <f t="shared" si="75"/>
        <v/>
      </c>
      <c r="AO149" s="158" t="str">
        <f t="shared" ref="AO149:BA168" si="81">IFERROR(L149/$Y149,"")</f>
        <v/>
      </c>
      <c r="AP149" s="158" t="str">
        <f t="shared" si="81"/>
        <v/>
      </c>
      <c r="AQ149" s="158" t="str">
        <f t="shared" si="81"/>
        <v/>
      </c>
      <c r="AR149" s="158" t="str">
        <f t="shared" si="81"/>
        <v/>
      </c>
      <c r="AS149" s="158" t="str">
        <f t="shared" si="81"/>
        <v/>
      </c>
      <c r="AT149" s="158" t="str">
        <f t="shared" si="81"/>
        <v/>
      </c>
      <c r="AU149" s="158" t="str">
        <f t="shared" si="81"/>
        <v/>
      </c>
      <c r="AV149" s="158" t="str">
        <f t="shared" si="81"/>
        <v/>
      </c>
      <c r="AW149" s="158" t="str">
        <f t="shared" si="81"/>
        <v/>
      </c>
      <c r="AX149" s="159" t="str">
        <f t="shared" si="81"/>
        <v/>
      </c>
      <c r="AY149" s="158" t="str">
        <f t="shared" si="81"/>
        <v/>
      </c>
      <c r="AZ149" s="158" t="str">
        <f t="shared" si="81"/>
        <v/>
      </c>
      <c r="BA149" s="158" t="str">
        <f t="shared" si="81"/>
        <v/>
      </c>
      <c r="BB149" s="142">
        <f t="shared" si="72"/>
        <v>0</v>
      </c>
      <c r="BC149" s="311"/>
    </row>
    <row r="150" spans="1:55" ht="15.75" x14ac:dyDescent="0.25">
      <c r="A150" s="302"/>
      <c r="B150" s="309"/>
      <c r="C150" s="70" t="str">
        <f>БАКАЛАВРИ!C150</f>
        <v>ФзФ</v>
      </c>
      <c r="D150" s="66" t="str">
        <f>БАКАЛАВРИ!D150</f>
        <v>Фотоника и лазерна физика</v>
      </c>
      <c r="E150" s="13">
        <f>SUMIFS(дДанни[Часове],дДанни[ОКС],"Доктор",дДанни[пФакултет],E$34,дДанни[нФакултет],$C150,дДанни[СПЕЦИАЛНОСТ],$D150)</f>
        <v>0</v>
      </c>
      <c r="F150" s="13">
        <f>SUMIFS(дДанни[Часове],дДанни[ОКС],"Доктор",дДанни[пФакултет],F$34,дДанни[нФакултет],$C150,дДанни[СПЕЦИАЛНОСТ],$D150)</f>
        <v>0</v>
      </c>
      <c r="G150" s="13">
        <f>SUMIFS(дДанни[Часове],дДанни[ОКС],"Доктор",дДанни[пФакултет],G$34,дДанни[нФакултет],$C150,дДанни[СПЕЦИАЛНОСТ],$D150)</f>
        <v>0</v>
      </c>
      <c r="H150" s="13">
        <f>SUMIFS(дДанни[Часове],дДанни[ОКС],"Доктор",дДанни[пФакултет],H$34,дДанни[нФакултет],$C150,дДанни[СПЕЦИАЛНОСТ],$D150)</f>
        <v>0</v>
      </c>
      <c r="I150" s="13">
        <f>SUMIFS(дДанни[Часове],дДанни[ОКС],"Доктор",дДанни[пФакултет],I$34,дДанни[нФакултет],$C150,дДанни[СПЕЦИАЛНОСТ],$D150)</f>
        <v>0</v>
      </c>
      <c r="J150" s="13">
        <f>SUMIFS(дДанни[Часове],дДанни[ОКС],"Доктор",дДанни[пФакултет],J$34,дДанни[нФакултет],$C150,дДанни[СПЕЦИАЛНОСТ],$D150)</f>
        <v>0</v>
      </c>
      <c r="K150" s="13">
        <f>SUMIFS(дДанни[Часове],дДанни[ОКС],"Доктор",дДанни[пФакултет],K$34,дДанни[нФакултет],$C150,дДанни[СПЕЦИАЛНОСТ],$D150)</f>
        <v>0</v>
      </c>
      <c r="L150" s="13">
        <f>SUMIFS(дДанни[Часове],дДанни[ОКС],"Доктор",дДанни[пФакултет],L$34,дДанни[нФакултет],$C150,дДанни[СПЕЦИАЛНОСТ],$D150)</f>
        <v>0</v>
      </c>
      <c r="M150" s="13">
        <f>SUMIFS(дДанни[Часове],дДанни[ОКС],"Доктор",дДанни[пФакултет],M$34,дДанни[нФакултет],$C150,дДанни[СПЕЦИАЛНОСТ],$D150)</f>
        <v>0</v>
      </c>
      <c r="N150" s="13">
        <f>SUMIFS(дДанни[Часове],дДанни[ОКС],"Доктор",дДанни[пФакултет],N$34,дДанни[нФакултет],$C150,дДанни[СПЕЦИАЛНОСТ],$D150)</f>
        <v>0</v>
      </c>
      <c r="O150" s="13">
        <f>SUMIFS(дДанни[Часове],дДанни[ОКС],"Доктор",дДанни[пФакултет],O$34,дДанни[нФакултет],$C150,дДанни[СПЕЦИАЛНОСТ],$D150)</f>
        <v>0</v>
      </c>
      <c r="P150" s="13">
        <f>SUMIFS(дДанни[Часове],дДанни[ОКС],"Доктор",дДанни[пФакултет],P$34,дДанни[нФакултет],$C150,дДанни[СПЕЦИАЛНОСТ],$D150)</f>
        <v>0</v>
      </c>
      <c r="Q150" s="13">
        <f>SUMIFS(дДанни[Часове],дДанни[ОКС],"Доктор",дДанни[пФакултет],Q$34,дДанни[нФакултет],$C150,дДанни[СПЕЦИАЛНОСТ],$D150)</f>
        <v>0</v>
      </c>
      <c r="R150" s="13">
        <f>SUMIFS(дДанни[Часове],дДанни[ОКС],"Доктор",дДанни[пФакултет],R$34,дДанни[нФакултет],$C150,дДанни[СПЕЦИАЛНОСТ],$D150)</f>
        <v>0</v>
      </c>
      <c r="S150" s="13">
        <f>SUMIFS(дДанни[Часове],дДанни[ОКС],"Доктор",дДанни[пФакултет],S$34,дДанни[нФакултет],$C150,дДанни[СПЕЦИАЛНОСТ],$D150)</f>
        <v>0</v>
      </c>
      <c r="T150" s="13">
        <f>SUMIFS(дДанни[Часове],дДанни[ОКС],"Доктор",дДанни[пФакултет],T$34,дДанни[нФакултет],$C150,дДанни[СПЕЦИАЛНОСТ],$D150)</f>
        <v>0</v>
      </c>
      <c r="U150" s="33">
        <f>SUMIFS(дДанни[Часове],дДанни[ОКС],"Доктор",дДанни[пФакултет],U$34,дДанни[нФакултет],$C150,дДанни[СПЕЦИАЛНОСТ],$D150)</f>
        <v>0</v>
      </c>
      <c r="V150" s="13">
        <f>SUMIFS(дДанни[Часове],дДанни[ОКС],"Доктор",дДанни[пФакултет],V$34,дДанни[нФакултет],$C150,дДанни[СПЕЦИАЛНОСТ],$D150)</f>
        <v>0</v>
      </c>
      <c r="W150" s="13">
        <f>SUMIFS(дДанни[Часове],дДанни[ОКС],"Доктор",дДанни[пФакултет],W$34,дДанни[нФакултет],$C150,дДанни[СПЕЦИАЛНОСТ],$D150)</f>
        <v>0</v>
      </c>
      <c r="X150" s="13">
        <f>SUMIFS(дДанни[Часове],дДанни[ОКС],"Доктор",дДанни[пФакултет],X$34,дДанни[нФакултет],$C150,дДанни[СПЕЦИАЛНОСТ],$D150)</f>
        <v>0</v>
      </c>
      <c r="Y150" s="24">
        <f t="shared" si="69"/>
        <v>0</v>
      </c>
      <c r="Z150" s="307"/>
      <c r="AB150" s="140"/>
      <c r="AD150" s="302"/>
      <c r="AE150" s="309"/>
      <c r="AF150" s="70" t="str">
        <f t="shared" si="80"/>
        <v>ФзФ</v>
      </c>
      <c r="AG150" s="66" t="str">
        <f t="shared" si="80"/>
        <v>Фотоника и лазерна физика</v>
      </c>
      <c r="AH150" s="158" t="str">
        <f t="shared" si="76"/>
        <v/>
      </c>
      <c r="AI150" s="158" t="str">
        <f t="shared" si="76"/>
        <v/>
      </c>
      <c r="AJ150" s="158" t="str">
        <f t="shared" si="76"/>
        <v/>
      </c>
      <c r="AK150" s="158" t="str">
        <f t="shared" si="76"/>
        <v/>
      </c>
      <c r="AL150" s="158" t="str">
        <f t="shared" si="76"/>
        <v/>
      </c>
      <c r="AM150" s="158" t="str">
        <f t="shared" si="76"/>
        <v/>
      </c>
      <c r="AN150" s="158" t="str">
        <f t="shared" si="76"/>
        <v/>
      </c>
      <c r="AO150" s="158" t="str">
        <f t="shared" si="81"/>
        <v/>
      </c>
      <c r="AP150" s="158" t="str">
        <f t="shared" si="81"/>
        <v/>
      </c>
      <c r="AQ150" s="158" t="str">
        <f t="shared" si="81"/>
        <v/>
      </c>
      <c r="AR150" s="158" t="str">
        <f t="shared" si="81"/>
        <v/>
      </c>
      <c r="AS150" s="158" t="str">
        <f t="shared" si="81"/>
        <v/>
      </c>
      <c r="AT150" s="158" t="str">
        <f t="shared" si="81"/>
        <v/>
      </c>
      <c r="AU150" s="158" t="str">
        <f t="shared" si="81"/>
        <v/>
      </c>
      <c r="AV150" s="158" t="str">
        <f t="shared" si="81"/>
        <v/>
      </c>
      <c r="AW150" s="158" t="str">
        <f t="shared" si="81"/>
        <v/>
      </c>
      <c r="AX150" s="159" t="str">
        <f t="shared" si="81"/>
        <v/>
      </c>
      <c r="AY150" s="158" t="str">
        <f t="shared" si="81"/>
        <v/>
      </c>
      <c r="AZ150" s="158" t="str">
        <f t="shared" si="81"/>
        <v/>
      </c>
      <c r="BA150" s="158" t="str">
        <f t="shared" si="81"/>
        <v/>
      </c>
      <c r="BB150" s="142">
        <f t="shared" si="72"/>
        <v>0</v>
      </c>
      <c r="BC150" s="311"/>
    </row>
    <row r="151" spans="1:55" ht="15.75" x14ac:dyDescent="0.25">
      <c r="A151" s="302"/>
      <c r="B151" s="309"/>
      <c r="C151" s="70" t="str">
        <f>БАКАЛАВРИ!C151</f>
        <v>ФзФ</v>
      </c>
      <c r="D151" s="66" t="str">
        <f>БАКАЛАВРИ!D151</f>
        <v>Ядрена техника и ядрена енергетика</v>
      </c>
      <c r="E151" s="13">
        <f>SUMIFS(дДанни[Часове],дДанни[ОКС],"Доктор",дДанни[пФакултет],E$34,дДанни[нФакултет],$C151,дДанни[СПЕЦИАЛНОСТ],$D151)</f>
        <v>0</v>
      </c>
      <c r="F151" s="13">
        <f>SUMIFS(дДанни[Часове],дДанни[ОКС],"Доктор",дДанни[пФакултет],F$34,дДанни[нФакултет],$C151,дДанни[СПЕЦИАЛНОСТ],$D151)</f>
        <v>0</v>
      </c>
      <c r="G151" s="13">
        <f>SUMIFS(дДанни[Часове],дДанни[ОКС],"Доктор",дДанни[пФакултет],G$34,дДанни[нФакултет],$C151,дДанни[СПЕЦИАЛНОСТ],$D151)</f>
        <v>0</v>
      </c>
      <c r="H151" s="13">
        <f>SUMIFS(дДанни[Часове],дДанни[ОКС],"Доктор",дДанни[пФакултет],H$34,дДанни[нФакултет],$C151,дДанни[СПЕЦИАЛНОСТ],$D151)</f>
        <v>0</v>
      </c>
      <c r="I151" s="13">
        <f>SUMIFS(дДанни[Часове],дДанни[ОКС],"Доктор",дДанни[пФакултет],I$34,дДанни[нФакултет],$C151,дДанни[СПЕЦИАЛНОСТ],$D151)</f>
        <v>0</v>
      </c>
      <c r="J151" s="13">
        <f>SUMIFS(дДанни[Часове],дДанни[ОКС],"Доктор",дДанни[пФакултет],J$34,дДанни[нФакултет],$C151,дДанни[СПЕЦИАЛНОСТ],$D151)</f>
        <v>0</v>
      </c>
      <c r="K151" s="13">
        <f>SUMIFS(дДанни[Часове],дДанни[ОКС],"Доктор",дДанни[пФакултет],K$34,дДанни[нФакултет],$C151,дДанни[СПЕЦИАЛНОСТ],$D151)</f>
        <v>0</v>
      </c>
      <c r="L151" s="13">
        <v>7</v>
      </c>
      <c r="M151" s="13">
        <f>SUMIFS(дДанни[Часове],дДанни[ОКС],"Доктор",дДанни[пФакултет],M$34,дДанни[нФакултет],$C151,дДанни[СПЕЦИАЛНОСТ],$D151)</f>
        <v>0</v>
      </c>
      <c r="N151" s="13">
        <f>SUMIFS(дДанни[Часове],дДанни[ОКС],"Доктор",дДанни[пФакултет],N$34,дДанни[нФакултет],$C151,дДанни[СПЕЦИАЛНОСТ],$D151)</f>
        <v>0</v>
      </c>
      <c r="O151" s="13">
        <f>SUMIFS(дДанни[Часове],дДанни[ОКС],"Доктор",дДанни[пФакултет],O$34,дДанни[нФакултет],$C151,дДанни[СПЕЦИАЛНОСТ],$D151)</f>
        <v>0</v>
      </c>
      <c r="P151" s="13">
        <f>SUMIFS(дДанни[Часове],дДанни[ОКС],"Доктор",дДанни[пФакултет],P$34,дДанни[нФакултет],$C151,дДанни[СПЕЦИАЛНОСТ],$D151)</f>
        <v>0</v>
      </c>
      <c r="Q151" s="13">
        <f>SUMIFS(дДанни[Часове],дДанни[ОКС],"Доктор",дДанни[пФакултет],Q$34,дДанни[нФакултет],$C151,дДанни[СПЕЦИАЛНОСТ],$D151)</f>
        <v>0</v>
      </c>
      <c r="R151" s="13">
        <f>SUMIFS(дДанни[Часове],дДанни[ОКС],"Доктор",дДанни[пФакултет],R$34,дДанни[нФакултет],$C151,дДанни[СПЕЦИАЛНОСТ],$D151)</f>
        <v>0</v>
      </c>
      <c r="S151" s="13">
        <f>SUMIFS(дДанни[Часове],дДанни[ОКС],"Доктор",дДанни[пФакултет],S$34,дДанни[нФакултет],$C151,дДанни[СПЕЦИАЛНОСТ],$D151)</f>
        <v>0</v>
      </c>
      <c r="T151" s="13">
        <f>SUMIFS(дДанни[Часове],дДанни[ОКС],"Доктор",дДанни[пФакултет],T$34,дДанни[нФакултет],$C151,дДанни[СПЕЦИАЛНОСТ],$D151)</f>
        <v>0</v>
      </c>
      <c r="U151" s="33">
        <f>SUMIFS(дДанни[Часове],дДанни[ОКС],"Доктор",дДанни[пФакултет],U$34,дДанни[нФакултет],$C151,дДанни[СПЕЦИАЛНОСТ],$D151)</f>
        <v>0</v>
      </c>
      <c r="V151" s="13">
        <f>SUMIFS(дДанни[Часове],дДанни[ОКС],"Доктор",дДанни[пФакултет],V$34,дДанни[нФакултет],$C151,дДанни[СПЕЦИАЛНОСТ],$D151)</f>
        <v>0</v>
      </c>
      <c r="W151" s="13">
        <f>SUMIFS(дДанни[Часове],дДанни[ОКС],"Доктор",дДанни[пФакултет],W$34,дДанни[нФакултет],$C151,дДанни[СПЕЦИАЛНОСТ],$D151)</f>
        <v>0</v>
      </c>
      <c r="X151" s="13">
        <f>SUMIFS(дДанни[Часове],дДанни[ОКС],"Доктор",дДанни[пФакултет],X$34,дДанни[нФакултет],$C151,дДанни[СПЕЦИАЛНОСТ],$D151)</f>
        <v>0</v>
      </c>
      <c r="Y151" s="24">
        <f t="shared" si="69"/>
        <v>7</v>
      </c>
      <c r="Z151" s="307"/>
      <c r="AB151" s="140"/>
      <c r="AD151" s="302"/>
      <c r="AE151" s="309"/>
      <c r="AF151" s="70" t="str">
        <f t="shared" si="80"/>
        <v>ФзФ</v>
      </c>
      <c r="AG151" s="66" t="str">
        <f t="shared" si="80"/>
        <v>Ядрена техника и ядрена енергетика</v>
      </c>
      <c r="AH151" s="158">
        <f t="shared" si="76"/>
        <v>0</v>
      </c>
      <c r="AI151" s="158">
        <f t="shared" si="76"/>
        <v>0</v>
      </c>
      <c r="AJ151" s="158">
        <f t="shared" si="76"/>
        <v>0</v>
      </c>
      <c r="AK151" s="158">
        <f t="shared" si="76"/>
        <v>0</v>
      </c>
      <c r="AL151" s="158">
        <f t="shared" si="76"/>
        <v>0</v>
      </c>
      <c r="AM151" s="158">
        <f t="shared" si="76"/>
        <v>0</v>
      </c>
      <c r="AN151" s="158">
        <f t="shared" si="76"/>
        <v>0</v>
      </c>
      <c r="AO151" s="158">
        <f t="shared" si="81"/>
        <v>1</v>
      </c>
      <c r="AP151" s="158">
        <f t="shared" si="81"/>
        <v>0</v>
      </c>
      <c r="AQ151" s="158">
        <f t="shared" si="81"/>
        <v>0</v>
      </c>
      <c r="AR151" s="158">
        <f t="shared" si="81"/>
        <v>0</v>
      </c>
      <c r="AS151" s="158">
        <f t="shared" si="81"/>
        <v>0</v>
      </c>
      <c r="AT151" s="158">
        <f t="shared" si="81"/>
        <v>0</v>
      </c>
      <c r="AU151" s="158">
        <f t="shared" si="81"/>
        <v>0</v>
      </c>
      <c r="AV151" s="158">
        <f t="shared" si="81"/>
        <v>0</v>
      </c>
      <c r="AW151" s="158">
        <f t="shared" si="81"/>
        <v>0</v>
      </c>
      <c r="AX151" s="159">
        <f t="shared" si="81"/>
        <v>0</v>
      </c>
      <c r="AY151" s="158">
        <f t="shared" si="81"/>
        <v>0</v>
      </c>
      <c r="AZ151" s="158">
        <f t="shared" si="81"/>
        <v>0</v>
      </c>
      <c r="BA151" s="158">
        <f t="shared" si="81"/>
        <v>0</v>
      </c>
      <c r="BB151" s="142">
        <f t="shared" si="72"/>
        <v>1</v>
      </c>
      <c r="BC151" s="311"/>
    </row>
    <row r="152" spans="1:55" ht="15.75" x14ac:dyDescent="0.25">
      <c r="A152" s="302"/>
      <c r="B152" s="309"/>
      <c r="C152" s="70" t="str">
        <f>БАКАЛАВРИ!C152</f>
        <v>ФзФ</v>
      </c>
      <c r="D152" s="66" t="str">
        <f>БАКАЛАВРИ!D152</f>
        <v>Физика</v>
      </c>
      <c r="E152" s="13">
        <f>SUMIFS(дДанни[Часове],дДанни[ОКС],"Доктор",дДанни[пФакултет],E$34,дДанни[нФакултет],$C152,дДанни[СПЕЦИАЛНОСТ],$D152)</f>
        <v>0</v>
      </c>
      <c r="F152" s="13">
        <f>SUMIFS(дДанни[Часове],дДанни[ОКС],"Доктор",дДанни[пФакултет],F$34,дДанни[нФакултет],$C152,дДанни[СПЕЦИАЛНОСТ],$D152)</f>
        <v>0</v>
      </c>
      <c r="G152" s="13">
        <f>SUMIFS(дДанни[Часове],дДанни[ОКС],"Доктор",дДанни[пФакултет],G$34,дДанни[нФакултет],$C152,дДанни[СПЕЦИАЛНОСТ],$D152)</f>
        <v>0</v>
      </c>
      <c r="H152" s="13">
        <f>SUMIFS(дДанни[Часове],дДанни[ОКС],"Доктор",дДанни[пФакултет],H$34,дДанни[нФакултет],$C152,дДанни[СПЕЦИАЛНОСТ],$D152)</f>
        <v>0</v>
      </c>
      <c r="I152" s="13">
        <f>SUMIFS(дДанни[Часове],дДанни[ОКС],"Доктор",дДанни[пФакултет],I$34,дДанни[нФакултет],$C152,дДанни[СПЕЦИАЛНОСТ],$D152)</f>
        <v>0</v>
      </c>
      <c r="J152" s="13">
        <f>SUMIFS(дДанни[Часове],дДанни[ОКС],"Доктор",дДанни[пФакултет],J$34,дДанни[нФакултет],$C152,дДанни[СПЕЦИАЛНОСТ],$D152)</f>
        <v>0</v>
      </c>
      <c r="K152" s="13">
        <f>SUMIFS(дДанни[Часове],дДанни[ОКС],"Доктор",дДанни[пФакултет],K$34,дДанни[нФакултет],$C152,дДанни[СПЕЦИАЛНОСТ],$D152)</f>
        <v>0</v>
      </c>
      <c r="L152" s="13">
        <v>28</v>
      </c>
      <c r="M152" s="13">
        <f>SUMIFS(дДанни[Часове],дДанни[ОКС],"Доктор",дДанни[пФакултет],M$34,дДанни[нФакултет],$C152,дДанни[СПЕЦИАЛНОСТ],$D152)</f>
        <v>0</v>
      </c>
      <c r="N152" s="13">
        <f>SUMIFS(дДанни[Часове],дДанни[ОКС],"Доктор",дДанни[пФакултет],N$34,дДанни[нФакултет],$C152,дДанни[СПЕЦИАЛНОСТ],$D152)</f>
        <v>0</v>
      </c>
      <c r="O152" s="13">
        <f>SUMIFS(дДанни[Часове],дДанни[ОКС],"Доктор",дДанни[пФакултет],O$34,дДанни[нФакултет],$C152,дДанни[СПЕЦИАЛНОСТ],$D152)</f>
        <v>0</v>
      </c>
      <c r="P152" s="13">
        <f>SUMIFS(дДанни[Часове],дДанни[ОКС],"Доктор",дДанни[пФакултет],P$34,дДанни[нФакултет],$C152,дДанни[СПЕЦИАЛНОСТ],$D152)</f>
        <v>0</v>
      </c>
      <c r="Q152" s="13">
        <f>SUMIFS(дДанни[Часове],дДанни[ОКС],"Доктор",дДанни[пФакултет],Q$34,дДанни[нФакултет],$C152,дДанни[СПЕЦИАЛНОСТ],$D152)</f>
        <v>0</v>
      </c>
      <c r="R152" s="13">
        <f>SUMIFS(дДанни[Часове],дДанни[ОКС],"Доктор",дДанни[пФакултет],R$34,дДанни[нФакултет],$C152,дДанни[СПЕЦИАЛНОСТ],$D152)</f>
        <v>0</v>
      </c>
      <c r="S152" s="13">
        <f>SUMIFS(дДанни[Часове],дДанни[ОКС],"Доктор",дДанни[пФакултет],S$34,дДанни[нФакултет],$C152,дДанни[СПЕЦИАЛНОСТ],$D152)</f>
        <v>0</v>
      </c>
      <c r="T152" s="13">
        <f>SUMIFS(дДанни[Часове],дДанни[ОКС],"Доктор",дДанни[пФакултет],T$34,дДанни[нФакултет],$C152,дДанни[СПЕЦИАЛНОСТ],$D152)</f>
        <v>0</v>
      </c>
      <c r="U152" s="33">
        <f>SUMIFS(дДанни[Часове],дДанни[ОКС],"Доктор",дДанни[пФакултет],U$34,дДанни[нФакултет],$C152,дДанни[СПЕЦИАЛНОСТ],$D152)</f>
        <v>0</v>
      </c>
      <c r="V152" s="13">
        <f>SUMIFS(дДанни[Часове],дДанни[ОКС],"Доктор",дДанни[пФакултет],V$34,дДанни[нФакултет],$C152,дДанни[СПЕЦИАЛНОСТ],$D152)</f>
        <v>0</v>
      </c>
      <c r="W152" s="13">
        <f>SUMIFS(дДанни[Часове],дДанни[ОКС],"Доктор",дДанни[пФакултет],W$34,дДанни[нФакултет],$C152,дДанни[СПЕЦИАЛНОСТ],$D152)</f>
        <v>0</v>
      </c>
      <c r="X152" s="13">
        <f>SUMIFS(дДанни[Часове],дДанни[ОКС],"Доктор",дДанни[пФакултет],X$34,дДанни[нФакултет],$C152,дДанни[СПЕЦИАЛНОСТ],$D152)</f>
        <v>0</v>
      </c>
      <c r="Y152" s="24">
        <f t="shared" si="69"/>
        <v>28</v>
      </c>
      <c r="Z152" s="307"/>
      <c r="AB152" s="140"/>
      <c r="AD152" s="302"/>
      <c r="AE152" s="309"/>
      <c r="AF152" s="70" t="str">
        <f t="shared" si="80"/>
        <v>ФзФ</v>
      </c>
      <c r="AG152" s="66" t="str">
        <f t="shared" si="80"/>
        <v>Физика</v>
      </c>
      <c r="AH152" s="158">
        <f t="shared" si="76"/>
        <v>0</v>
      </c>
      <c r="AI152" s="158">
        <f t="shared" si="76"/>
        <v>0</v>
      </c>
      <c r="AJ152" s="158">
        <f t="shared" si="76"/>
        <v>0</v>
      </c>
      <c r="AK152" s="158">
        <f t="shared" si="76"/>
        <v>0</v>
      </c>
      <c r="AL152" s="158">
        <f t="shared" si="76"/>
        <v>0</v>
      </c>
      <c r="AM152" s="158">
        <f t="shared" si="76"/>
        <v>0</v>
      </c>
      <c r="AN152" s="158">
        <f t="shared" si="76"/>
        <v>0</v>
      </c>
      <c r="AO152" s="158">
        <f t="shared" si="81"/>
        <v>1</v>
      </c>
      <c r="AP152" s="158">
        <f t="shared" si="81"/>
        <v>0</v>
      </c>
      <c r="AQ152" s="158">
        <f t="shared" si="81"/>
        <v>0</v>
      </c>
      <c r="AR152" s="158">
        <f t="shared" si="81"/>
        <v>0</v>
      </c>
      <c r="AS152" s="158">
        <f t="shared" si="81"/>
        <v>0</v>
      </c>
      <c r="AT152" s="158">
        <f t="shared" si="81"/>
        <v>0</v>
      </c>
      <c r="AU152" s="158">
        <f t="shared" si="81"/>
        <v>0</v>
      </c>
      <c r="AV152" s="158">
        <f t="shared" si="81"/>
        <v>0</v>
      </c>
      <c r="AW152" s="158">
        <f t="shared" si="81"/>
        <v>0</v>
      </c>
      <c r="AX152" s="159">
        <f t="shared" si="81"/>
        <v>0</v>
      </c>
      <c r="AY152" s="158">
        <f t="shared" si="81"/>
        <v>0</v>
      </c>
      <c r="AZ152" s="158">
        <f t="shared" si="81"/>
        <v>0</v>
      </c>
      <c r="BA152" s="158">
        <f t="shared" si="81"/>
        <v>0</v>
      </c>
      <c r="BB152" s="142">
        <f t="shared" si="72"/>
        <v>1</v>
      </c>
      <c r="BC152" s="311"/>
    </row>
    <row r="153" spans="1:55" ht="32.25" thickBot="1" x14ac:dyDescent="0.3">
      <c r="A153" s="303"/>
      <c r="B153" s="305"/>
      <c r="C153" s="71" t="str">
        <f>БАКАЛАВРИ!C153</f>
        <v>ФзФ</v>
      </c>
      <c r="D153" s="65" t="str">
        <f>БАКАЛАВРИ!D153</f>
        <v>Физика на ядрото и елементарните частици (на английски език)</v>
      </c>
      <c r="E153" s="14">
        <f>SUMIFS(дДанни[Часове],дДанни[ОКС],"Доктор",дДанни[пФакултет],E$34,дДанни[нФакултет],$C153,дДанни[СПЕЦИАЛНОСТ],$D153)</f>
        <v>0</v>
      </c>
      <c r="F153" s="14">
        <f>SUMIFS(дДанни[Часове],дДанни[ОКС],"Доктор",дДанни[пФакултет],F$34,дДанни[нФакултет],$C153,дДанни[СПЕЦИАЛНОСТ],$D153)</f>
        <v>0</v>
      </c>
      <c r="G153" s="14">
        <f>SUMIFS(дДанни[Часове],дДанни[ОКС],"Доктор",дДанни[пФакултет],G$34,дДанни[нФакултет],$C153,дДанни[СПЕЦИАЛНОСТ],$D153)</f>
        <v>0</v>
      </c>
      <c r="H153" s="14">
        <f>SUMIFS(дДанни[Часове],дДанни[ОКС],"Доктор",дДанни[пФакултет],H$34,дДанни[нФакултет],$C153,дДанни[СПЕЦИАЛНОСТ],$D153)</f>
        <v>0</v>
      </c>
      <c r="I153" s="14">
        <f>SUMIFS(дДанни[Часове],дДанни[ОКС],"Доктор",дДанни[пФакултет],I$34,дДанни[нФакултет],$C153,дДанни[СПЕЦИАЛНОСТ],$D153)</f>
        <v>0</v>
      </c>
      <c r="J153" s="14">
        <f>SUMIFS(дДанни[Часове],дДанни[ОКС],"Доктор",дДанни[пФакултет],J$34,дДанни[нФакултет],$C153,дДанни[СПЕЦИАЛНОСТ],$D153)</f>
        <v>0</v>
      </c>
      <c r="K153" s="14">
        <f>SUMIFS(дДанни[Часове],дДанни[ОКС],"Доктор",дДанни[пФакултет],K$34,дДанни[нФакултет],$C153,дДанни[СПЕЦИАЛНОСТ],$D153)</f>
        <v>0</v>
      </c>
      <c r="L153" s="14">
        <v>4</v>
      </c>
      <c r="M153" s="14">
        <f>SUMIFS(дДанни[Часове],дДанни[ОКС],"Доктор",дДанни[пФакултет],M$34,дДанни[нФакултет],$C153,дДанни[СПЕЦИАЛНОСТ],$D153)</f>
        <v>0</v>
      </c>
      <c r="N153" s="14">
        <f>SUMIFS(дДанни[Часове],дДанни[ОКС],"Доктор",дДанни[пФакултет],N$34,дДанни[нФакултет],$C153,дДанни[СПЕЦИАЛНОСТ],$D153)</f>
        <v>0</v>
      </c>
      <c r="O153" s="14">
        <f>SUMIFS(дДанни[Часове],дДанни[ОКС],"Доктор",дДанни[пФакултет],O$34,дДанни[нФакултет],$C153,дДанни[СПЕЦИАЛНОСТ],$D153)</f>
        <v>0</v>
      </c>
      <c r="P153" s="14">
        <f>SUMIFS(дДанни[Часове],дДанни[ОКС],"Доктор",дДанни[пФакултет],P$34,дДанни[нФакултет],$C153,дДанни[СПЕЦИАЛНОСТ],$D153)</f>
        <v>0</v>
      </c>
      <c r="Q153" s="14">
        <f>SUMIFS(дДанни[Часове],дДанни[ОКС],"Доктор",дДанни[пФакултет],Q$34,дДанни[нФакултет],$C153,дДанни[СПЕЦИАЛНОСТ],$D153)</f>
        <v>0</v>
      </c>
      <c r="R153" s="14">
        <f>SUMIFS(дДанни[Часове],дДанни[ОКС],"Доктор",дДанни[пФакултет],R$34,дДанни[нФакултет],$C153,дДанни[СПЕЦИАЛНОСТ],$D153)</f>
        <v>0</v>
      </c>
      <c r="S153" s="14">
        <f>SUMIFS(дДанни[Часове],дДанни[ОКС],"Доктор",дДанни[пФакултет],S$34,дДанни[нФакултет],$C153,дДанни[СПЕЦИАЛНОСТ],$D153)</f>
        <v>0</v>
      </c>
      <c r="T153" s="14">
        <f>SUMIFS(дДанни[Часове],дДанни[ОКС],"Доктор",дДанни[пФакултет],T$34,дДанни[нФакултет],$C153,дДанни[СПЕЦИАЛНОСТ],$D153)</f>
        <v>0</v>
      </c>
      <c r="U153" s="34">
        <f>SUMIFS(дДанни[Часове],дДанни[ОКС],"Доктор",дДанни[пФакултет],U$34,дДанни[нФакултет],$C153,дДанни[СПЕЦИАЛНОСТ],$D153)</f>
        <v>0</v>
      </c>
      <c r="V153" s="14">
        <f>SUMIFS(дДанни[Часове],дДанни[ОКС],"Доктор",дДанни[пФакултет],V$34,дДанни[нФакултет],$C153,дДанни[СПЕЦИАЛНОСТ],$D153)</f>
        <v>0</v>
      </c>
      <c r="W153" s="14">
        <f>SUMIFS(дДанни[Часове],дДанни[ОКС],"Доктор",дДанни[пФакултет],W$34,дДанни[нФакултет],$C153,дДанни[СПЕЦИАЛНОСТ],$D153)</f>
        <v>0</v>
      </c>
      <c r="X153" s="14">
        <f>SUMIFS(дДанни[Часове],дДанни[ОКС],"Доктор",дДанни[пФакултет],X$34,дДанни[нФакултет],$C153,дДанни[СПЕЦИАЛНОСТ],$D153)</f>
        <v>0</v>
      </c>
      <c r="Y153" s="24">
        <f t="shared" si="69"/>
        <v>4</v>
      </c>
      <c r="Z153" s="308"/>
      <c r="AB153" s="140"/>
      <c r="AD153" s="303"/>
      <c r="AE153" s="305"/>
      <c r="AF153" s="71" t="str">
        <f t="shared" si="80"/>
        <v>ФзФ</v>
      </c>
      <c r="AG153" s="65" t="str">
        <f t="shared" si="80"/>
        <v>Физика на ядрото и елементарните частици (на английски език)</v>
      </c>
      <c r="AH153" s="160">
        <f t="shared" si="76"/>
        <v>0</v>
      </c>
      <c r="AI153" s="160">
        <f t="shared" si="76"/>
        <v>0</v>
      </c>
      <c r="AJ153" s="160">
        <f t="shared" si="76"/>
        <v>0</v>
      </c>
      <c r="AK153" s="160">
        <f t="shared" si="76"/>
        <v>0</v>
      </c>
      <c r="AL153" s="160">
        <f t="shared" si="76"/>
        <v>0</v>
      </c>
      <c r="AM153" s="160">
        <f t="shared" si="76"/>
        <v>0</v>
      </c>
      <c r="AN153" s="160">
        <f t="shared" si="76"/>
        <v>0</v>
      </c>
      <c r="AO153" s="160">
        <f t="shared" si="81"/>
        <v>1</v>
      </c>
      <c r="AP153" s="160">
        <f t="shared" si="81"/>
        <v>0</v>
      </c>
      <c r="AQ153" s="160">
        <f t="shared" si="81"/>
        <v>0</v>
      </c>
      <c r="AR153" s="160">
        <f t="shared" si="81"/>
        <v>0</v>
      </c>
      <c r="AS153" s="160">
        <f t="shared" si="81"/>
        <v>0</v>
      </c>
      <c r="AT153" s="160">
        <f t="shared" si="81"/>
        <v>0</v>
      </c>
      <c r="AU153" s="160">
        <f t="shared" si="81"/>
        <v>0</v>
      </c>
      <c r="AV153" s="160">
        <f t="shared" si="81"/>
        <v>0</v>
      </c>
      <c r="AW153" s="160">
        <f t="shared" si="81"/>
        <v>0</v>
      </c>
      <c r="AX153" s="161">
        <f t="shared" si="81"/>
        <v>0</v>
      </c>
      <c r="AY153" s="160">
        <f t="shared" si="81"/>
        <v>0</v>
      </c>
      <c r="AZ153" s="160">
        <f t="shared" si="81"/>
        <v>0</v>
      </c>
      <c r="BA153" s="160">
        <f t="shared" si="81"/>
        <v>0</v>
      </c>
      <c r="BB153" s="142">
        <f t="shared" si="72"/>
        <v>1</v>
      </c>
      <c r="BC153" s="312"/>
    </row>
    <row r="154" spans="1:55" ht="39.75" customHeight="1" thickBot="1" x14ac:dyDescent="0.3">
      <c r="A154" s="184">
        <f>MAX($A$36:A153)+1</f>
        <v>22</v>
      </c>
      <c r="B154" s="185" t="str">
        <f>БАКАЛАВРИ!B154</f>
        <v>Електротехника, електроника и автоматика</v>
      </c>
      <c r="C154" s="72" t="str">
        <f>БАКАЛАВРИ!C154</f>
        <v>ФзФ</v>
      </c>
      <c r="D154" s="67" t="str">
        <f>БАКАЛАВРИ!D154</f>
        <v>Теория на електронните вериги и електронна схемотехника - докторска програма</v>
      </c>
      <c r="E154" s="49">
        <f>SUMIFS(дДанни[Часове],дДанни[ОКС],"Доктор",дДанни[пФакултет],E$34,дДанни[нФакултет],$C154,дДанни[СПЕЦИАЛНОСТ],$D154)</f>
        <v>0</v>
      </c>
      <c r="F154" s="49">
        <f>SUMIFS(дДанни[Часове],дДанни[ОКС],"Доктор",дДанни[пФакултет],F$34,дДанни[нФакултет],$C154,дДанни[СПЕЦИАЛНОСТ],$D154)</f>
        <v>0</v>
      </c>
      <c r="G154" s="49">
        <f>SUMIFS(дДанни[Часове],дДанни[ОКС],"Доктор",дДанни[пФакултет],G$34,дДанни[нФакултет],$C154,дДанни[СПЕЦИАЛНОСТ],$D154)</f>
        <v>0</v>
      </c>
      <c r="H154" s="49">
        <f>SUMIFS(дДанни[Часове],дДанни[ОКС],"Доктор",дДанни[пФакултет],H$34,дДанни[нФакултет],$C154,дДанни[СПЕЦИАЛНОСТ],$D154)</f>
        <v>0</v>
      </c>
      <c r="I154" s="49">
        <f>SUMIFS(дДанни[Часове],дДанни[ОКС],"Доктор",дДанни[пФакултет],I$34,дДанни[нФакултет],$C154,дДанни[СПЕЦИАЛНОСТ],$D154)</f>
        <v>0</v>
      </c>
      <c r="J154" s="49">
        <f>SUMIFS(дДанни[Часове],дДанни[ОКС],"Доктор",дДанни[пФакултет],J$34,дДанни[нФакултет],$C154,дДанни[СПЕЦИАЛНОСТ],$D154)</f>
        <v>0</v>
      </c>
      <c r="K154" s="49">
        <f>SUMIFS(дДанни[Часове],дДанни[ОКС],"Доктор",дДанни[пФакултет],K$34,дДанни[нФакултет],$C154,дДанни[СПЕЦИАЛНОСТ],$D154)</f>
        <v>0</v>
      </c>
      <c r="L154" s="49">
        <v>1</v>
      </c>
      <c r="M154" s="49">
        <f>SUMIFS(дДанни[Часове],дДанни[ОКС],"Доктор",дДанни[пФакултет],M$34,дДанни[нФакултет],$C154,дДанни[СПЕЦИАЛНОСТ],$D154)</f>
        <v>0</v>
      </c>
      <c r="N154" s="49">
        <f>SUMIFS(дДанни[Часове],дДанни[ОКС],"Доктор",дДанни[пФакултет],N$34,дДанни[нФакултет],$C154,дДанни[СПЕЦИАЛНОСТ],$D154)</f>
        <v>0</v>
      </c>
      <c r="O154" s="49">
        <f>SUMIFS(дДанни[Часове],дДанни[ОКС],"Доктор",дДанни[пФакултет],O$34,дДанни[нФакултет],$C154,дДанни[СПЕЦИАЛНОСТ],$D154)</f>
        <v>0</v>
      </c>
      <c r="P154" s="49">
        <f>SUMIFS(дДанни[Часове],дДанни[ОКС],"Доктор",дДанни[пФакултет],P$34,дДанни[нФакултет],$C154,дДанни[СПЕЦИАЛНОСТ],$D154)</f>
        <v>0</v>
      </c>
      <c r="Q154" s="49">
        <f>SUMIFS(дДанни[Часове],дДанни[ОКС],"Доктор",дДанни[пФакултет],Q$34,дДанни[нФакултет],$C154,дДанни[СПЕЦИАЛНОСТ],$D154)</f>
        <v>0</v>
      </c>
      <c r="R154" s="49">
        <f>SUMIFS(дДанни[Часове],дДанни[ОКС],"Доктор",дДанни[пФакултет],R$34,дДанни[нФакултет],$C154,дДанни[СПЕЦИАЛНОСТ],$D154)</f>
        <v>0</v>
      </c>
      <c r="S154" s="49">
        <f>SUMIFS(дДанни[Часове],дДанни[ОКС],"Доктор",дДанни[пФакултет],S$34,дДанни[нФакултет],$C154,дДанни[СПЕЦИАЛНОСТ],$D154)</f>
        <v>0</v>
      </c>
      <c r="T154" s="49">
        <f>SUMIFS(дДанни[Часове],дДанни[ОКС],"Доктор",дДанни[пФакултет],T$34,дДанни[нФакултет],$C154,дДанни[СПЕЦИАЛНОСТ],$D154)</f>
        <v>0</v>
      </c>
      <c r="U154" s="50">
        <f>SUMIFS(дДанни[Часове],дДанни[ОКС],"Доктор",дДанни[пФакултет],U$34,дДанни[нФакултет],$C154,дДанни[СПЕЦИАЛНОСТ],$D154)</f>
        <v>0</v>
      </c>
      <c r="V154" s="49">
        <f>SUMIFS(дДанни[Часове],дДанни[ОКС],"Доктор",дДанни[пФакултет],V$34,дДанни[нФакултет],$C154,дДанни[СПЕЦИАЛНОСТ],$D154)</f>
        <v>0</v>
      </c>
      <c r="W154" s="49">
        <f>SUMIFS(дДанни[Часове],дДанни[ОКС],"Доктор",дДанни[пФакултет],W$34,дДанни[нФакултет],$C154,дДанни[СПЕЦИАЛНОСТ],$D154)</f>
        <v>0</v>
      </c>
      <c r="X154" s="49">
        <f>SUMIFS(дДанни[Часове],дДанни[ОКС],"Доктор",дДанни[пФакултет],X$34,дДанни[нФакултет],$C154,дДанни[СПЕЦИАЛНОСТ],$D154)</f>
        <v>0</v>
      </c>
      <c r="Y154" s="24">
        <f t="shared" si="69"/>
        <v>1</v>
      </c>
      <c r="Z154" s="282">
        <f>Y154</f>
        <v>1</v>
      </c>
      <c r="AB154" s="140"/>
      <c r="AD154" s="184">
        <f>A154</f>
        <v>22</v>
      </c>
      <c r="AE154" s="185" t="str">
        <f>B154</f>
        <v>Електротехника, електроника и автоматика</v>
      </c>
      <c r="AF154" s="72" t="str">
        <f t="shared" si="80"/>
        <v>ФзФ</v>
      </c>
      <c r="AG154" s="67" t="str">
        <f t="shared" si="80"/>
        <v>Теория на електронните вериги и електронна схемотехника - докторска програма</v>
      </c>
      <c r="AH154" s="160">
        <f t="shared" si="76"/>
        <v>0</v>
      </c>
      <c r="AI154" s="160">
        <f t="shared" si="76"/>
        <v>0</v>
      </c>
      <c r="AJ154" s="160">
        <f t="shared" si="76"/>
        <v>0</v>
      </c>
      <c r="AK154" s="160">
        <f t="shared" si="76"/>
        <v>0</v>
      </c>
      <c r="AL154" s="160">
        <f t="shared" si="76"/>
        <v>0</v>
      </c>
      <c r="AM154" s="160">
        <f t="shared" si="76"/>
        <v>0</v>
      </c>
      <c r="AN154" s="160">
        <f t="shared" si="76"/>
        <v>0</v>
      </c>
      <c r="AO154" s="160">
        <f t="shared" si="81"/>
        <v>1</v>
      </c>
      <c r="AP154" s="160">
        <f t="shared" si="81"/>
        <v>0</v>
      </c>
      <c r="AQ154" s="160">
        <f t="shared" si="81"/>
        <v>0</v>
      </c>
      <c r="AR154" s="160">
        <f t="shared" si="81"/>
        <v>0</v>
      </c>
      <c r="AS154" s="160">
        <f t="shared" si="81"/>
        <v>0</v>
      </c>
      <c r="AT154" s="160">
        <f t="shared" si="81"/>
        <v>0</v>
      </c>
      <c r="AU154" s="160">
        <f t="shared" si="81"/>
        <v>0</v>
      </c>
      <c r="AV154" s="160">
        <f t="shared" si="81"/>
        <v>0</v>
      </c>
      <c r="AW154" s="160">
        <f t="shared" si="81"/>
        <v>0</v>
      </c>
      <c r="AX154" s="161">
        <f t="shared" si="81"/>
        <v>0</v>
      </c>
      <c r="AY154" s="160">
        <f t="shared" si="81"/>
        <v>0</v>
      </c>
      <c r="AZ154" s="160">
        <f t="shared" si="81"/>
        <v>0</v>
      </c>
      <c r="BA154" s="160">
        <f t="shared" si="81"/>
        <v>0</v>
      </c>
      <c r="BB154" s="142">
        <f t="shared" si="72"/>
        <v>1</v>
      </c>
      <c r="BC154" s="187"/>
    </row>
    <row r="155" spans="1:55" ht="15.75" x14ac:dyDescent="0.25">
      <c r="A155" s="302">
        <f>MAX($A$36:A154)+1</f>
        <v>23</v>
      </c>
      <c r="B155" s="304" t="str">
        <f>БАКАЛАВРИ!B155</f>
        <v>Комуникационна и компютърна техника</v>
      </c>
      <c r="C155" s="69" t="str">
        <f>БАКАЛАВРИ!C155</f>
        <v>ФзФ</v>
      </c>
      <c r="D155" s="68" t="str">
        <f>БАКАЛАВРИ!D155</f>
        <v>Компютърно инженерство</v>
      </c>
      <c r="E155" s="12">
        <f>SUMIFS(дДанни[Часове],дДанни[ОКС],"Доктор",дДанни[пФакултет],E$34,дДанни[нФакултет],$C155,дДанни[СПЕЦИАЛНОСТ],$D155)</f>
        <v>0</v>
      </c>
      <c r="F155" s="12">
        <f>SUMIFS(дДанни[Часове],дДанни[ОКС],"Доктор",дДанни[пФакултет],F$34,дДанни[нФакултет],$C155,дДанни[СПЕЦИАЛНОСТ],$D155)</f>
        <v>0</v>
      </c>
      <c r="G155" s="12">
        <f>SUMIFS(дДанни[Часове],дДанни[ОКС],"Доктор",дДанни[пФакултет],G$34,дДанни[нФакултет],$C155,дДанни[СПЕЦИАЛНОСТ],$D155)</f>
        <v>0</v>
      </c>
      <c r="H155" s="12">
        <f>SUMIFS(дДанни[Часове],дДанни[ОКС],"Доктор",дДанни[пФакултет],H$34,дДанни[нФакултет],$C155,дДанни[СПЕЦИАЛНОСТ],$D155)</f>
        <v>0</v>
      </c>
      <c r="I155" s="12">
        <f>SUMIFS(дДанни[Часове],дДанни[ОКС],"Доктор",дДанни[пФакултет],I$34,дДанни[нФакултет],$C155,дДанни[СПЕЦИАЛНОСТ],$D155)</f>
        <v>0</v>
      </c>
      <c r="J155" s="12">
        <f>SUMIFS(дДанни[Часове],дДанни[ОКС],"Доктор",дДанни[пФакултет],J$34,дДанни[нФакултет],$C155,дДанни[СПЕЦИАЛНОСТ],$D155)</f>
        <v>0</v>
      </c>
      <c r="K155" s="12">
        <f>SUMIFS(дДанни[Часове],дДанни[ОКС],"Доктор",дДанни[пФакултет],K$34,дДанни[нФакултет],$C155,дДанни[СПЕЦИАЛНОСТ],$D155)</f>
        <v>0</v>
      </c>
      <c r="L155" s="12">
        <f>SUMIFS(дДанни[Часове],дДанни[ОКС],"Доктор",дДанни[пФакултет],L$34,дДанни[нФакултет],$C155,дДанни[СПЕЦИАЛНОСТ],$D155)</f>
        <v>0</v>
      </c>
      <c r="M155" s="12">
        <f>SUMIFS(дДанни[Часове],дДанни[ОКС],"Доктор",дДанни[пФакултет],M$34,дДанни[нФакултет],$C155,дДанни[СПЕЦИАЛНОСТ],$D155)</f>
        <v>0</v>
      </c>
      <c r="N155" s="12">
        <f>SUMIFS(дДанни[Часове],дДанни[ОКС],"Доктор",дДанни[пФакултет],N$34,дДанни[нФакултет],$C155,дДанни[СПЕЦИАЛНОСТ],$D155)</f>
        <v>0</v>
      </c>
      <c r="O155" s="12">
        <f>SUMIFS(дДанни[Часове],дДанни[ОКС],"Доктор",дДанни[пФакултет],O$34,дДанни[нФакултет],$C155,дДанни[СПЕЦИАЛНОСТ],$D155)</f>
        <v>0</v>
      </c>
      <c r="P155" s="12">
        <f>SUMIFS(дДанни[Часове],дДанни[ОКС],"Доктор",дДанни[пФакултет],P$34,дДанни[нФакултет],$C155,дДанни[СПЕЦИАЛНОСТ],$D155)</f>
        <v>0</v>
      </c>
      <c r="Q155" s="12">
        <f>SUMIFS(дДанни[Часове],дДанни[ОКС],"Доктор",дДанни[пФакултет],Q$34,дДанни[нФакултет],$C155,дДанни[СПЕЦИАЛНОСТ],$D155)</f>
        <v>0</v>
      </c>
      <c r="R155" s="12">
        <f>SUMIFS(дДанни[Часове],дДанни[ОКС],"Доктор",дДанни[пФакултет],R$34,дДанни[нФакултет],$C155,дДанни[СПЕЦИАЛНОСТ],$D155)</f>
        <v>0</v>
      </c>
      <c r="S155" s="12">
        <f>SUMIFS(дДанни[Часове],дДанни[ОКС],"Доктор",дДанни[пФакултет],S$34,дДанни[нФакултет],$C155,дДанни[СПЕЦИАЛНОСТ],$D155)</f>
        <v>0</v>
      </c>
      <c r="T155" s="12">
        <f>SUMIFS(дДанни[Часове],дДанни[ОКС],"Доктор",дДанни[пФакултет],T$34,дДанни[нФакултет],$C155,дДанни[СПЕЦИАЛНОСТ],$D155)</f>
        <v>0</v>
      </c>
      <c r="U155" s="32">
        <f>SUMIFS(дДанни[Часове],дДанни[ОКС],"Доктор",дДанни[пФакултет],U$34,дДанни[нФакултет],$C155,дДанни[СПЕЦИАЛНОСТ],$D155)</f>
        <v>0</v>
      </c>
      <c r="V155" s="12">
        <f>SUMIFS(дДанни[Часове],дДанни[ОКС],"Доктор",дДанни[пФакултет],V$34,дДанни[нФакултет],$C155,дДанни[СПЕЦИАЛНОСТ],$D155)</f>
        <v>0</v>
      </c>
      <c r="W155" s="12">
        <f>SUMIFS(дДанни[Часове],дДанни[ОКС],"Доктор",дДанни[пФакултет],W$34,дДанни[нФакултет],$C155,дДанни[СПЕЦИАЛНОСТ],$D155)</f>
        <v>0</v>
      </c>
      <c r="X155" s="12">
        <f>SUMIFS(дДанни[Часове],дДанни[ОКС],"Доктор",дДанни[пФакултет],X$34,дДанни[нФакултет],$C155,дДанни[СПЕЦИАЛНОСТ],$D155)</f>
        <v>0</v>
      </c>
      <c r="Y155" s="24">
        <f t="shared" si="69"/>
        <v>0</v>
      </c>
      <c r="Z155" s="306">
        <f>SUM(Y155:Y156)</f>
        <v>0</v>
      </c>
      <c r="AB155" s="140"/>
      <c r="AD155" s="301">
        <f>A155</f>
        <v>23</v>
      </c>
      <c r="AE155" s="304" t="str">
        <f>B155</f>
        <v>Комуникационна и компютърна техника</v>
      </c>
      <c r="AF155" s="69" t="str">
        <f t="shared" si="80"/>
        <v>ФзФ</v>
      </c>
      <c r="AG155" s="68" t="str">
        <f t="shared" si="80"/>
        <v>Компютърно инженерство</v>
      </c>
      <c r="AH155" s="162" t="str">
        <f t="shared" si="76"/>
        <v/>
      </c>
      <c r="AI155" s="162" t="str">
        <f t="shared" si="76"/>
        <v/>
      </c>
      <c r="AJ155" s="162" t="str">
        <f t="shared" si="76"/>
        <v/>
      </c>
      <c r="AK155" s="162" t="str">
        <f t="shared" si="76"/>
        <v/>
      </c>
      <c r="AL155" s="162" t="str">
        <f t="shared" si="76"/>
        <v/>
      </c>
      <c r="AM155" s="162" t="str">
        <f t="shared" si="76"/>
        <v/>
      </c>
      <c r="AN155" s="162" t="str">
        <f t="shared" si="76"/>
        <v/>
      </c>
      <c r="AO155" s="162" t="str">
        <f t="shared" si="81"/>
        <v/>
      </c>
      <c r="AP155" s="162" t="str">
        <f t="shared" si="81"/>
        <v/>
      </c>
      <c r="AQ155" s="162" t="str">
        <f t="shared" si="81"/>
        <v/>
      </c>
      <c r="AR155" s="162" t="str">
        <f t="shared" si="81"/>
        <v/>
      </c>
      <c r="AS155" s="162" t="str">
        <f t="shared" si="81"/>
        <v/>
      </c>
      <c r="AT155" s="162" t="str">
        <f t="shared" si="81"/>
        <v/>
      </c>
      <c r="AU155" s="162" t="str">
        <f t="shared" si="81"/>
        <v/>
      </c>
      <c r="AV155" s="162" t="str">
        <f t="shared" si="81"/>
        <v/>
      </c>
      <c r="AW155" s="162" t="str">
        <f t="shared" si="81"/>
        <v/>
      </c>
      <c r="AX155" s="163" t="str">
        <f t="shared" si="81"/>
        <v/>
      </c>
      <c r="AY155" s="162" t="str">
        <f t="shared" si="81"/>
        <v/>
      </c>
      <c r="AZ155" s="162" t="str">
        <f t="shared" si="81"/>
        <v/>
      </c>
      <c r="BA155" s="162" t="str">
        <f t="shared" si="81"/>
        <v/>
      </c>
      <c r="BB155" s="142">
        <f t="shared" si="72"/>
        <v>0</v>
      </c>
      <c r="BC155" s="310"/>
    </row>
    <row r="156" spans="1:55" ht="16.5" thickBot="1" x14ac:dyDescent="0.3">
      <c r="A156" s="302"/>
      <c r="B156" s="309"/>
      <c r="C156" s="149" t="str">
        <f>БАКАЛАВРИ!C156</f>
        <v>ФзФ</v>
      </c>
      <c r="D156" s="150" t="str">
        <f>БАКАЛАВРИ!D156</f>
        <v>Комуникации и физична електроника</v>
      </c>
      <c r="E156" s="147">
        <f>SUMIFS(дДанни[Часове],дДанни[ОКС],"Доктор",дДанни[пФакултет],E$34,дДанни[нФакултет],$C156,дДанни[СПЕЦИАЛНОСТ],$D156)</f>
        <v>0</v>
      </c>
      <c r="F156" s="147">
        <f>SUMIFS(дДанни[Часове],дДанни[ОКС],"Доктор",дДанни[пФакултет],F$34,дДанни[нФакултет],$C156,дДанни[СПЕЦИАЛНОСТ],$D156)</f>
        <v>0</v>
      </c>
      <c r="G156" s="147">
        <f>SUMIFS(дДанни[Часове],дДанни[ОКС],"Доктор",дДанни[пФакултет],G$34,дДанни[нФакултет],$C156,дДанни[СПЕЦИАЛНОСТ],$D156)</f>
        <v>0</v>
      </c>
      <c r="H156" s="147">
        <f>SUMIFS(дДанни[Часове],дДанни[ОКС],"Доктор",дДанни[пФакултет],H$34,дДанни[нФакултет],$C156,дДанни[СПЕЦИАЛНОСТ],$D156)</f>
        <v>0</v>
      </c>
      <c r="I156" s="147">
        <f>SUMIFS(дДанни[Часове],дДанни[ОКС],"Доктор",дДанни[пФакултет],I$34,дДанни[нФакултет],$C156,дДанни[СПЕЦИАЛНОСТ],$D156)</f>
        <v>0</v>
      </c>
      <c r="J156" s="147">
        <f>SUMIFS(дДанни[Часове],дДанни[ОКС],"Доктор",дДанни[пФакултет],J$34,дДанни[нФакултет],$C156,дДанни[СПЕЦИАЛНОСТ],$D156)</f>
        <v>0</v>
      </c>
      <c r="K156" s="147">
        <f>SUMIFS(дДанни[Часове],дДанни[ОКС],"Доктор",дДанни[пФакултет],K$34,дДанни[нФакултет],$C156,дДанни[СПЕЦИАЛНОСТ],$D156)</f>
        <v>0</v>
      </c>
      <c r="L156" s="147">
        <f>SUMIFS(дДанни[Часове],дДанни[ОКС],"Доктор",дДанни[пФакултет],L$34,дДанни[нФакултет],$C156,дДанни[СПЕЦИАЛНОСТ],$D156)</f>
        <v>0</v>
      </c>
      <c r="M156" s="147">
        <f>SUMIFS(дДанни[Часове],дДанни[ОКС],"Доктор",дДанни[пФакултет],M$34,дДанни[нФакултет],$C156,дДанни[СПЕЦИАЛНОСТ],$D156)</f>
        <v>0</v>
      </c>
      <c r="N156" s="147">
        <f>SUMIFS(дДанни[Часове],дДанни[ОКС],"Доктор",дДанни[пФакултет],N$34,дДанни[нФакултет],$C156,дДанни[СПЕЦИАЛНОСТ],$D156)</f>
        <v>0</v>
      </c>
      <c r="O156" s="147">
        <f>SUMIFS(дДанни[Часове],дДанни[ОКС],"Доктор",дДанни[пФакултет],O$34,дДанни[нФакултет],$C156,дДанни[СПЕЦИАЛНОСТ],$D156)</f>
        <v>0</v>
      </c>
      <c r="P156" s="147">
        <f>SUMIFS(дДанни[Часове],дДанни[ОКС],"Доктор",дДанни[пФакултет],P$34,дДанни[нФакултет],$C156,дДанни[СПЕЦИАЛНОСТ],$D156)</f>
        <v>0</v>
      </c>
      <c r="Q156" s="147">
        <f>SUMIFS(дДанни[Часове],дДанни[ОКС],"Доктор",дДанни[пФакултет],Q$34,дДанни[нФакултет],$C156,дДанни[СПЕЦИАЛНОСТ],$D156)</f>
        <v>0</v>
      </c>
      <c r="R156" s="147">
        <f>SUMIFS(дДанни[Часове],дДанни[ОКС],"Доктор",дДанни[пФакултет],R$34,дДанни[нФакултет],$C156,дДанни[СПЕЦИАЛНОСТ],$D156)</f>
        <v>0</v>
      </c>
      <c r="S156" s="147">
        <f>SUMIFS(дДанни[Часове],дДанни[ОКС],"Доктор",дДанни[пФакултет],S$34,дДанни[нФакултет],$C156,дДанни[СПЕЦИАЛНОСТ],$D156)</f>
        <v>0</v>
      </c>
      <c r="T156" s="147">
        <f>SUMIFS(дДанни[Часове],дДанни[ОКС],"Доктор",дДанни[пФакултет],T$34,дДанни[нФакултет],$C156,дДанни[СПЕЦИАЛНОСТ],$D156)</f>
        <v>0</v>
      </c>
      <c r="U156" s="148">
        <f>SUMIFS(дДанни[Часове],дДанни[ОКС],"Доктор",дДанни[пФакултет],U$34,дДанни[нФакултет],$C156,дДанни[СПЕЦИАЛНОСТ],$D156)</f>
        <v>0</v>
      </c>
      <c r="V156" s="147">
        <f>SUMIFS(дДанни[Часове],дДанни[ОКС],"Доктор",дДанни[пФакултет],V$34,дДанни[нФакултет],$C156,дДанни[СПЕЦИАЛНОСТ],$D156)</f>
        <v>0</v>
      </c>
      <c r="W156" s="147">
        <f>SUMIFS(дДанни[Часове],дДанни[ОКС],"Доктор",дДанни[пФакултет],W$34,дДанни[нФакултет],$C156,дДанни[СПЕЦИАЛНОСТ],$D156)</f>
        <v>0</v>
      </c>
      <c r="X156" s="147">
        <f>SUMIFS(дДанни[Часове],дДанни[ОКС],"Доктор",дДанни[пФакултет],X$34,дДанни[нФакултет],$C156,дДанни[СПЕЦИАЛНОСТ],$D156)</f>
        <v>0</v>
      </c>
      <c r="Y156" s="24">
        <f t="shared" si="69"/>
        <v>0</v>
      </c>
      <c r="Z156" s="307"/>
      <c r="AB156" s="140"/>
      <c r="AD156" s="302"/>
      <c r="AE156" s="309"/>
      <c r="AF156" s="149" t="str">
        <f t="shared" si="80"/>
        <v>ФзФ</v>
      </c>
      <c r="AG156" s="150" t="str">
        <f t="shared" si="80"/>
        <v>Комуникации и физична електроника</v>
      </c>
      <c r="AH156" s="166" t="str">
        <f t="shared" si="76"/>
        <v/>
      </c>
      <c r="AI156" s="166" t="str">
        <f t="shared" si="76"/>
        <v/>
      </c>
      <c r="AJ156" s="166" t="str">
        <f t="shared" si="76"/>
        <v/>
      </c>
      <c r="AK156" s="166" t="str">
        <f t="shared" si="76"/>
        <v/>
      </c>
      <c r="AL156" s="166" t="str">
        <f t="shared" si="76"/>
        <v/>
      </c>
      <c r="AM156" s="166" t="str">
        <f t="shared" si="76"/>
        <v/>
      </c>
      <c r="AN156" s="166" t="str">
        <f t="shared" si="76"/>
        <v/>
      </c>
      <c r="AO156" s="166" t="str">
        <f t="shared" si="81"/>
        <v/>
      </c>
      <c r="AP156" s="166" t="str">
        <f t="shared" si="81"/>
        <v/>
      </c>
      <c r="AQ156" s="166" t="str">
        <f t="shared" si="81"/>
        <v/>
      </c>
      <c r="AR156" s="166" t="str">
        <f t="shared" si="81"/>
        <v/>
      </c>
      <c r="AS156" s="166" t="str">
        <f t="shared" si="81"/>
        <v/>
      </c>
      <c r="AT156" s="166" t="str">
        <f t="shared" si="81"/>
        <v/>
      </c>
      <c r="AU156" s="166" t="str">
        <f t="shared" si="81"/>
        <v/>
      </c>
      <c r="AV156" s="166" t="str">
        <f t="shared" si="81"/>
        <v/>
      </c>
      <c r="AW156" s="166" t="str">
        <f t="shared" si="81"/>
        <v/>
      </c>
      <c r="AX156" s="167" t="str">
        <f t="shared" si="81"/>
        <v/>
      </c>
      <c r="AY156" s="166" t="str">
        <f t="shared" si="81"/>
        <v/>
      </c>
      <c r="AZ156" s="166" t="str">
        <f t="shared" si="81"/>
        <v/>
      </c>
      <c r="BA156" s="166" t="str">
        <f t="shared" si="81"/>
        <v/>
      </c>
      <c r="BB156" s="142">
        <f t="shared" si="72"/>
        <v>0</v>
      </c>
      <c r="BC156" s="311"/>
    </row>
    <row r="157" spans="1:55" ht="15.75" x14ac:dyDescent="0.25">
      <c r="A157" s="301">
        <f>MAX($A$36:A156)+1</f>
        <v>24</v>
      </c>
      <c r="B157" s="304" t="str">
        <f>БАКАЛАВРИ!B157</f>
        <v>Информатика и компютърни науки</v>
      </c>
      <c r="C157" s="69" t="str">
        <f>БАКАЛАВРИ!C157</f>
        <v>ФМИ</v>
      </c>
      <c r="D157" s="59" t="str">
        <f>БАКАЛАВРИ!D157</f>
        <v>Информатика</v>
      </c>
      <c r="E157" s="12">
        <f>SUMIFS(дДанни[Часове],дДанни[ОКС],"Доктор",дДанни[пФакултет],E$34,дДанни[нФакултет],$C157,дДанни[СПЕЦИАЛНОСТ],$D157)</f>
        <v>0</v>
      </c>
      <c r="F157" s="12">
        <f>SUMIFS(дДанни[Часове],дДанни[ОКС],"Доктор",дДанни[пФакултет],F$34,дДанни[нФакултет],$C157,дДанни[СПЕЦИАЛНОСТ],$D157)</f>
        <v>0</v>
      </c>
      <c r="G157" s="12">
        <f>SUMIFS(дДанни[Часове],дДанни[ОКС],"Доктор",дДанни[пФакултет],G$34,дДанни[нФакултет],$C157,дДанни[СПЕЦИАЛНОСТ],$D157)</f>
        <v>0</v>
      </c>
      <c r="H157" s="12">
        <f>SUMIFS(дДанни[Часове],дДанни[ОКС],"Доктор",дДанни[пФакултет],H$34,дДанни[нФакултет],$C157,дДанни[СПЕЦИАЛНОСТ],$D157)</f>
        <v>0</v>
      </c>
      <c r="I157" s="12">
        <f>SUMIFS(дДанни[Часове],дДанни[ОКС],"Доктор",дДанни[пФакултет],I$34,дДанни[нФакултет],$C157,дДанни[СПЕЦИАЛНОСТ],$D157)</f>
        <v>0</v>
      </c>
      <c r="J157" s="12">
        <f>SUMIFS(дДанни[Часове],дДанни[ОКС],"Доктор",дДанни[пФакултет],J$34,дДанни[нФакултет],$C157,дДанни[СПЕЦИАЛНОСТ],$D157)</f>
        <v>0</v>
      </c>
      <c r="K157" s="12">
        <f>SUMIFS(дДанни[Часове],дДанни[ОКС],"Доктор",дДанни[пФакултет],K$34,дДанни[нФакултет],$C157,дДанни[СПЕЦИАЛНОСТ],$D157)</f>
        <v>0</v>
      </c>
      <c r="L157" s="12">
        <f>SUMIFS(дДанни[Часове],дДанни[ОКС],"Доктор",дДанни[пФакултет],L$34,дДанни[нФакултет],$C157,дДанни[СПЕЦИАЛНОСТ],$D157)</f>
        <v>0</v>
      </c>
      <c r="M157" s="12">
        <f>SUMIFS(дДанни[Часове],дДанни[ОКС],"Доктор",дДанни[пФакултет],M$34,дДанни[нФакултет],$C157,дДанни[СПЕЦИАЛНОСТ],$D157)</f>
        <v>0</v>
      </c>
      <c r="N157" s="12">
        <v>2</v>
      </c>
      <c r="O157" s="12">
        <f>SUMIFS(дДанни[Часове],дДанни[ОКС],"Доктор",дДанни[пФакултет],O$34,дДанни[нФакултет],$C157,дДанни[СПЕЦИАЛНОСТ],$D157)</f>
        <v>0</v>
      </c>
      <c r="P157" s="12">
        <f>SUMIFS(дДанни[Часове],дДанни[ОКС],"Доктор",дДанни[пФакултет],P$34,дДанни[нФакултет],$C157,дДанни[СПЕЦИАЛНОСТ],$D157)</f>
        <v>0</v>
      </c>
      <c r="Q157" s="12">
        <f>SUMIFS(дДанни[Часове],дДанни[ОКС],"Доктор",дДанни[пФакултет],Q$34,дДанни[нФакултет],$C157,дДанни[СПЕЦИАЛНОСТ],$D157)</f>
        <v>0</v>
      </c>
      <c r="R157" s="12">
        <f>SUMIFS(дДанни[Часове],дДанни[ОКС],"Доктор",дДанни[пФакултет],R$34,дДанни[нФакултет],$C157,дДанни[СПЕЦИАЛНОСТ],$D157)</f>
        <v>0</v>
      </c>
      <c r="S157" s="12">
        <f>SUMIFS(дДанни[Часове],дДанни[ОКС],"Доктор",дДанни[пФакултет],S$34,дДанни[нФакултет],$C157,дДанни[СПЕЦИАЛНОСТ],$D157)</f>
        <v>0</v>
      </c>
      <c r="T157" s="12">
        <f>SUMIFS(дДанни[Часове],дДанни[ОКС],"Доктор",дДанни[пФакултет],T$34,дДанни[нФакултет],$C157,дДанни[СПЕЦИАЛНОСТ],$D157)</f>
        <v>0</v>
      </c>
      <c r="U157" s="32">
        <f>SUMIFS(дДанни[Часове],дДанни[ОКС],"Доктор",дДанни[пФакултет],U$34,дДанни[нФакултет],$C157,дДанни[СПЕЦИАЛНОСТ],$D157)</f>
        <v>0</v>
      </c>
      <c r="V157" s="12">
        <f>SUMIFS(дДанни[Часове],дДанни[ОКС],"Доктор",дДанни[пФакултет],V$34,дДанни[нФакултет],$C157,дДанни[СПЕЦИАЛНОСТ],$D157)</f>
        <v>0</v>
      </c>
      <c r="W157" s="12">
        <f>SUMIFS(дДанни[Часове],дДанни[ОКС],"Доктор",дДанни[пФакултет],W$34,дДанни[нФакултет],$C157,дДанни[СПЕЦИАЛНОСТ],$D157)</f>
        <v>0</v>
      </c>
      <c r="X157" s="12">
        <f>SUMIFS(дДанни[Часове],дДанни[ОКС],"Доктор",дДанни[пФакултет],X$34,дДанни[нФакултет],$C157,дДанни[СПЕЦИАЛНОСТ],$D157)</f>
        <v>0</v>
      </c>
      <c r="Y157" s="24">
        <f t="shared" si="69"/>
        <v>2</v>
      </c>
      <c r="Z157" s="306">
        <f>SUM(Y157:Y160)</f>
        <v>32</v>
      </c>
      <c r="AB157" s="140"/>
      <c r="AD157" s="301">
        <f>A157</f>
        <v>24</v>
      </c>
      <c r="AE157" s="304" t="str">
        <f>B157</f>
        <v>Информатика и компютърни науки</v>
      </c>
      <c r="AF157" s="69" t="str">
        <f t="shared" si="80"/>
        <v>ФМИ</v>
      </c>
      <c r="AG157" s="59" t="str">
        <f t="shared" si="80"/>
        <v>Информатика</v>
      </c>
      <c r="AH157" s="162">
        <f t="shared" si="76"/>
        <v>0</v>
      </c>
      <c r="AI157" s="162">
        <f t="shared" si="76"/>
        <v>0</v>
      </c>
      <c r="AJ157" s="162">
        <f t="shared" si="76"/>
        <v>0</v>
      </c>
      <c r="AK157" s="162">
        <f t="shared" si="76"/>
        <v>0</v>
      </c>
      <c r="AL157" s="162">
        <f t="shared" si="76"/>
        <v>0</v>
      </c>
      <c r="AM157" s="162">
        <f t="shared" si="76"/>
        <v>0</v>
      </c>
      <c r="AN157" s="162">
        <f t="shared" si="76"/>
        <v>0</v>
      </c>
      <c r="AO157" s="162">
        <f t="shared" si="81"/>
        <v>0</v>
      </c>
      <c r="AP157" s="162">
        <f t="shared" si="81"/>
        <v>0</v>
      </c>
      <c r="AQ157" s="162">
        <f t="shared" si="81"/>
        <v>1</v>
      </c>
      <c r="AR157" s="162">
        <f t="shared" si="81"/>
        <v>0</v>
      </c>
      <c r="AS157" s="162">
        <f t="shared" si="81"/>
        <v>0</v>
      </c>
      <c r="AT157" s="162">
        <f t="shared" si="81"/>
        <v>0</v>
      </c>
      <c r="AU157" s="162">
        <f t="shared" si="81"/>
        <v>0</v>
      </c>
      <c r="AV157" s="162">
        <f t="shared" si="81"/>
        <v>0</v>
      </c>
      <c r="AW157" s="162">
        <f t="shared" si="81"/>
        <v>0</v>
      </c>
      <c r="AX157" s="163">
        <f t="shared" si="81"/>
        <v>0</v>
      </c>
      <c r="AY157" s="162">
        <f t="shared" si="81"/>
        <v>0</v>
      </c>
      <c r="AZ157" s="162">
        <f t="shared" si="81"/>
        <v>0</v>
      </c>
      <c r="BA157" s="162">
        <f t="shared" si="81"/>
        <v>0</v>
      </c>
      <c r="BB157" s="142">
        <f t="shared" si="72"/>
        <v>1</v>
      </c>
      <c r="BC157" s="310"/>
    </row>
    <row r="158" spans="1:55" ht="15.75" x14ac:dyDescent="0.25">
      <c r="A158" s="302"/>
      <c r="B158" s="309"/>
      <c r="C158" s="70" t="str">
        <f>БАКАЛАВРИ!C158</f>
        <v>ФМИ</v>
      </c>
      <c r="D158" s="60" t="str">
        <f>БАКАЛАВРИ!D158</f>
        <v>Информационни системи</v>
      </c>
      <c r="E158" s="13">
        <f>SUMIFS(дДанни[Часове],дДанни[ОКС],"Доктор",дДанни[пФакултет],E$34,дДанни[нФакултет],$C158,дДанни[СПЕЦИАЛНОСТ],$D158)</f>
        <v>0</v>
      </c>
      <c r="F158" s="13">
        <f>SUMIFS(дДанни[Часове],дДанни[ОКС],"Доктор",дДанни[пФакултет],F$34,дДанни[нФакултет],$C158,дДанни[СПЕЦИАЛНОСТ],$D158)</f>
        <v>0</v>
      </c>
      <c r="G158" s="13">
        <f>SUMIFS(дДанни[Часове],дДанни[ОКС],"Доктор",дДанни[пФакултет],G$34,дДанни[нФакултет],$C158,дДанни[СПЕЦИАЛНОСТ],$D158)</f>
        <v>0</v>
      </c>
      <c r="H158" s="13">
        <f>SUMIFS(дДанни[Часове],дДанни[ОКС],"Доктор",дДанни[пФакултет],H$34,дДанни[нФакултет],$C158,дДанни[СПЕЦИАЛНОСТ],$D158)</f>
        <v>0</v>
      </c>
      <c r="I158" s="13">
        <f>SUMIFS(дДанни[Часове],дДанни[ОКС],"Доктор",дДанни[пФакултет],I$34,дДанни[нФакултет],$C158,дДанни[СПЕЦИАЛНОСТ],$D158)</f>
        <v>0</v>
      </c>
      <c r="J158" s="13">
        <f>SUMIFS(дДанни[Часове],дДанни[ОКС],"Доктор",дДанни[пФакултет],J$34,дДанни[нФакултет],$C158,дДанни[СПЕЦИАЛНОСТ],$D158)</f>
        <v>0</v>
      </c>
      <c r="K158" s="13">
        <f>SUMIFS(дДанни[Часове],дДанни[ОКС],"Доктор",дДанни[пФакултет],K$34,дДанни[нФакултет],$C158,дДанни[СПЕЦИАЛНОСТ],$D158)</f>
        <v>0</v>
      </c>
      <c r="L158" s="13">
        <f>SUMIFS(дДанни[Часове],дДанни[ОКС],"Доктор",дДанни[пФакултет],L$34,дДанни[нФакултет],$C158,дДанни[СПЕЦИАЛНОСТ],$D158)</f>
        <v>0</v>
      </c>
      <c r="M158" s="13">
        <f>SUMIFS(дДанни[Часове],дДанни[ОКС],"Доктор",дДанни[пФакултет],M$34,дДанни[нФакултет],$C158,дДанни[СПЕЦИАЛНОСТ],$D158)</f>
        <v>0</v>
      </c>
      <c r="N158" s="13">
        <v>11</v>
      </c>
      <c r="O158" s="13">
        <f>SUMIFS(дДанни[Часове],дДанни[ОКС],"Доктор",дДанни[пФакултет],O$34,дДанни[нФакултет],$C158,дДанни[СПЕЦИАЛНОСТ],$D158)</f>
        <v>0</v>
      </c>
      <c r="P158" s="13">
        <f>SUMIFS(дДанни[Часове],дДанни[ОКС],"Доктор",дДанни[пФакултет],P$34,дДанни[нФакултет],$C158,дДанни[СПЕЦИАЛНОСТ],$D158)</f>
        <v>0</v>
      </c>
      <c r="Q158" s="13">
        <f>SUMIFS(дДанни[Часове],дДанни[ОКС],"Доктор",дДанни[пФакултет],Q$34,дДанни[нФакултет],$C158,дДанни[СПЕЦИАЛНОСТ],$D158)</f>
        <v>0</v>
      </c>
      <c r="R158" s="13">
        <f>SUMIFS(дДанни[Часове],дДанни[ОКС],"Доктор",дДанни[пФакултет],R$34,дДанни[нФакултет],$C158,дДанни[СПЕЦИАЛНОСТ],$D158)</f>
        <v>0</v>
      </c>
      <c r="S158" s="13">
        <f>SUMIFS(дДанни[Часове],дДанни[ОКС],"Доктор",дДанни[пФакултет],S$34,дДанни[нФакултет],$C158,дДанни[СПЕЦИАЛНОСТ],$D158)</f>
        <v>0</v>
      </c>
      <c r="T158" s="13">
        <f>SUMIFS(дДанни[Часове],дДанни[ОКС],"Доктор",дДанни[пФакултет],T$34,дДанни[нФакултет],$C158,дДанни[СПЕЦИАЛНОСТ],$D158)</f>
        <v>0</v>
      </c>
      <c r="U158" s="33">
        <f>SUMIFS(дДанни[Часове],дДанни[ОКС],"Доктор",дДанни[пФакултет],U$34,дДанни[нФакултет],$C158,дДанни[СПЕЦИАЛНОСТ],$D158)</f>
        <v>0</v>
      </c>
      <c r="V158" s="13">
        <f>SUMIFS(дДанни[Часове],дДанни[ОКС],"Доктор",дДанни[пФакултет],V$34,дДанни[нФакултет],$C158,дДанни[СПЕЦИАЛНОСТ],$D158)</f>
        <v>0</v>
      </c>
      <c r="W158" s="13">
        <f>SUMIFS(дДанни[Часове],дДанни[ОКС],"Доктор",дДанни[пФакултет],W$34,дДанни[нФакултет],$C158,дДанни[СПЕЦИАЛНОСТ],$D158)</f>
        <v>0</v>
      </c>
      <c r="X158" s="13">
        <f>SUMIFS(дДанни[Часове],дДанни[ОКС],"Доктор",дДанни[пФакултет],X$34,дДанни[нФакултет],$C158,дДанни[СПЕЦИАЛНОСТ],$D158)</f>
        <v>0</v>
      </c>
      <c r="Y158" s="24">
        <f t="shared" si="69"/>
        <v>11</v>
      </c>
      <c r="Z158" s="307"/>
      <c r="AB158" s="140"/>
      <c r="AD158" s="302"/>
      <c r="AE158" s="309"/>
      <c r="AF158" s="70" t="str">
        <f t="shared" si="80"/>
        <v>ФМИ</v>
      </c>
      <c r="AG158" s="60" t="str">
        <f t="shared" si="80"/>
        <v>Информационни системи</v>
      </c>
      <c r="AH158" s="158">
        <f t="shared" si="76"/>
        <v>0</v>
      </c>
      <c r="AI158" s="158">
        <f t="shared" si="76"/>
        <v>0</v>
      </c>
      <c r="AJ158" s="158">
        <f t="shared" si="76"/>
        <v>0</v>
      </c>
      <c r="AK158" s="158">
        <f t="shared" si="76"/>
        <v>0</v>
      </c>
      <c r="AL158" s="158">
        <f t="shared" si="76"/>
        <v>0</v>
      </c>
      <c r="AM158" s="158">
        <f t="shared" si="76"/>
        <v>0</v>
      </c>
      <c r="AN158" s="158">
        <f t="shared" si="76"/>
        <v>0</v>
      </c>
      <c r="AO158" s="158">
        <f t="shared" si="81"/>
        <v>0</v>
      </c>
      <c r="AP158" s="158">
        <f t="shared" si="81"/>
        <v>0</v>
      </c>
      <c r="AQ158" s="158">
        <f t="shared" si="81"/>
        <v>1</v>
      </c>
      <c r="AR158" s="158">
        <f t="shared" si="81"/>
        <v>0</v>
      </c>
      <c r="AS158" s="158">
        <f t="shared" si="81"/>
        <v>0</v>
      </c>
      <c r="AT158" s="158">
        <f t="shared" si="81"/>
        <v>0</v>
      </c>
      <c r="AU158" s="158">
        <f t="shared" si="81"/>
        <v>0</v>
      </c>
      <c r="AV158" s="158">
        <f t="shared" si="81"/>
        <v>0</v>
      </c>
      <c r="AW158" s="158">
        <f t="shared" si="81"/>
        <v>0</v>
      </c>
      <c r="AX158" s="159">
        <f t="shared" si="81"/>
        <v>0</v>
      </c>
      <c r="AY158" s="158">
        <f t="shared" si="81"/>
        <v>0</v>
      </c>
      <c r="AZ158" s="158">
        <f t="shared" si="81"/>
        <v>0</v>
      </c>
      <c r="BA158" s="158">
        <f t="shared" si="81"/>
        <v>0</v>
      </c>
      <c r="BB158" s="142">
        <f t="shared" si="72"/>
        <v>1</v>
      </c>
      <c r="BC158" s="311"/>
    </row>
    <row r="159" spans="1:55" ht="15.75" x14ac:dyDescent="0.25">
      <c r="A159" s="302"/>
      <c r="B159" s="309"/>
      <c r="C159" s="70" t="str">
        <f>БАКАЛАВРИ!C159</f>
        <v>ФМИ</v>
      </c>
      <c r="D159" s="60" t="str">
        <f>БАКАЛАВРИ!D159</f>
        <v>Компютърни науки</v>
      </c>
      <c r="E159" s="13">
        <f>SUMIFS(дДанни[Часове],дДанни[ОКС],"Доктор",дДанни[пФакултет],E$34,дДанни[нФакултет],$C159,дДанни[СПЕЦИАЛНОСТ],$D159)</f>
        <v>0</v>
      </c>
      <c r="F159" s="13">
        <f>SUMIFS(дДанни[Часове],дДанни[ОКС],"Доктор",дДанни[пФакултет],F$34,дДанни[нФакултет],$C159,дДанни[СПЕЦИАЛНОСТ],$D159)</f>
        <v>0</v>
      </c>
      <c r="G159" s="13">
        <f>SUMIFS(дДанни[Часове],дДанни[ОКС],"Доктор",дДанни[пФакултет],G$34,дДанни[нФакултет],$C159,дДанни[СПЕЦИАЛНОСТ],$D159)</f>
        <v>0</v>
      </c>
      <c r="H159" s="13">
        <f>SUMIFS(дДанни[Часове],дДанни[ОКС],"Доктор",дДанни[пФакултет],H$34,дДанни[нФакултет],$C159,дДанни[СПЕЦИАЛНОСТ],$D159)</f>
        <v>0</v>
      </c>
      <c r="I159" s="13">
        <f>SUMIFS(дДанни[Часове],дДанни[ОКС],"Доктор",дДанни[пФакултет],I$34,дДанни[нФакултет],$C159,дДанни[СПЕЦИАЛНОСТ],$D159)</f>
        <v>0</v>
      </c>
      <c r="J159" s="13">
        <f>SUMIFS(дДанни[Часове],дДанни[ОКС],"Доктор",дДанни[пФакултет],J$34,дДанни[нФакултет],$C159,дДанни[СПЕЦИАЛНОСТ],$D159)</f>
        <v>0</v>
      </c>
      <c r="K159" s="13">
        <f>SUMIFS(дДанни[Часове],дДанни[ОКС],"Доктор",дДанни[пФакултет],K$34,дДанни[нФакултет],$C159,дДанни[СПЕЦИАЛНОСТ],$D159)</f>
        <v>0</v>
      </c>
      <c r="L159" s="13">
        <f>SUMIFS(дДанни[Часове],дДанни[ОКС],"Доктор",дДанни[пФакултет],L$34,дДанни[нФакултет],$C159,дДанни[СПЕЦИАЛНОСТ],$D159)</f>
        <v>0</v>
      </c>
      <c r="M159" s="13">
        <f>SUMIFS(дДанни[Часове],дДанни[ОКС],"Доктор",дДанни[пФакултет],M$34,дДанни[нФакултет],$C159,дДанни[СПЕЦИАЛНОСТ],$D159)</f>
        <v>0</v>
      </c>
      <c r="N159" s="13">
        <v>5</v>
      </c>
      <c r="O159" s="13">
        <f>SUMIFS(дДанни[Часове],дДанни[ОКС],"Доктор",дДанни[пФакултет],O$34,дДанни[нФакултет],$C159,дДанни[СПЕЦИАЛНОСТ],$D159)</f>
        <v>0</v>
      </c>
      <c r="P159" s="13">
        <f>SUMIFS(дДанни[Часове],дДанни[ОКС],"Доктор",дДанни[пФакултет],P$34,дДанни[нФакултет],$C159,дДанни[СПЕЦИАЛНОСТ],$D159)</f>
        <v>0</v>
      </c>
      <c r="Q159" s="13">
        <f>SUMIFS(дДанни[Часове],дДанни[ОКС],"Доктор",дДанни[пФакултет],Q$34,дДанни[нФакултет],$C159,дДанни[СПЕЦИАЛНОСТ],$D159)</f>
        <v>0</v>
      </c>
      <c r="R159" s="13">
        <f>SUMIFS(дДанни[Часове],дДанни[ОКС],"Доктор",дДанни[пФакултет],R$34,дДанни[нФакултет],$C159,дДанни[СПЕЦИАЛНОСТ],$D159)</f>
        <v>0</v>
      </c>
      <c r="S159" s="13">
        <f>SUMIFS(дДанни[Часове],дДанни[ОКС],"Доктор",дДанни[пФакултет],S$34,дДанни[нФакултет],$C159,дДанни[СПЕЦИАЛНОСТ],$D159)</f>
        <v>0</v>
      </c>
      <c r="T159" s="13">
        <f>SUMIFS(дДанни[Часове],дДанни[ОКС],"Доктор",дДанни[пФакултет],T$34,дДанни[нФакултет],$C159,дДанни[СПЕЦИАЛНОСТ],$D159)</f>
        <v>0</v>
      </c>
      <c r="U159" s="33">
        <f>SUMIFS(дДанни[Часове],дДанни[ОКС],"Доктор",дДанни[пФакултет],U$34,дДанни[нФакултет],$C159,дДанни[СПЕЦИАЛНОСТ],$D159)</f>
        <v>0</v>
      </c>
      <c r="V159" s="13">
        <f>SUMIFS(дДанни[Часове],дДанни[ОКС],"Доктор",дДанни[пФакултет],V$34,дДанни[нФакултет],$C159,дДанни[СПЕЦИАЛНОСТ],$D159)</f>
        <v>0</v>
      </c>
      <c r="W159" s="13">
        <f>SUMIFS(дДанни[Часове],дДанни[ОКС],"Доктор",дДанни[пФакултет],W$34,дДанни[нФакултет],$C159,дДанни[СПЕЦИАЛНОСТ],$D159)</f>
        <v>0</v>
      </c>
      <c r="X159" s="13">
        <f>SUMIFS(дДанни[Часове],дДанни[ОКС],"Доктор",дДанни[пФакултет],X$34,дДанни[нФакултет],$C159,дДанни[СПЕЦИАЛНОСТ],$D159)</f>
        <v>0</v>
      </c>
      <c r="Y159" s="24">
        <f t="shared" si="69"/>
        <v>5</v>
      </c>
      <c r="Z159" s="307"/>
      <c r="AB159" s="140"/>
      <c r="AD159" s="302"/>
      <c r="AE159" s="309"/>
      <c r="AF159" s="70" t="str">
        <f t="shared" si="80"/>
        <v>ФМИ</v>
      </c>
      <c r="AG159" s="60" t="str">
        <f t="shared" si="80"/>
        <v>Компютърни науки</v>
      </c>
      <c r="AH159" s="158">
        <f t="shared" si="76"/>
        <v>0</v>
      </c>
      <c r="AI159" s="158">
        <f t="shared" si="76"/>
        <v>0</v>
      </c>
      <c r="AJ159" s="158">
        <f t="shared" si="76"/>
        <v>0</v>
      </c>
      <c r="AK159" s="158">
        <f t="shared" si="76"/>
        <v>0</v>
      </c>
      <c r="AL159" s="158">
        <f t="shared" si="76"/>
        <v>0</v>
      </c>
      <c r="AM159" s="158">
        <f t="shared" si="76"/>
        <v>0</v>
      </c>
      <c r="AN159" s="158">
        <f t="shared" si="76"/>
        <v>0</v>
      </c>
      <c r="AO159" s="158">
        <f t="shared" si="81"/>
        <v>0</v>
      </c>
      <c r="AP159" s="158">
        <f t="shared" si="81"/>
        <v>0</v>
      </c>
      <c r="AQ159" s="158">
        <f t="shared" si="81"/>
        <v>1</v>
      </c>
      <c r="AR159" s="158">
        <f t="shared" si="81"/>
        <v>0</v>
      </c>
      <c r="AS159" s="158">
        <f t="shared" si="81"/>
        <v>0</v>
      </c>
      <c r="AT159" s="158">
        <f t="shared" si="81"/>
        <v>0</v>
      </c>
      <c r="AU159" s="158">
        <f t="shared" si="81"/>
        <v>0</v>
      </c>
      <c r="AV159" s="158">
        <f t="shared" si="81"/>
        <v>0</v>
      </c>
      <c r="AW159" s="158">
        <f t="shared" si="81"/>
        <v>0</v>
      </c>
      <c r="AX159" s="159">
        <f t="shared" si="81"/>
        <v>0</v>
      </c>
      <c r="AY159" s="158">
        <f t="shared" si="81"/>
        <v>0</v>
      </c>
      <c r="AZ159" s="158">
        <f t="shared" si="81"/>
        <v>0</v>
      </c>
      <c r="BA159" s="158">
        <f t="shared" si="81"/>
        <v>0</v>
      </c>
      <c r="BB159" s="142">
        <f t="shared" si="72"/>
        <v>1</v>
      </c>
      <c r="BC159" s="311"/>
    </row>
    <row r="160" spans="1:55" ht="16.5" thickBot="1" x14ac:dyDescent="0.3">
      <c r="A160" s="303"/>
      <c r="B160" s="305"/>
      <c r="C160" s="71" t="str">
        <f>БАКАЛАВРИ!C160</f>
        <v>ФМИ</v>
      </c>
      <c r="D160" s="61" t="str">
        <f>БАКАЛАВРИ!D160</f>
        <v>Софтуерно инженерство</v>
      </c>
      <c r="E160" s="14">
        <f>SUMIFS(дДанни[Часове],дДанни[ОКС],"Доктор",дДанни[пФакултет],E$34,дДанни[нФакултет],$C160,дДанни[СПЕЦИАЛНОСТ],$D160)</f>
        <v>0</v>
      </c>
      <c r="F160" s="14">
        <f>SUMIFS(дДанни[Часове],дДанни[ОКС],"Доктор",дДанни[пФакултет],F$34,дДанни[нФакултет],$C160,дДанни[СПЕЦИАЛНОСТ],$D160)</f>
        <v>0</v>
      </c>
      <c r="G160" s="14">
        <f>SUMIFS(дДанни[Часове],дДанни[ОКС],"Доктор",дДанни[пФакултет],G$34,дДанни[нФакултет],$C160,дДанни[СПЕЦИАЛНОСТ],$D160)</f>
        <v>0</v>
      </c>
      <c r="H160" s="14">
        <f>SUMIFS(дДанни[Часове],дДанни[ОКС],"Доктор",дДанни[пФакултет],H$34,дДанни[нФакултет],$C160,дДанни[СПЕЦИАЛНОСТ],$D160)</f>
        <v>0</v>
      </c>
      <c r="I160" s="14">
        <f>SUMIFS(дДанни[Часове],дДанни[ОКС],"Доктор",дДанни[пФакултет],I$34,дДанни[нФакултет],$C160,дДанни[СПЕЦИАЛНОСТ],$D160)</f>
        <v>0</v>
      </c>
      <c r="J160" s="14">
        <f>SUMIFS(дДанни[Часове],дДанни[ОКС],"Доктор",дДанни[пФакултет],J$34,дДанни[нФакултет],$C160,дДанни[СПЕЦИАЛНОСТ],$D160)</f>
        <v>0</v>
      </c>
      <c r="K160" s="14">
        <f>SUMIFS(дДанни[Часове],дДанни[ОКС],"Доктор",дДанни[пФакултет],K$34,дДанни[нФакултет],$C160,дДанни[СПЕЦИАЛНОСТ],$D160)</f>
        <v>0</v>
      </c>
      <c r="L160" s="14">
        <f>SUMIFS(дДанни[Часове],дДанни[ОКС],"Доктор",дДанни[пФакултет],L$34,дДанни[нФакултет],$C160,дДанни[СПЕЦИАЛНОСТ],$D160)</f>
        <v>0</v>
      </c>
      <c r="M160" s="14">
        <f>SUMIFS(дДанни[Часове],дДанни[ОКС],"Доктор",дДанни[пФакултет],M$34,дДанни[нФакултет],$C160,дДанни[СПЕЦИАЛНОСТ],$D160)</f>
        <v>0</v>
      </c>
      <c r="N160" s="14">
        <v>14</v>
      </c>
      <c r="O160" s="14">
        <f>SUMIFS(дДанни[Часове],дДанни[ОКС],"Доктор",дДанни[пФакултет],O$34,дДанни[нФакултет],$C160,дДанни[СПЕЦИАЛНОСТ],$D160)</f>
        <v>0</v>
      </c>
      <c r="P160" s="14">
        <f>SUMIFS(дДанни[Часове],дДанни[ОКС],"Доктор",дДанни[пФакултет],P$34,дДанни[нФакултет],$C160,дДанни[СПЕЦИАЛНОСТ],$D160)</f>
        <v>0</v>
      </c>
      <c r="Q160" s="14">
        <f>SUMIFS(дДанни[Часове],дДанни[ОКС],"Доктор",дДанни[пФакултет],Q$34,дДанни[нФакултет],$C160,дДанни[СПЕЦИАЛНОСТ],$D160)</f>
        <v>0</v>
      </c>
      <c r="R160" s="14">
        <f>SUMIFS(дДанни[Часове],дДанни[ОКС],"Доктор",дДанни[пФакултет],R$34,дДанни[нФакултет],$C160,дДанни[СПЕЦИАЛНОСТ],$D160)</f>
        <v>0</v>
      </c>
      <c r="S160" s="14">
        <f>SUMIFS(дДанни[Часове],дДанни[ОКС],"Доктор",дДанни[пФакултет],S$34,дДанни[нФакултет],$C160,дДанни[СПЕЦИАЛНОСТ],$D160)</f>
        <v>0</v>
      </c>
      <c r="T160" s="14">
        <f>SUMIFS(дДанни[Часове],дДанни[ОКС],"Доктор",дДанни[пФакултет],T$34,дДанни[нФакултет],$C160,дДанни[СПЕЦИАЛНОСТ],$D160)</f>
        <v>0</v>
      </c>
      <c r="U160" s="34">
        <f>SUMIFS(дДанни[Часове],дДанни[ОКС],"Доктор",дДанни[пФакултет],U$34,дДанни[нФакултет],$C160,дДанни[СПЕЦИАЛНОСТ],$D160)</f>
        <v>0</v>
      </c>
      <c r="V160" s="14">
        <f>SUMIFS(дДанни[Часове],дДанни[ОКС],"Доктор",дДанни[пФакултет],V$34,дДанни[нФакултет],$C160,дДанни[СПЕЦИАЛНОСТ],$D160)</f>
        <v>0</v>
      </c>
      <c r="W160" s="14">
        <f>SUMIFS(дДанни[Часове],дДанни[ОКС],"Доктор",дДанни[пФакултет],W$34,дДанни[нФакултет],$C160,дДанни[СПЕЦИАЛНОСТ],$D160)</f>
        <v>0</v>
      </c>
      <c r="X160" s="14">
        <f>SUMIFS(дДанни[Часове],дДанни[ОКС],"Доктор",дДанни[пФакултет],X$34,дДанни[нФакултет],$C160,дДанни[СПЕЦИАЛНОСТ],$D160)</f>
        <v>0</v>
      </c>
      <c r="Y160" s="24">
        <f t="shared" si="69"/>
        <v>14</v>
      </c>
      <c r="Z160" s="308"/>
      <c r="AB160" s="140"/>
      <c r="AD160" s="303"/>
      <c r="AE160" s="305"/>
      <c r="AF160" s="71" t="str">
        <f t="shared" si="80"/>
        <v>ФМИ</v>
      </c>
      <c r="AG160" s="61" t="str">
        <f t="shared" si="80"/>
        <v>Софтуерно инженерство</v>
      </c>
      <c r="AH160" s="160">
        <f t="shared" si="76"/>
        <v>0</v>
      </c>
      <c r="AI160" s="160">
        <f t="shared" si="76"/>
        <v>0</v>
      </c>
      <c r="AJ160" s="160">
        <f t="shared" si="76"/>
        <v>0</v>
      </c>
      <c r="AK160" s="160">
        <f t="shared" si="76"/>
        <v>0</v>
      </c>
      <c r="AL160" s="160">
        <f t="shared" si="76"/>
        <v>0</v>
      </c>
      <c r="AM160" s="160">
        <f t="shared" si="76"/>
        <v>0</v>
      </c>
      <c r="AN160" s="160">
        <f t="shared" si="76"/>
        <v>0</v>
      </c>
      <c r="AO160" s="160">
        <f t="shared" si="81"/>
        <v>0</v>
      </c>
      <c r="AP160" s="160">
        <f t="shared" si="81"/>
        <v>0</v>
      </c>
      <c r="AQ160" s="160">
        <f t="shared" si="81"/>
        <v>1</v>
      </c>
      <c r="AR160" s="160">
        <f t="shared" si="81"/>
        <v>0</v>
      </c>
      <c r="AS160" s="160">
        <f t="shared" si="81"/>
        <v>0</v>
      </c>
      <c r="AT160" s="160">
        <f t="shared" si="81"/>
        <v>0</v>
      </c>
      <c r="AU160" s="160">
        <f t="shared" si="81"/>
        <v>0</v>
      </c>
      <c r="AV160" s="160">
        <f t="shared" si="81"/>
        <v>0</v>
      </c>
      <c r="AW160" s="160">
        <f t="shared" si="81"/>
        <v>0</v>
      </c>
      <c r="AX160" s="161">
        <f t="shared" si="81"/>
        <v>0</v>
      </c>
      <c r="AY160" s="160">
        <f t="shared" si="81"/>
        <v>0</v>
      </c>
      <c r="AZ160" s="160">
        <f t="shared" si="81"/>
        <v>0</v>
      </c>
      <c r="BA160" s="160">
        <f t="shared" si="81"/>
        <v>0</v>
      </c>
      <c r="BB160" s="142">
        <f t="shared" si="72"/>
        <v>1</v>
      </c>
      <c r="BC160" s="312"/>
    </row>
    <row r="161" spans="1:55" ht="15.75" x14ac:dyDescent="0.25">
      <c r="A161" s="316">
        <f>MAX($A$36:A160)+1</f>
        <v>25</v>
      </c>
      <c r="B161" s="319" t="str">
        <f>БАКАЛАВРИ!B161</f>
        <v>Математика</v>
      </c>
      <c r="C161" s="78" t="str">
        <f>БАКАЛАВРИ!C161</f>
        <v>ФМИ</v>
      </c>
      <c r="D161" s="68" t="str">
        <f>БАКАЛАВРИ!D161</f>
        <v>Математика</v>
      </c>
      <c r="E161" s="12">
        <f>SUMIFS(дДанни[Часове],дДанни[ОКС],"Доктор",дДанни[пФакултет],E$34,дДанни[нФакултет],$C161,дДанни[СПЕЦИАЛНОСТ],$D161)</f>
        <v>0</v>
      </c>
      <c r="F161" s="12">
        <f>SUMIFS(дДанни[Часове],дДанни[ОКС],"Доктор",дДанни[пФакултет],F$34,дДанни[нФакултет],$C161,дДанни[СПЕЦИАЛНОСТ],$D161)</f>
        <v>0</v>
      </c>
      <c r="G161" s="12">
        <f>SUMIFS(дДанни[Часове],дДанни[ОКС],"Доктор",дДанни[пФакултет],G$34,дДанни[нФакултет],$C161,дДанни[СПЕЦИАЛНОСТ],$D161)</f>
        <v>0</v>
      </c>
      <c r="H161" s="12">
        <f>SUMIFS(дДанни[Часове],дДанни[ОКС],"Доктор",дДанни[пФакултет],H$34,дДанни[нФакултет],$C161,дДанни[СПЕЦИАЛНОСТ],$D161)</f>
        <v>0</v>
      </c>
      <c r="I161" s="12">
        <f>SUMIFS(дДанни[Часове],дДанни[ОКС],"Доктор",дДанни[пФакултет],I$34,дДанни[нФакултет],$C161,дДанни[СПЕЦИАЛНОСТ],$D161)</f>
        <v>0</v>
      </c>
      <c r="J161" s="12">
        <f>SUMIFS(дДанни[Часове],дДанни[ОКС],"Доктор",дДанни[пФакултет],J$34,дДанни[нФакултет],$C161,дДанни[СПЕЦИАЛНОСТ],$D161)</f>
        <v>0</v>
      </c>
      <c r="K161" s="12">
        <f>SUMIFS(дДанни[Часове],дДанни[ОКС],"Доктор",дДанни[пФакултет],K$34,дДанни[нФакултет],$C161,дДанни[СПЕЦИАЛНОСТ],$D161)</f>
        <v>0</v>
      </c>
      <c r="L161" s="12">
        <f>SUMIFS(дДанни[Часове],дДанни[ОКС],"Доктор",дДанни[пФакултет],L$34,дДанни[нФакултет],$C161,дДанни[СПЕЦИАЛНОСТ],$D161)</f>
        <v>0</v>
      </c>
      <c r="M161" s="12">
        <f>SUMIFS(дДанни[Часове],дДанни[ОКС],"Доктор",дДанни[пФакултет],M$34,дДанни[нФакултет],$C161,дДанни[СПЕЦИАЛНОСТ],$D161)</f>
        <v>0</v>
      </c>
      <c r="N161" s="12">
        <v>7</v>
      </c>
      <c r="O161" s="12">
        <f>SUMIFS(дДанни[Часове],дДанни[ОКС],"Доктор",дДанни[пФакултет],O$34,дДанни[нФакултет],$C161,дДанни[СПЕЦИАЛНОСТ],$D161)</f>
        <v>0</v>
      </c>
      <c r="P161" s="12">
        <f>SUMIFS(дДанни[Часове],дДанни[ОКС],"Доктор",дДанни[пФакултет],P$34,дДанни[нФакултет],$C161,дДанни[СПЕЦИАЛНОСТ],$D161)</f>
        <v>0</v>
      </c>
      <c r="Q161" s="12">
        <f>SUMIFS(дДанни[Часове],дДанни[ОКС],"Доктор",дДанни[пФакултет],Q$34,дДанни[нФакултет],$C161,дДанни[СПЕЦИАЛНОСТ],$D161)</f>
        <v>0</v>
      </c>
      <c r="R161" s="12">
        <f>SUMIFS(дДанни[Часове],дДанни[ОКС],"Доктор",дДанни[пФакултет],R$34,дДанни[нФакултет],$C161,дДанни[СПЕЦИАЛНОСТ],$D161)</f>
        <v>0</v>
      </c>
      <c r="S161" s="12">
        <f>SUMIFS(дДанни[Часове],дДанни[ОКС],"Доктор",дДанни[пФакултет],S$34,дДанни[нФакултет],$C161,дДанни[СПЕЦИАЛНОСТ],$D161)</f>
        <v>0</v>
      </c>
      <c r="T161" s="12">
        <f>SUMIFS(дДанни[Часове],дДанни[ОКС],"Доктор",дДанни[пФакултет],T$34,дДанни[нФакултет],$C161,дДанни[СПЕЦИАЛНОСТ],$D161)</f>
        <v>0</v>
      </c>
      <c r="U161" s="32">
        <f>SUMIFS(дДанни[Часове],дДанни[ОКС],"Доктор",дДанни[пФакултет],U$34,дДанни[нФакултет],$C161,дДанни[СПЕЦИАЛНОСТ],$D161)</f>
        <v>0</v>
      </c>
      <c r="V161" s="12">
        <f>SUMIFS(дДанни[Часове],дДанни[ОКС],"Доктор",дДанни[пФакултет],V$34,дДанни[нФакултет],$C161,дДанни[СПЕЦИАЛНОСТ],$D161)</f>
        <v>0</v>
      </c>
      <c r="W161" s="12">
        <f>SUMIFS(дДанни[Часове],дДанни[ОКС],"Доктор",дДанни[пФакултет],W$34,дДанни[нФакултет],$C161,дДанни[СПЕЦИАЛНОСТ],$D161)</f>
        <v>0</v>
      </c>
      <c r="X161" s="12">
        <f>SUMIFS(дДанни[Часове],дДанни[ОКС],"Доктор",дДанни[пФакултет],X$34,дДанни[нФакултет],$C161,дДанни[СПЕЦИАЛНОСТ],$D161)</f>
        <v>0</v>
      </c>
      <c r="Y161" s="24">
        <f t="shared" si="69"/>
        <v>7</v>
      </c>
      <c r="Z161" s="355">
        <f>SUM(Y161:Y163)</f>
        <v>17</v>
      </c>
      <c r="AB161" s="140"/>
      <c r="AD161" s="316">
        <f>A161</f>
        <v>25</v>
      </c>
      <c r="AE161" s="319" t="str">
        <f>B161</f>
        <v>Математика</v>
      </c>
      <c r="AF161" s="78" t="str">
        <f t="shared" si="80"/>
        <v>ФМИ</v>
      </c>
      <c r="AG161" s="68" t="str">
        <f t="shared" si="80"/>
        <v>Математика</v>
      </c>
      <c r="AH161" s="162">
        <f t="shared" ref="AH161:AV175" si="82">IFERROR(E161/$Y161,"")</f>
        <v>0</v>
      </c>
      <c r="AI161" s="162">
        <f t="shared" si="82"/>
        <v>0</v>
      </c>
      <c r="AJ161" s="162">
        <f t="shared" si="82"/>
        <v>0</v>
      </c>
      <c r="AK161" s="162">
        <f t="shared" si="82"/>
        <v>0</v>
      </c>
      <c r="AL161" s="162">
        <f t="shared" si="82"/>
        <v>0</v>
      </c>
      <c r="AM161" s="162">
        <f t="shared" si="82"/>
        <v>0</v>
      </c>
      <c r="AN161" s="162">
        <f t="shared" si="82"/>
        <v>0</v>
      </c>
      <c r="AO161" s="162">
        <f t="shared" si="81"/>
        <v>0</v>
      </c>
      <c r="AP161" s="162">
        <f t="shared" si="81"/>
        <v>0</v>
      </c>
      <c r="AQ161" s="162">
        <f t="shared" si="81"/>
        <v>1</v>
      </c>
      <c r="AR161" s="162">
        <f t="shared" si="81"/>
        <v>0</v>
      </c>
      <c r="AS161" s="162">
        <f t="shared" si="81"/>
        <v>0</v>
      </c>
      <c r="AT161" s="162">
        <f t="shared" si="81"/>
        <v>0</v>
      </c>
      <c r="AU161" s="162">
        <f t="shared" si="81"/>
        <v>0</v>
      </c>
      <c r="AV161" s="162">
        <f t="shared" si="81"/>
        <v>0</v>
      </c>
      <c r="AW161" s="162">
        <f t="shared" si="81"/>
        <v>0</v>
      </c>
      <c r="AX161" s="163">
        <f t="shared" si="81"/>
        <v>0</v>
      </c>
      <c r="AY161" s="162">
        <f t="shared" si="81"/>
        <v>0</v>
      </c>
      <c r="AZ161" s="162">
        <f t="shared" si="81"/>
        <v>0</v>
      </c>
      <c r="BA161" s="162">
        <f t="shared" si="81"/>
        <v>0</v>
      </c>
      <c r="BB161" s="142">
        <f t="shared" si="72"/>
        <v>1</v>
      </c>
      <c r="BC161" s="313"/>
    </row>
    <row r="162" spans="1:55" ht="15.75" x14ac:dyDescent="0.25">
      <c r="A162" s="317"/>
      <c r="B162" s="320"/>
      <c r="C162" s="75" t="str">
        <f>БАКАЛАВРИ!C162</f>
        <v>ФМИ</v>
      </c>
      <c r="D162" s="66" t="str">
        <f>БАКАЛАВРИ!D162</f>
        <v>Статистика</v>
      </c>
      <c r="E162" s="13">
        <f>SUMIFS(дДанни[Часове],дДанни[ОКС],"Доктор",дДанни[пФакултет],E$34,дДанни[нФакултет],$C162,дДанни[СПЕЦИАЛНОСТ],$D162)</f>
        <v>0</v>
      </c>
      <c r="F162" s="13">
        <f>SUMIFS(дДанни[Часове],дДанни[ОКС],"Доктор",дДанни[пФакултет],F$34,дДанни[нФакултет],$C162,дДанни[СПЕЦИАЛНОСТ],$D162)</f>
        <v>0</v>
      </c>
      <c r="G162" s="13">
        <f>SUMIFS(дДанни[Часове],дДанни[ОКС],"Доктор",дДанни[пФакултет],G$34,дДанни[нФакултет],$C162,дДанни[СПЕЦИАЛНОСТ],$D162)</f>
        <v>0</v>
      </c>
      <c r="H162" s="13">
        <f>SUMIFS(дДанни[Часове],дДанни[ОКС],"Доктор",дДанни[пФакултет],H$34,дДанни[нФакултет],$C162,дДанни[СПЕЦИАЛНОСТ],$D162)</f>
        <v>0</v>
      </c>
      <c r="I162" s="13">
        <f>SUMIFS(дДанни[Часове],дДанни[ОКС],"Доктор",дДанни[пФакултет],I$34,дДанни[нФакултет],$C162,дДанни[СПЕЦИАЛНОСТ],$D162)</f>
        <v>0</v>
      </c>
      <c r="J162" s="13">
        <f>SUMIFS(дДанни[Часове],дДанни[ОКС],"Доктор",дДанни[пФакултет],J$34,дДанни[нФакултет],$C162,дДанни[СПЕЦИАЛНОСТ],$D162)</f>
        <v>0</v>
      </c>
      <c r="K162" s="13">
        <f>SUMIFS(дДанни[Часове],дДанни[ОКС],"Доктор",дДанни[пФакултет],K$34,дДанни[нФакултет],$C162,дДанни[СПЕЦИАЛНОСТ],$D162)</f>
        <v>0</v>
      </c>
      <c r="L162" s="13">
        <f>SUMIFS(дДанни[Часове],дДанни[ОКС],"Доктор",дДанни[пФакултет],L$34,дДанни[нФакултет],$C162,дДанни[СПЕЦИАЛНОСТ],$D162)</f>
        <v>0</v>
      </c>
      <c r="M162" s="13">
        <f>SUMIFS(дДанни[Часове],дДанни[ОКС],"Доктор",дДанни[пФакултет],M$34,дДанни[нФакултет],$C162,дДанни[СПЕЦИАЛНОСТ],$D162)</f>
        <v>0</v>
      </c>
      <c r="N162" s="13">
        <v>2</v>
      </c>
      <c r="O162" s="13">
        <f>SUMIFS(дДанни[Часове],дДанни[ОКС],"Доктор",дДанни[пФакултет],O$34,дДанни[нФакултет],$C162,дДанни[СПЕЦИАЛНОСТ],$D162)</f>
        <v>0</v>
      </c>
      <c r="P162" s="13">
        <f>SUMIFS(дДанни[Часове],дДанни[ОКС],"Доктор",дДанни[пФакултет],P$34,дДанни[нФакултет],$C162,дДанни[СПЕЦИАЛНОСТ],$D162)</f>
        <v>0</v>
      </c>
      <c r="Q162" s="13">
        <f>SUMIFS(дДанни[Часове],дДанни[ОКС],"Доктор",дДанни[пФакултет],Q$34,дДанни[нФакултет],$C162,дДанни[СПЕЦИАЛНОСТ],$D162)</f>
        <v>0</v>
      </c>
      <c r="R162" s="13">
        <f>SUMIFS(дДанни[Часове],дДанни[ОКС],"Доктор",дДанни[пФакултет],R$34,дДанни[нФакултет],$C162,дДанни[СПЕЦИАЛНОСТ],$D162)</f>
        <v>0</v>
      </c>
      <c r="S162" s="13">
        <f>SUMIFS(дДанни[Часове],дДанни[ОКС],"Доктор",дДанни[пФакултет],S$34,дДанни[нФакултет],$C162,дДанни[СПЕЦИАЛНОСТ],$D162)</f>
        <v>0</v>
      </c>
      <c r="T162" s="13">
        <f>SUMIFS(дДанни[Часове],дДанни[ОКС],"Доктор",дДанни[пФакултет],T$34,дДанни[нФакултет],$C162,дДанни[СПЕЦИАЛНОСТ],$D162)</f>
        <v>0</v>
      </c>
      <c r="U162" s="33">
        <f>SUMIFS(дДанни[Часове],дДанни[ОКС],"Доктор",дДанни[пФакултет],U$34,дДанни[нФакултет],$C162,дДанни[СПЕЦИАЛНОСТ],$D162)</f>
        <v>0</v>
      </c>
      <c r="V162" s="13">
        <f>SUMIFS(дДанни[Часове],дДанни[ОКС],"Доктор",дДанни[пФакултет],V$34,дДанни[нФакултет],$C162,дДанни[СПЕЦИАЛНОСТ],$D162)</f>
        <v>0</v>
      </c>
      <c r="W162" s="13">
        <f>SUMIFS(дДанни[Часове],дДанни[ОКС],"Доктор",дДанни[пФакултет],W$34,дДанни[нФакултет],$C162,дДанни[СПЕЦИАЛНОСТ],$D162)</f>
        <v>0</v>
      </c>
      <c r="X162" s="13">
        <f>SUMIFS(дДанни[Часове],дДанни[ОКС],"Доктор",дДанни[пФакултет],X$34,дДанни[нФакултет],$C162,дДанни[СПЕЦИАЛНОСТ],$D162)</f>
        <v>0</v>
      </c>
      <c r="Y162" s="24">
        <f t="shared" si="69"/>
        <v>2</v>
      </c>
      <c r="Z162" s="356"/>
      <c r="AB162" s="140"/>
      <c r="AD162" s="317"/>
      <c r="AE162" s="320"/>
      <c r="AF162" s="75" t="str">
        <f t="shared" si="80"/>
        <v>ФМИ</v>
      </c>
      <c r="AG162" s="66" t="str">
        <f t="shared" si="80"/>
        <v>Статистика</v>
      </c>
      <c r="AH162" s="158">
        <f t="shared" si="82"/>
        <v>0</v>
      </c>
      <c r="AI162" s="158">
        <f t="shared" si="82"/>
        <v>0</v>
      </c>
      <c r="AJ162" s="158">
        <f t="shared" si="82"/>
        <v>0</v>
      </c>
      <c r="AK162" s="158">
        <f t="shared" si="82"/>
        <v>0</v>
      </c>
      <c r="AL162" s="158">
        <f t="shared" si="82"/>
        <v>0</v>
      </c>
      <c r="AM162" s="158">
        <f t="shared" si="82"/>
        <v>0</v>
      </c>
      <c r="AN162" s="158">
        <f t="shared" si="82"/>
        <v>0</v>
      </c>
      <c r="AO162" s="158">
        <f t="shared" si="81"/>
        <v>0</v>
      </c>
      <c r="AP162" s="158">
        <f t="shared" si="81"/>
        <v>0</v>
      </c>
      <c r="AQ162" s="158">
        <f t="shared" si="81"/>
        <v>1</v>
      </c>
      <c r="AR162" s="158">
        <f t="shared" si="81"/>
        <v>0</v>
      </c>
      <c r="AS162" s="158">
        <f t="shared" si="81"/>
        <v>0</v>
      </c>
      <c r="AT162" s="158">
        <f t="shared" si="81"/>
        <v>0</v>
      </c>
      <c r="AU162" s="158">
        <f t="shared" si="81"/>
        <v>0</v>
      </c>
      <c r="AV162" s="158">
        <f t="shared" si="81"/>
        <v>0</v>
      </c>
      <c r="AW162" s="158">
        <f t="shared" si="81"/>
        <v>0</v>
      </c>
      <c r="AX162" s="159">
        <f t="shared" si="81"/>
        <v>0</v>
      </c>
      <c r="AY162" s="158">
        <f t="shared" si="81"/>
        <v>0</v>
      </c>
      <c r="AZ162" s="158">
        <f t="shared" si="81"/>
        <v>0</v>
      </c>
      <c r="BA162" s="158">
        <f t="shared" si="81"/>
        <v>0</v>
      </c>
      <c r="BB162" s="142">
        <f t="shared" si="72"/>
        <v>1</v>
      </c>
      <c r="BC162" s="314"/>
    </row>
    <row r="163" spans="1:55" ht="16.5" thickBot="1" x14ac:dyDescent="0.3">
      <c r="A163" s="318"/>
      <c r="B163" s="321"/>
      <c r="C163" s="76" t="str">
        <f>БАКАЛАВРИ!C163</f>
        <v>ФМИ</v>
      </c>
      <c r="D163" s="65" t="str">
        <f>БАКАЛАВРИ!D163</f>
        <v>Приложна математика</v>
      </c>
      <c r="E163" s="14">
        <f>SUMIFS(дДанни[Часове],дДанни[ОКС],"Доктор",дДанни[пФакултет],E$34,дДанни[нФакултет],$C163,дДанни[СПЕЦИАЛНОСТ],$D163)</f>
        <v>0</v>
      </c>
      <c r="F163" s="14">
        <f>SUMIFS(дДанни[Часове],дДанни[ОКС],"Доктор",дДанни[пФакултет],F$34,дДанни[нФакултет],$C163,дДанни[СПЕЦИАЛНОСТ],$D163)</f>
        <v>0</v>
      </c>
      <c r="G163" s="14">
        <f>SUMIFS(дДанни[Часове],дДанни[ОКС],"Доктор",дДанни[пФакултет],G$34,дДанни[нФакултет],$C163,дДанни[СПЕЦИАЛНОСТ],$D163)</f>
        <v>0</v>
      </c>
      <c r="H163" s="14">
        <f>SUMIFS(дДанни[Часове],дДанни[ОКС],"Доктор",дДанни[пФакултет],H$34,дДанни[нФакултет],$C163,дДанни[СПЕЦИАЛНОСТ],$D163)</f>
        <v>0</v>
      </c>
      <c r="I163" s="14">
        <f>SUMIFS(дДанни[Часове],дДанни[ОКС],"Доктор",дДанни[пФакултет],I$34,дДанни[нФакултет],$C163,дДанни[СПЕЦИАЛНОСТ],$D163)</f>
        <v>0</v>
      </c>
      <c r="J163" s="14">
        <f>SUMIFS(дДанни[Часове],дДанни[ОКС],"Доктор",дДанни[пФакултет],J$34,дДанни[нФакултет],$C163,дДанни[СПЕЦИАЛНОСТ],$D163)</f>
        <v>0</v>
      </c>
      <c r="K163" s="14">
        <f>SUMIFS(дДанни[Часове],дДанни[ОКС],"Доктор",дДанни[пФакултет],K$34,дДанни[нФакултет],$C163,дДанни[СПЕЦИАЛНОСТ],$D163)</f>
        <v>0</v>
      </c>
      <c r="L163" s="14">
        <f>SUMIFS(дДанни[Часове],дДанни[ОКС],"Доктор",дДанни[пФакултет],L$34,дДанни[нФакултет],$C163,дДанни[СПЕЦИАЛНОСТ],$D163)</f>
        <v>0</v>
      </c>
      <c r="M163" s="14">
        <f>SUMIFS(дДанни[Часове],дДанни[ОКС],"Доктор",дДанни[пФакултет],M$34,дДанни[нФакултет],$C163,дДанни[СПЕЦИАЛНОСТ],$D163)</f>
        <v>0</v>
      </c>
      <c r="N163" s="14">
        <v>8</v>
      </c>
      <c r="O163" s="14">
        <f>SUMIFS(дДанни[Часове],дДанни[ОКС],"Доктор",дДанни[пФакултет],O$34,дДанни[нФакултет],$C163,дДанни[СПЕЦИАЛНОСТ],$D163)</f>
        <v>0</v>
      </c>
      <c r="P163" s="14">
        <f>SUMIFS(дДанни[Часове],дДанни[ОКС],"Доктор",дДанни[пФакултет],P$34,дДанни[нФакултет],$C163,дДанни[СПЕЦИАЛНОСТ],$D163)</f>
        <v>0</v>
      </c>
      <c r="Q163" s="14">
        <f>SUMIFS(дДанни[Часове],дДанни[ОКС],"Доктор",дДанни[пФакултет],Q$34,дДанни[нФакултет],$C163,дДанни[СПЕЦИАЛНОСТ],$D163)</f>
        <v>0</v>
      </c>
      <c r="R163" s="14">
        <f>SUMIFS(дДанни[Часове],дДанни[ОКС],"Доктор",дДанни[пФакултет],R$34,дДанни[нФакултет],$C163,дДанни[СПЕЦИАЛНОСТ],$D163)</f>
        <v>0</v>
      </c>
      <c r="S163" s="14">
        <f>SUMIFS(дДанни[Часове],дДанни[ОКС],"Доктор",дДанни[пФакултет],S$34,дДанни[нФакултет],$C163,дДанни[СПЕЦИАЛНОСТ],$D163)</f>
        <v>0</v>
      </c>
      <c r="T163" s="14">
        <f>SUMIFS(дДанни[Часове],дДанни[ОКС],"Доктор",дДанни[пФакултет],T$34,дДанни[нФакултет],$C163,дДанни[СПЕЦИАЛНОСТ],$D163)</f>
        <v>0</v>
      </c>
      <c r="U163" s="34">
        <f>SUMIFS(дДанни[Часове],дДанни[ОКС],"Доктор",дДанни[пФакултет],U$34,дДанни[нФакултет],$C163,дДанни[СПЕЦИАЛНОСТ],$D163)</f>
        <v>0</v>
      </c>
      <c r="V163" s="14">
        <f>SUMIFS(дДанни[Часове],дДанни[ОКС],"Доктор",дДанни[пФакултет],V$34,дДанни[нФакултет],$C163,дДанни[СПЕЦИАЛНОСТ],$D163)</f>
        <v>0</v>
      </c>
      <c r="W163" s="14">
        <f>SUMIFS(дДанни[Часове],дДанни[ОКС],"Доктор",дДанни[пФакултет],W$34,дДанни[нФакултет],$C163,дДанни[СПЕЦИАЛНОСТ],$D163)</f>
        <v>0</v>
      </c>
      <c r="X163" s="14">
        <f>SUMIFS(дДанни[Часове],дДанни[ОКС],"Доктор",дДанни[пФакултет],X$34,дДанни[нФакултет],$C163,дДанни[СПЕЦИАЛНОСТ],$D163)</f>
        <v>0</v>
      </c>
      <c r="Y163" s="24">
        <f t="shared" si="69"/>
        <v>8</v>
      </c>
      <c r="Z163" s="357"/>
      <c r="AB163" s="140"/>
      <c r="AD163" s="318"/>
      <c r="AE163" s="321"/>
      <c r="AF163" s="76" t="str">
        <f t="shared" si="80"/>
        <v>ФМИ</v>
      </c>
      <c r="AG163" s="65" t="str">
        <f t="shared" si="80"/>
        <v>Приложна математика</v>
      </c>
      <c r="AH163" s="160">
        <f t="shared" si="82"/>
        <v>0</v>
      </c>
      <c r="AI163" s="160">
        <f t="shared" si="82"/>
        <v>0</v>
      </c>
      <c r="AJ163" s="160">
        <f t="shared" si="82"/>
        <v>0</v>
      </c>
      <c r="AK163" s="160">
        <f t="shared" si="82"/>
        <v>0</v>
      </c>
      <c r="AL163" s="160">
        <f t="shared" si="82"/>
        <v>0</v>
      </c>
      <c r="AM163" s="160">
        <f t="shared" si="82"/>
        <v>0</v>
      </c>
      <c r="AN163" s="160">
        <f t="shared" si="82"/>
        <v>0</v>
      </c>
      <c r="AO163" s="160">
        <f t="shared" si="81"/>
        <v>0</v>
      </c>
      <c r="AP163" s="160">
        <f t="shared" si="81"/>
        <v>0</v>
      </c>
      <c r="AQ163" s="160">
        <f t="shared" si="81"/>
        <v>1</v>
      </c>
      <c r="AR163" s="160">
        <f t="shared" si="81"/>
        <v>0</v>
      </c>
      <c r="AS163" s="160">
        <f t="shared" si="81"/>
        <v>0</v>
      </c>
      <c r="AT163" s="160">
        <f t="shared" si="81"/>
        <v>0</v>
      </c>
      <c r="AU163" s="160">
        <f t="shared" si="81"/>
        <v>0</v>
      </c>
      <c r="AV163" s="160">
        <f t="shared" si="81"/>
        <v>0</v>
      </c>
      <c r="AW163" s="160">
        <f t="shared" si="81"/>
        <v>0</v>
      </c>
      <c r="AX163" s="161">
        <f t="shared" si="81"/>
        <v>0</v>
      </c>
      <c r="AY163" s="160">
        <f t="shared" si="81"/>
        <v>0</v>
      </c>
      <c r="AZ163" s="160">
        <f t="shared" si="81"/>
        <v>0</v>
      </c>
      <c r="BA163" s="160">
        <f t="shared" si="81"/>
        <v>0</v>
      </c>
      <c r="BB163" s="142">
        <f t="shared" si="72"/>
        <v>1</v>
      </c>
      <c r="BC163" s="315"/>
    </row>
    <row r="164" spans="1:55" ht="15.75" x14ac:dyDescent="0.25">
      <c r="A164" s="301">
        <f>MAX($A$36:A163)+1</f>
        <v>26</v>
      </c>
      <c r="B164" s="304" t="str">
        <f>БАКАЛАВРИ!B164</f>
        <v>Химически науки</v>
      </c>
      <c r="C164" s="69" t="str">
        <f>БАКАЛАВРИ!C164</f>
        <v>ФХФ</v>
      </c>
      <c r="D164" s="59" t="str">
        <f>БАКАЛАВРИ!D164</f>
        <v>Екохимия</v>
      </c>
      <c r="E164" s="12">
        <f>SUMIFS(дДанни[Часове],дДанни[ОКС],"Доктор",дДанни[пФакултет],E$34,дДанни[нФакултет],$C164,дДанни[СПЕЦИАЛНОСТ],$D164)</f>
        <v>0</v>
      </c>
      <c r="F164" s="12">
        <f>SUMIFS(дДанни[Часове],дДанни[ОКС],"Доктор",дДанни[пФакултет],F$34,дДанни[нФакултет],$C164,дДанни[СПЕЦИАЛНОСТ],$D164)</f>
        <v>0</v>
      </c>
      <c r="G164" s="12">
        <f>SUMIFS(дДанни[Часове],дДанни[ОКС],"Доктор",дДанни[пФакултет],G$34,дДанни[нФакултет],$C164,дДанни[СПЕЦИАЛНОСТ],$D164)</f>
        <v>0</v>
      </c>
      <c r="H164" s="12">
        <f>SUMIFS(дДанни[Часове],дДанни[ОКС],"Доктор",дДанни[пФакултет],H$34,дДанни[нФакултет],$C164,дДанни[СПЕЦИАЛНОСТ],$D164)</f>
        <v>0</v>
      </c>
      <c r="I164" s="12">
        <f>SUMIFS(дДанни[Часове],дДанни[ОКС],"Доктор",дДанни[пФакултет],I$34,дДанни[нФакултет],$C164,дДанни[СПЕЦИАЛНОСТ],$D164)</f>
        <v>0</v>
      </c>
      <c r="J164" s="12">
        <f>SUMIFS(дДанни[Часове],дДанни[ОКС],"Доктор",дДанни[пФакултет],J$34,дДанни[нФакултет],$C164,дДанни[СПЕЦИАЛНОСТ],$D164)</f>
        <v>0</v>
      </c>
      <c r="K164" s="12">
        <f>SUMIFS(дДанни[Часове],дДанни[ОКС],"Доктор",дДанни[пФакултет],K$34,дДанни[нФакултет],$C164,дДанни[СПЕЦИАЛНОСТ],$D164)</f>
        <v>0</v>
      </c>
      <c r="L164" s="12">
        <f>SUMIFS(дДанни[Часове],дДанни[ОКС],"Доктор",дДанни[пФакултет],L$34,дДанни[нФакултет],$C164,дДанни[СПЕЦИАЛНОСТ],$D164)</f>
        <v>0</v>
      </c>
      <c r="M164" s="12">
        <f>SUMIFS(дДанни[Часове],дДанни[ОКС],"Доктор",дДанни[пФакултет],M$34,дДанни[нФакултет],$C164,дДанни[СПЕЦИАЛНОСТ],$D164)</f>
        <v>0</v>
      </c>
      <c r="N164" s="12">
        <f>SUMIFS(дДанни[Часове],дДанни[ОКС],"Доктор",дДанни[пФакултет],N$34,дДанни[нФакултет],$C164,дДанни[СПЕЦИАЛНОСТ],$D164)</f>
        <v>0</v>
      </c>
      <c r="O164" s="12">
        <f>SUMIFS(дДанни[Часове],дДанни[ОКС],"Доктор",дДанни[пФакултет],O$34,дДанни[нФакултет],$C164,дДанни[СПЕЦИАЛНОСТ],$D164)</f>
        <v>0</v>
      </c>
      <c r="P164" s="12">
        <f>SUMIFS(дДанни[Часове],дДанни[ОКС],"Доктор",дДанни[пФакултет],P$34,дДанни[нФакултет],$C164,дДанни[СПЕЦИАЛНОСТ],$D164)</f>
        <v>0</v>
      </c>
      <c r="Q164" s="12">
        <f>SUMIFS(дДанни[Часове],дДанни[ОКС],"Доктор",дДанни[пФакултет],Q$34,дДанни[нФакултет],$C164,дДанни[СПЕЦИАЛНОСТ],$D164)</f>
        <v>0</v>
      </c>
      <c r="R164" s="12">
        <f>SUMIFS(дДанни[Часове],дДанни[ОКС],"Доктор",дДанни[пФакултет],R$34,дДанни[нФакултет],$C164,дДанни[СПЕЦИАЛНОСТ],$D164)</f>
        <v>0</v>
      </c>
      <c r="S164" s="12">
        <f>SUMIFS(дДанни[Часове],дДанни[ОКС],"Доктор",дДанни[пФакултет],S$34,дДанни[нФакултет],$C164,дДанни[СПЕЦИАЛНОСТ],$D164)</f>
        <v>0</v>
      </c>
      <c r="T164" s="12">
        <f>SUMIFS(дДанни[Часове],дДанни[ОКС],"Доктор",дДанни[пФакултет],T$34,дДанни[нФакултет],$C164,дДанни[СПЕЦИАЛНОСТ],$D164)</f>
        <v>0</v>
      </c>
      <c r="U164" s="32">
        <f>SUMIFS(дДанни[Часове],дДанни[ОКС],"Доктор",дДанни[пФакултет],U$34,дДанни[нФакултет],$C164,дДанни[СПЕЦИАЛНОСТ],$D164)</f>
        <v>0</v>
      </c>
      <c r="V164" s="12">
        <f>SUMIFS(дДанни[Часове],дДанни[ОКС],"Доктор",дДанни[пФакултет],V$34,дДанни[нФакултет],$C164,дДанни[СПЕЦИАЛНОСТ],$D164)</f>
        <v>0</v>
      </c>
      <c r="W164" s="12">
        <f>SUMIFS(дДанни[Часове],дДанни[ОКС],"Доктор",дДанни[пФакултет],W$34,дДанни[нФакултет],$C164,дДанни[СПЕЦИАЛНОСТ],$D164)</f>
        <v>0</v>
      </c>
      <c r="X164" s="12">
        <f>SUMIFS(дДанни[Часове],дДанни[ОКС],"Доктор",дДанни[пФакултет],X$34,дДанни[нФакултет],$C164,дДанни[СПЕЦИАЛНОСТ],$D164)</f>
        <v>0</v>
      </c>
      <c r="Y164" s="24">
        <f t="shared" ref="Y164:Y177" si="83">SUM(E164:T164,U164:X164)</f>
        <v>0</v>
      </c>
      <c r="Z164" s="306">
        <f>SUM(Y164:Y168)</f>
        <v>18</v>
      </c>
      <c r="AB164" s="140"/>
      <c r="AD164" s="301">
        <f>A164</f>
        <v>26</v>
      </c>
      <c r="AE164" s="304" t="str">
        <f>B164</f>
        <v>Химически науки</v>
      </c>
      <c r="AF164" s="69" t="str">
        <f t="shared" si="80"/>
        <v>ФХФ</v>
      </c>
      <c r="AG164" s="59" t="str">
        <f t="shared" si="80"/>
        <v>Екохимия</v>
      </c>
      <c r="AH164" s="162" t="str">
        <f t="shared" si="82"/>
        <v/>
      </c>
      <c r="AI164" s="162" t="str">
        <f t="shared" si="82"/>
        <v/>
      </c>
      <c r="AJ164" s="162" t="str">
        <f t="shared" si="82"/>
        <v/>
      </c>
      <c r="AK164" s="162" t="str">
        <f t="shared" si="82"/>
        <v/>
      </c>
      <c r="AL164" s="162" t="str">
        <f t="shared" si="82"/>
        <v/>
      </c>
      <c r="AM164" s="162" t="str">
        <f t="shared" si="82"/>
        <v/>
      </c>
      <c r="AN164" s="162" t="str">
        <f t="shared" si="82"/>
        <v/>
      </c>
      <c r="AO164" s="162" t="str">
        <f t="shared" si="81"/>
        <v/>
      </c>
      <c r="AP164" s="162" t="str">
        <f t="shared" si="81"/>
        <v/>
      </c>
      <c r="AQ164" s="162" t="str">
        <f t="shared" si="81"/>
        <v/>
      </c>
      <c r="AR164" s="162" t="str">
        <f t="shared" si="81"/>
        <v/>
      </c>
      <c r="AS164" s="162" t="str">
        <f t="shared" si="81"/>
        <v/>
      </c>
      <c r="AT164" s="162" t="str">
        <f t="shared" si="81"/>
        <v/>
      </c>
      <c r="AU164" s="162" t="str">
        <f t="shared" si="81"/>
        <v/>
      </c>
      <c r="AV164" s="162" t="str">
        <f t="shared" si="81"/>
        <v/>
      </c>
      <c r="AW164" s="162" t="str">
        <f t="shared" si="81"/>
        <v/>
      </c>
      <c r="AX164" s="163" t="str">
        <f t="shared" si="81"/>
        <v/>
      </c>
      <c r="AY164" s="162" t="str">
        <f t="shared" si="81"/>
        <v/>
      </c>
      <c r="AZ164" s="162" t="str">
        <f t="shared" si="81"/>
        <v/>
      </c>
      <c r="BA164" s="162" t="str">
        <f t="shared" si="81"/>
        <v/>
      </c>
      <c r="BB164" s="142">
        <f t="shared" si="72"/>
        <v>0</v>
      </c>
      <c r="BC164" s="310"/>
    </row>
    <row r="165" spans="1:55" ht="15.75" x14ac:dyDescent="0.25">
      <c r="A165" s="302"/>
      <c r="B165" s="309"/>
      <c r="C165" s="70" t="str">
        <f>БАКАЛАВРИ!C165</f>
        <v>ФХФ</v>
      </c>
      <c r="D165" s="60" t="str">
        <f>БАКАЛАВРИ!D165</f>
        <v>Инженерна химия и съвременни материали</v>
      </c>
      <c r="E165" s="13">
        <f>SUMIFS(дДанни[Часове],дДанни[ОКС],"Доктор",дДанни[пФакултет],E$34,дДанни[нФакултет],$C165,дДанни[СПЕЦИАЛНОСТ],$D165)</f>
        <v>0</v>
      </c>
      <c r="F165" s="13">
        <f>SUMIFS(дДанни[Часове],дДанни[ОКС],"Доктор",дДанни[пФакултет],F$34,дДанни[нФакултет],$C165,дДанни[СПЕЦИАЛНОСТ],$D165)</f>
        <v>0</v>
      </c>
      <c r="G165" s="13">
        <f>SUMIFS(дДанни[Часове],дДанни[ОКС],"Доктор",дДанни[пФакултет],G$34,дДанни[нФакултет],$C165,дДанни[СПЕЦИАЛНОСТ],$D165)</f>
        <v>0</v>
      </c>
      <c r="H165" s="13">
        <f>SUMIFS(дДанни[Часове],дДанни[ОКС],"Доктор",дДанни[пФакултет],H$34,дДанни[нФакултет],$C165,дДанни[СПЕЦИАЛНОСТ],$D165)</f>
        <v>0</v>
      </c>
      <c r="I165" s="13">
        <f>SUMIFS(дДанни[Часове],дДанни[ОКС],"Доктор",дДанни[пФакултет],I$34,дДанни[нФакултет],$C165,дДанни[СПЕЦИАЛНОСТ],$D165)</f>
        <v>0</v>
      </c>
      <c r="J165" s="13">
        <f>SUMIFS(дДанни[Часове],дДанни[ОКС],"Доктор",дДанни[пФакултет],J$34,дДанни[нФакултет],$C165,дДанни[СПЕЦИАЛНОСТ],$D165)</f>
        <v>0</v>
      </c>
      <c r="K165" s="13">
        <f>SUMIFS(дДанни[Часове],дДанни[ОКС],"Доктор",дДанни[пФакултет],K$34,дДанни[нФакултет],$C165,дДанни[СПЕЦИАЛНОСТ],$D165)</f>
        <v>0</v>
      </c>
      <c r="L165" s="13">
        <f>SUMIFS(дДанни[Часове],дДанни[ОКС],"Доктор",дДанни[пФакултет],L$34,дДанни[нФакултет],$C165,дДанни[СПЕЦИАЛНОСТ],$D165)</f>
        <v>0</v>
      </c>
      <c r="M165" s="13">
        <f>SUMIFS(дДанни[Часове],дДанни[ОКС],"Доктор",дДанни[пФакултет],M$34,дДанни[нФакултет],$C165,дДанни[СПЕЦИАЛНОСТ],$D165)</f>
        <v>0</v>
      </c>
      <c r="N165" s="13">
        <f>SUMIFS(дДанни[Часове],дДанни[ОКС],"Доктор",дДанни[пФакултет],N$34,дДанни[нФакултет],$C165,дДанни[СПЕЦИАЛНОСТ],$D165)</f>
        <v>0</v>
      </c>
      <c r="O165" s="13">
        <f>SUMIFS(дДанни[Часове],дДанни[ОКС],"Доктор",дДанни[пФакултет],O$34,дДанни[нФакултет],$C165,дДанни[СПЕЦИАЛНОСТ],$D165)</f>
        <v>0</v>
      </c>
      <c r="P165" s="13">
        <f>SUMIFS(дДанни[Часове],дДанни[ОКС],"Доктор",дДанни[пФакултет],P$34,дДанни[нФакултет],$C165,дДанни[СПЕЦИАЛНОСТ],$D165)</f>
        <v>0</v>
      </c>
      <c r="Q165" s="13">
        <f>SUMIFS(дДанни[Часове],дДанни[ОКС],"Доктор",дДанни[пФакултет],Q$34,дДанни[нФакултет],$C165,дДанни[СПЕЦИАЛНОСТ],$D165)</f>
        <v>0</v>
      </c>
      <c r="R165" s="13">
        <f>SUMIFS(дДанни[Часове],дДанни[ОКС],"Доктор",дДанни[пФакултет],R$34,дДанни[нФакултет],$C165,дДанни[СПЕЦИАЛНОСТ],$D165)</f>
        <v>0</v>
      </c>
      <c r="S165" s="13">
        <f>SUMIFS(дДанни[Часове],дДанни[ОКС],"Доктор",дДанни[пФакултет],S$34,дДанни[нФакултет],$C165,дДанни[СПЕЦИАЛНОСТ],$D165)</f>
        <v>0</v>
      </c>
      <c r="T165" s="13">
        <f>SUMIFS(дДанни[Часове],дДанни[ОКС],"Доктор",дДанни[пФакултет],T$34,дДанни[нФакултет],$C165,дДанни[СПЕЦИАЛНОСТ],$D165)</f>
        <v>0</v>
      </c>
      <c r="U165" s="33">
        <f>SUMIFS(дДанни[Часове],дДанни[ОКС],"Доктор",дДанни[пФакултет],U$34,дДанни[нФакултет],$C165,дДанни[СПЕЦИАЛНОСТ],$D165)</f>
        <v>0</v>
      </c>
      <c r="V165" s="13">
        <f>SUMIFS(дДанни[Часове],дДанни[ОКС],"Доктор",дДанни[пФакултет],V$34,дДанни[нФакултет],$C165,дДанни[СПЕЦИАЛНОСТ],$D165)</f>
        <v>0</v>
      </c>
      <c r="W165" s="13">
        <f>SUMIFS(дДанни[Часове],дДанни[ОКС],"Доктор",дДанни[пФакултет],W$34,дДанни[нФакултет],$C165,дДанни[СПЕЦИАЛНОСТ],$D165)</f>
        <v>0</v>
      </c>
      <c r="X165" s="13">
        <f>SUMIFS(дДанни[Часове],дДанни[ОКС],"Доктор",дДанни[пФакултет],X$34,дДанни[нФакултет],$C165,дДанни[СПЕЦИАЛНОСТ],$D165)</f>
        <v>0</v>
      </c>
      <c r="Y165" s="24">
        <f t="shared" si="83"/>
        <v>0</v>
      </c>
      <c r="Z165" s="307"/>
      <c r="AB165" s="140"/>
      <c r="AD165" s="302"/>
      <c r="AE165" s="309"/>
      <c r="AF165" s="70" t="str">
        <f t="shared" si="80"/>
        <v>ФХФ</v>
      </c>
      <c r="AG165" s="60" t="str">
        <f t="shared" si="80"/>
        <v>Инженерна химия и съвременни материали</v>
      </c>
      <c r="AH165" s="158" t="str">
        <f t="shared" si="82"/>
        <v/>
      </c>
      <c r="AI165" s="158" t="str">
        <f t="shared" si="82"/>
        <v/>
      </c>
      <c r="AJ165" s="158" t="str">
        <f t="shared" si="82"/>
        <v/>
      </c>
      <c r="AK165" s="158" t="str">
        <f t="shared" si="82"/>
        <v/>
      </c>
      <c r="AL165" s="158" t="str">
        <f t="shared" si="82"/>
        <v/>
      </c>
      <c r="AM165" s="158" t="str">
        <f t="shared" si="82"/>
        <v/>
      </c>
      <c r="AN165" s="158" t="str">
        <f t="shared" si="82"/>
        <v/>
      </c>
      <c r="AO165" s="158" t="str">
        <f t="shared" si="81"/>
        <v/>
      </c>
      <c r="AP165" s="158" t="str">
        <f t="shared" si="81"/>
        <v/>
      </c>
      <c r="AQ165" s="158" t="str">
        <f t="shared" si="81"/>
        <v/>
      </c>
      <c r="AR165" s="158" t="str">
        <f t="shared" si="81"/>
        <v/>
      </c>
      <c r="AS165" s="158" t="str">
        <f t="shared" si="81"/>
        <v/>
      </c>
      <c r="AT165" s="158" t="str">
        <f t="shared" si="81"/>
        <v/>
      </c>
      <c r="AU165" s="158" t="str">
        <f t="shared" si="81"/>
        <v/>
      </c>
      <c r="AV165" s="158" t="str">
        <f t="shared" si="81"/>
        <v/>
      </c>
      <c r="AW165" s="158" t="str">
        <f t="shared" si="81"/>
        <v/>
      </c>
      <c r="AX165" s="159" t="str">
        <f t="shared" si="81"/>
        <v/>
      </c>
      <c r="AY165" s="158" t="str">
        <f t="shared" si="81"/>
        <v/>
      </c>
      <c r="AZ165" s="158" t="str">
        <f t="shared" si="81"/>
        <v/>
      </c>
      <c r="BA165" s="158" t="str">
        <f t="shared" si="81"/>
        <v/>
      </c>
      <c r="BB165" s="142">
        <f t="shared" si="72"/>
        <v>0</v>
      </c>
      <c r="BC165" s="311"/>
    </row>
    <row r="166" spans="1:55" ht="15.75" x14ac:dyDescent="0.25">
      <c r="A166" s="302"/>
      <c r="B166" s="309"/>
      <c r="C166" s="70" t="str">
        <f>БАКАЛАВРИ!C166</f>
        <v>ФХФ</v>
      </c>
      <c r="D166" s="60" t="str">
        <f>БАКАЛАВРИ!D166</f>
        <v>Компютърна химия</v>
      </c>
      <c r="E166" s="13">
        <f>SUMIFS(дДанни[Часове],дДанни[ОКС],"Доктор",дДанни[пФакултет],E$34,дДанни[нФакултет],$C166,дДанни[СПЕЦИАЛНОСТ],$D166)</f>
        <v>0</v>
      </c>
      <c r="F166" s="13">
        <f>SUMIFS(дДанни[Часове],дДанни[ОКС],"Доктор",дДанни[пФакултет],F$34,дДанни[нФакултет],$C166,дДанни[СПЕЦИАЛНОСТ],$D166)</f>
        <v>0</v>
      </c>
      <c r="G166" s="13">
        <f>SUMIFS(дДанни[Часове],дДанни[ОКС],"Доктор",дДанни[пФакултет],G$34,дДанни[нФакултет],$C166,дДанни[СПЕЦИАЛНОСТ],$D166)</f>
        <v>0</v>
      </c>
      <c r="H166" s="13">
        <f>SUMIFS(дДанни[Часове],дДанни[ОКС],"Доктор",дДанни[пФакултет],H$34,дДанни[нФакултет],$C166,дДанни[СПЕЦИАЛНОСТ],$D166)</f>
        <v>0</v>
      </c>
      <c r="I166" s="13">
        <f>SUMIFS(дДанни[Часове],дДанни[ОКС],"Доктор",дДанни[пФакултет],I$34,дДанни[нФакултет],$C166,дДанни[СПЕЦИАЛНОСТ],$D166)</f>
        <v>0</v>
      </c>
      <c r="J166" s="13">
        <f>SUMIFS(дДанни[Часове],дДанни[ОКС],"Доктор",дДанни[пФакултет],J$34,дДанни[нФакултет],$C166,дДанни[СПЕЦИАЛНОСТ],$D166)</f>
        <v>0</v>
      </c>
      <c r="K166" s="13">
        <f>SUMIFS(дДанни[Часове],дДанни[ОКС],"Доктор",дДанни[пФакултет],K$34,дДанни[нФакултет],$C166,дДанни[СПЕЦИАЛНОСТ],$D166)</f>
        <v>0</v>
      </c>
      <c r="L166" s="13">
        <f>SUMIFS(дДанни[Часове],дДанни[ОКС],"Доктор",дДанни[пФакултет],L$34,дДанни[нФакултет],$C166,дДанни[СПЕЦИАЛНОСТ],$D166)</f>
        <v>0</v>
      </c>
      <c r="M166" s="13">
        <f>SUMIFS(дДанни[Часове],дДанни[ОКС],"Доктор",дДанни[пФакултет],M$34,дДанни[нФакултет],$C166,дДанни[СПЕЦИАЛНОСТ],$D166)</f>
        <v>0</v>
      </c>
      <c r="N166" s="13">
        <f>SUMIFS(дДанни[Часове],дДанни[ОКС],"Доктор",дДанни[пФакултет],N$34,дДанни[нФакултет],$C166,дДанни[СПЕЦИАЛНОСТ],$D166)</f>
        <v>0</v>
      </c>
      <c r="O166" s="13">
        <f>SUMIFS(дДанни[Часове],дДанни[ОКС],"Доктор",дДанни[пФакултет],O$34,дДанни[нФакултет],$C166,дДанни[СПЕЦИАЛНОСТ],$D166)</f>
        <v>0</v>
      </c>
      <c r="P166" s="13">
        <f>SUMIFS(дДанни[Часове],дДанни[ОКС],"Доктор",дДанни[пФакултет],P$34,дДанни[нФакултет],$C166,дДанни[СПЕЦИАЛНОСТ],$D166)</f>
        <v>0</v>
      </c>
      <c r="Q166" s="13">
        <f>SUMIFS(дДанни[Часове],дДанни[ОКС],"Доктор",дДанни[пФакултет],Q$34,дДанни[нФакултет],$C166,дДанни[СПЕЦИАЛНОСТ],$D166)</f>
        <v>0</v>
      </c>
      <c r="R166" s="13">
        <f>SUMIFS(дДанни[Часове],дДанни[ОКС],"Доктор",дДанни[пФакултет],R$34,дДанни[нФакултет],$C166,дДанни[СПЕЦИАЛНОСТ],$D166)</f>
        <v>0</v>
      </c>
      <c r="S166" s="13">
        <f>SUMIFS(дДанни[Часове],дДанни[ОКС],"Доктор",дДанни[пФакултет],S$34,дДанни[нФакултет],$C166,дДанни[СПЕЦИАЛНОСТ],$D166)</f>
        <v>0</v>
      </c>
      <c r="T166" s="13">
        <f>SUMIFS(дДанни[Часове],дДанни[ОКС],"Доктор",дДанни[пФакултет],T$34,дДанни[нФакултет],$C166,дДанни[СПЕЦИАЛНОСТ],$D166)</f>
        <v>0</v>
      </c>
      <c r="U166" s="33">
        <f>SUMIFS(дДанни[Часове],дДанни[ОКС],"Доктор",дДанни[пФакултет],U$34,дДанни[нФакултет],$C166,дДанни[СПЕЦИАЛНОСТ],$D166)</f>
        <v>0</v>
      </c>
      <c r="V166" s="13">
        <f>SUMIFS(дДанни[Часове],дДанни[ОКС],"Доктор",дДанни[пФакултет],V$34,дДанни[нФакултет],$C166,дДанни[СПЕЦИАЛНОСТ],$D166)</f>
        <v>0</v>
      </c>
      <c r="W166" s="13">
        <f>SUMIFS(дДанни[Часове],дДанни[ОКС],"Доктор",дДанни[пФакултет],W$34,дДанни[нФакултет],$C166,дДанни[СПЕЦИАЛНОСТ],$D166)</f>
        <v>0</v>
      </c>
      <c r="X166" s="13">
        <f>SUMIFS(дДанни[Часове],дДанни[ОКС],"Доктор",дДанни[пФакултет],X$34,дДанни[нФакултет],$C166,дДанни[СПЕЦИАЛНОСТ],$D166)</f>
        <v>0</v>
      </c>
      <c r="Y166" s="24">
        <f t="shared" si="83"/>
        <v>0</v>
      </c>
      <c r="Z166" s="307"/>
      <c r="AB166" s="140"/>
      <c r="AD166" s="302"/>
      <c r="AE166" s="309"/>
      <c r="AF166" s="70" t="str">
        <f t="shared" ref="AF166:AG175" si="84">C166</f>
        <v>ФХФ</v>
      </c>
      <c r="AG166" s="60" t="str">
        <f t="shared" si="84"/>
        <v>Компютърна химия</v>
      </c>
      <c r="AH166" s="158" t="str">
        <f t="shared" si="82"/>
        <v/>
      </c>
      <c r="AI166" s="158" t="str">
        <f t="shared" si="82"/>
        <v/>
      </c>
      <c r="AJ166" s="158" t="str">
        <f t="shared" si="82"/>
        <v/>
      </c>
      <c r="AK166" s="158" t="str">
        <f t="shared" si="82"/>
        <v/>
      </c>
      <c r="AL166" s="158" t="str">
        <f t="shared" si="82"/>
        <v/>
      </c>
      <c r="AM166" s="158" t="str">
        <f t="shared" si="82"/>
        <v/>
      </c>
      <c r="AN166" s="158" t="str">
        <f t="shared" si="82"/>
        <v/>
      </c>
      <c r="AO166" s="158" t="str">
        <f t="shared" si="81"/>
        <v/>
      </c>
      <c r="AP166" s="158" t="str">
        <f t="shared" si="81"/>
        <v/>
      </c>
      <c r="AQ166" s="158" t="str">
        <f t="shared" si="81"/>
        <v/>
      </c>
      <c r="AR166" s="158" t="str">
        <f t="shared" si="81"/>
        <v/>
      </c>
      <c r="AS166" s="158" t="str">
        <f t="shared" si="81"/>
        <v/>
      </c>
      <c r="AT166" s="158" t="str">
        <f t="shared" si="81"/>
        <v/>
      </c>
      <c r="AU166" s="158" t="str">
        <f t="shared" si="81"/>
        <v/>
      </c>
      <c r="AV166" s="158" t="str">
        <f t="shared" si="81"/>
        <v/>
      </c>
      <c r="AW166" s="158" t="str">
        <f t="shared" si="81"/>
        <v/>
      </c>
      <c r="AX166" s="159" t="str">
        <f t="shared" si="81"/>
        <v/>
      </c>
      <c r="AY166" s="158" t="str">
        <f t="shared" si="81"/>
        <v/>
      </c>
      <c r="AZ166" s="158" t="str">
        <f t="shared" si="81"/>
        <v/>
      </c>
      <c r="BA166" s="158" t="str">
        <f t="shared" si="81"/>
        <v/>
      </c>
      <c r="BB166" s="142">
        <f t="shared" si="72"/>
        <v>0</v>
      </c>
      <c r="BC166" s="311"/>
    </row>
    <row r="167" spans="1:55" ht="15.75" x14ac:dyDescent="0.25">
      <c r="A167" s="302"/>
      <c r="B167" s="309"/>
      <c r="C167" s="70" t="str">
        <f>БАКАЛАВРИ!C167</f>
        <v>ФХФ</v>
      </c>
      <c r="D167" s="60" t="str">
        <f>БАКАЛАВРИ!D167</f>
        <v>Химия</v>
      </c>
      <c r="E167" s="13">
        <f>SUMIFS(дДанни[Часове],дДанни[ОКС],"Доктор",дДанни[пФакултет],E$34,дДанни[нФакултет],$C167,дДанни[СПЕЦИАЛНОСТ],$D167)</f>
        <v>0</v>
      </c>
      <c r="F167" s="13">
        <f>SUMIFS(дДанни[Часове],дДанни[ОКС],"Доктор",дДанни[пФакултет],F$34,дДанни[нФакултет],$C167,дДанни[СПЕЦИАЛНОСТ],$D167)</f>
        <v>0</v>
      </c>
      <c r="G167" s="13">
        <f>SUMIFS(дДанни[Часове],дДанни[ОКС],"Доктор",дДанни[пФакултет],G$34,дДанни[нФакултет],$C167,дДанни[СПЕЦИАЛНОСТ],$D167)</f>
        <v>0</v>
      </c>
      <c r="H167" s="13">
        <f>SUMIFS(дДанни[Часове],дДанни[ОКС],"Доктор",дДанни[пФакултет],H$34,дДанни[нФакултет],$C167,дДанни[СПЕЦИАЛНОСТ],$D167)</f>
        <v>0</v>
      </c>
      <c r="I167" s="13">
        <f>SUMIFS(дДанни[Часове],дДанни[ОКС],"Доктор",дДанни[пФакултет],I$34,дДанни[нФакултет],$C167,дДанни[СПЕЦИАЛНОСТ],$D167)</f>
        <v>0</v>
      </c>
      <c r="J167" s="13">
        <f>SUMIFS(дДанни[Часове],дДанни[ОКС],"Доктор",дДанни[пФакултет],J$34,дДанни[нФакултет],$C167,дДанни[СПЕЦИАЛНОСТ],$D167)</f>
        <v>0</v>
      </c>
      <c r="K167" s="13">
        <f>SUMIFS(дДанни[Часове],дДанни[ОКС],"Доктор",дДанни[пФакултет],K$34,дДанни[нФакултет],$C167,дДанни[СПЕЦИАЛНОСТ],$D167)</f>
        <v>0</v>
      </c>
      <c r="L167" s="13">
        <f>SUMIFS(дДанни[Часове],дДанни[ОКС],"Доктор",дДанни[пФакултет],L$34,дДанни[нФакултет],$C167,дДанни[СПЕЦИАЛНОСТ],$D167)</f>
        <v>0</v>
      </c>
      <c r="M167" s="13">
        <f>SUMIFS(дДанни[Часове],дДанни[ОКС],"Доктор",дДанни[пФакултет],M$34,дДанни[нФакултет],$C167,дДанни[СПЕЦИАЛНОСТ],$D167)</f>
        <v>0</v>
      </c>
      <c r="N167" s="13">
        <f>SUMIFS(дДанни[Часове],дДанни[ОКС],"Доктор",дДанни[пФакултет],N$34,дДанни[нФакултет],$C167,дДанни[СПЕЦИАЛНОСТ],$D167)</f>
        <v>0</v>
      </c>
      <c r="O167" s="13">
        <f>SUMIFS(дДанни[Часове],дДанни[ОКС],"Доктор",дДанни[пФакултет],O$34,дДанни[нФакултет],$C167,дДанни[СПЕЦИАЛНОСТ],$D167)</f>
        <v>0</v>
      </c>
      <c r="P167" s="13">
        <f>SUMIFS(дДанни[Часове],дДанни[ОКС],"Доктор",дДанни[пФакултет],P$34,дДанни[нФакултет],$C167,дДанни[СПЕЦИАЛНОСТ],$D167)</f>
        <v>0</v>
      </c>
      <c r="Q167" s="13">
        <f>SUMIFS(дДанни[Часове],дДанни[ОКС],"Доктор",дДанни[пФакултет],Q$34,дДанни[нФакултет],$C167,дДанни[СПЕЦИАЛНОСТ],$D167)</f>
        <v>0</v>
      </c>
      <c r="R167" s="13">
        <f>SUMIFS(дДанни[Часове],дДанни[ОКС],"Доктор",дДанни[пФакултет],R$34,дДанни[нФакултет],$C167,дДанни[СПЕЦИАЛНОСТ],$D167)</f>
        <v>0</v>
      </c>
      <c r="S167" s="13">
        <v>18</v>
      </c>
      <c r="T167" s="13">
        <f>SUMIFS(дДанни[Часове],дДанни[ОКС],"Доктор",дДанни[пФакултет],T$34,дДанни[нФакултет],$C167,дДанни[СПЕЦИАЛНОСТ],$D167)</f>
        <v>0</v>
      </c>
      <c r="U167" s="33">
        <f>SUMIFS(дДанни[Часове],дДанни[ОКС],"Доктор",дДанни[пФакултет],U$34,дДанни[нФакултет],$C167,дДанни[СПЕЦИАЛНОСТ],$D167)</f>
        <v>0</v>
      </c>
      <c r="V167" s="13">
        <f>SUMIFS(дДанни[Часове],дДанни[ОКС],"Доктор",дДанни[пФакултет],V$34,дДанни[нФакултет],$C167,дДанни[СПЕЦИАЛНОСТ],$D167)</f>
        <v>0</v>
      </c>
      <c r="W167" s="13">
        <f>SUMIFS(дДанни[Часове],дДанни[ОКС],"Доктор",дДанни[пФакултет],W$34,дДанни[нФакултет],$C167,дДанни[СПЕЦИАЛНОСТ],$D167)</f>
        <v>0</v>
      </c>
      <c r="X167" s="13">
        <f>SUMIFS(дДанни[Часове],дДанни[ОКС],"Доктор",дДанни[пФакултет],X$34,дДанни[нФакултет],$C167,дДанни[СПЕЦИАЛНОСТ],$D167)</f>
        <v>0</v>
      </c>
      <c r="Y167" s="24">
        <f t="shared" si="83"/>
        <v>18</v>
      </c>
      <c r="Z167" s="307"/>
      <c r="AB167" s="140"/>
      <c r="AD167" s="302"/>
      <c r="AE167" s="309"/>
      <c r="AF167" s="70" t="str">
        <f t="shared" si="84"/>
        <v>ФХФ</v>
      </c>
      <c r="AG167" s="60" t="str">
        <f t="shared" si="84"/>
        <v>Химия</v>
      </c>
      <c r="AH167" s="158">
        <f t="shared" si="82"/>
        <v>0</v>
      </c>
      <c r="AI167" s="158">
        <f t="shared" si="82"/>
        <v>0</v>
      </c>
      <c r="AJ167" s="158">
        <f t="shared" si="82"/>
        <v>0</v>
      </c>
      <c r="AK167" s="158">
        <f t="shared" si="82"/>
        <v>0</v>
      </c>
      <c r="AL167" s="158">
        <f t="shared" si="82"/>
        <v>0</v>
      </c>
      <c r="AM167" s="158">
        <f t="shared" si="82"/>
        <v>0</v>
      </c>
      <c r="AN167" s="158">
        <f t="shared" si="82"/>
        <v>0</v>
      </c>
      <c r="AO167" s="158">
        <f t="shared" si="81"/>
        <v>0</v>
      </c>
      <c r="AP167" s="158">
        <f t="shared" si="81"/>
        <v>0</v>
      </c>
      <c r="AQ167" s="158">
        <f t="shared" si="81"/>
        <v>0</v>
      </c>
      <c r="AR167" s="158">
        <f t="shared" si="81"/>
        <v>0</v>
      </c>
      <c r="AS167" s="158">
        <f t="shared" si="81"/>
        <v>0</v>
      </c>
      <c r="AT167" s="158">
        <f t="shared" si="81"/>
        <v>0</v>
      </c>
      <c r="AU167" s="158">
        <f t="shared" si="81"/>
        <v>0</v>
      </c>
      <c r="AV167" s="158">
        <f t="shared" si="81"/>
        <v>1</v>
      </c>
      <c r="AW167" s="158">
        <f t="shared" si="81"/>
        <v>0</v>
      </c>
      <c r="AX167" s="159">
        <f t="shared" si="81"/>
        <v>0</v>
      </c>
      <c r="AY167" s="158">
        <f t="shared" si="81"/>
        <v>0</v>
      </c>
      <c r="AZ167" s="158">
        <f t="shared" si="81"/>
        <v>0</v>
      </c>
      <c r="BA167" s="158">
        <f t="shared" si="81"/>
        <v>0</v>
      </c>
      <c r="BB167" s="142">
        <f t="shared" si="72"/>
        <v>1</v>
      </c>
      <c r="BC167" s="311"/>
    </row>
    <row r="168" spans="1:55" ht="16.5" thickBot="1" x14ac:dyDescent="0.3">
      <c r="A168" s="303"/>
      <c r="B168" s="305"/>
      <c r="C168" s="71" t="str">
        <f>БАКАЛАВРИ!C168</f>
        <v>ФХФ</v>
      </c>
      <c r="D168" s="61" t="str">
        <f>БАКАЛАВРИ!D168</f>
        <v>Ядрена химия</v>
      </c>
      <c r="E168" s="14">
        <f>SUMIFS(дДанни[Часове],дДанни[ОКС],"Доктор",дДанни[пФакултет],E$34,дДанни[нФакултет],$C168,дДанни[СПЕЦИАЛНОСТ],$D168)</f>
        <v>0</v>
      </c>
      <c r="F168" s="14">
        <f>SUMIFS(дДанни[Часове],дДанни[ОКС],"Доктор",дДанни[пФакултет],F$34,дДанни[нФакултет],$C168,дДанни[СПЕЦИАЛНОСТ],$D168)</f>
        <v>0</v>
      </c>
      <c r="G168" s="14">
        <f>SUMIFS(дДанни[Часове],дДанни[ОКС],"Доктор",дДанни[пФакултет],G$34,дДанни[нФакултет],$C168,дДанни[СПЕЦИАЛНОСТ],$D168)</f>
        <v>0</v>
      </c>
      <c r="H168" s="14">
        <f>SUMIFS(дДанни[Часове],дДанни[ОКС],"Доктор",дДанни[пФакултет],H$34,дДанни[нФакултет],$C168,дДанни[СПЕЦИАЛНОСТ],$D168)</f>
        <v>0</v>
      </c>
      <c r="I168" s="14">
        <f>SUMIFS(дДанни[Часове],дДанни[ОКС],"Доктор",дДанни[пФакултет],I$34,дДанни[нФакултет],$C168,дДанни[СПЕЦИАЛНОСТ],$D168)</f>
        <v>0</v>
      </c>
      <c r="J168" s="14">
        <f>SUMIFS(дДанни[Часове],дДанни[ОКС],"Доктор",дДанни[пФакултет],J$34,дДанни[нФакултет],$C168,дДанни[СПЕЦИАЛНОСТ],$D168)</f>
        <v>0</v>
      </c>
      <c r="K168" s="14">
        <f>SUMIFS(дДанни[Часове],дДанни[ОКС],"Доктор",дДанни[пФакултет],K$34,дДанни[нФакултет],$C168,дДанни[СПЕЦИАЛНОСТ],$D168)</f>
        <v>0</v>
      </c>
      <c r="L168" s="14">
        <f>SUMIFS(дДанни[Часове],дДанни[ОКС],"Доктор",дДанни[пФакултет],L$34,дДанни[нФакултет],$C168,дДанни[СПЕЦИАЛНОСТ],$D168)</f>
        <v>0</v>
      </c>
      <c r="M168" s="14">
        <f>SUMIFS(дДанни[Часове],дДанни[ОКС],"Доктор",дДанни[пФакултет],M$34,дДанни[нФакултет],$C168,дДанни[СПЕЦИАЛНОСТ],$D168)</f>
        <v>0</v>
      </c>
      <c r="N168" s="14">
        <f>SUMIFS(дДанни[Часове],дДанни[ОКС],"Доктор",дДанни[пФакултет],N$34,дДанни[нФакултет],$C168,дДанни[СПЕЦИАЛНОСТ],$D168)</f>
        <v>0</v>
      </c>
      <c r="O168" s="14">
        <f>SUMIFS(дДанни[Часове],дДанни[ОКС],"Доктор",дДанни[пФакултет],O$34,дДанни[нФакултет],$C168,дДанни[СПЕЦИАЛНОСТ],$D168)</f>
        <v>0</v>
      </c>
      <c r="P168" s="14">
        <f>SUMIFS(дДанни[Часове],дДанни[ОКС],"Доктор",дДанни[пФакултет],P$34,дДанни[нФакултет],$C168,дДанни[СПЕЦИАЛНОСТ],$D168)</f>
        <v>0</v>
      </c>
      <c r="Q168" s="14">
        <f>SUMIFS(дДанни[Часове],дДанни[ОКС],"Доктор",дДанни[пФакултет],Q$34,дДанни[нФакултет],$C168,дДанни[СПЕЦИАЛНОСТ],$D168)</f>
        <v>0</v>
      </c>
      <c r="R168" s="14">
        <f>SUMIFS(дДанни[Часове],дДанни[ОКС],"Доктор",дДанни[пФакултет],R$34,дДанни[нФакултет],$C168,дДанни[СПЕЦИАЛНОСТ],$D168)</f>
        <v>0</v>
      </c>
      <c r="S168" s="14">
        <f>SUMIFS(дДанни[Часове],дДанни[ОКС],"Доктор",дДанни[пФакултет],S$34,дДанни[нФакултет],$C168,дДанни[СПЕЦИАЛНОСТ],$D168)</f>
        <v>0</v>
      </c>
      <c r="T168" s="14">
        <f>SUMIFS(дДанни[Часове],дДанни[ОКС],"Доктор",дДанни[пФакултет],T$34,дДанни[нФакултет],$C168,дДанни[СПЕЦИАЛНОСТ],$D168)</f>
        <v>0</v>
      </c>
      <c r="U168" s="34">
        <f>SUMIFS(дДанни[Часове],дДанни[ОКС],"Доктор",дДанни[пФакултет],U$34,дДанни[нФакултет],$C168,дДанни[СПЕЦИАЛНОСТ],$D168)</f>
        <v>0</v>
      </c>
      <c r="V168" s="14">
        <f>SUMIFS(дДанни[Часове],дДанни[ОКС],"Доктор",дДанни[пФакултет],V$34,дДанни[нФакултет],$C168,дДанни[СПЕЦИАЛНОСТ],$D168)</f>
        <v>0</v>
      </c>
      <c r="W168" s="14">
        <f>SUMIFS(дДанни[Часове],дДанни[ОКС],"Доктор",дДанни[пФакултет],W$34,дДанни[нФакултет],$C168,дДанни[СПЕЦИАЛНОСТ],$D168)</f>
        <v>0</v>
      </c>
      <c r="X168" s="14">
        <f>SUMIFS(дДанни[Часове],дДанни[ОКС],"Доктор",дДанни[пФакултет],X$34,дДанни[нФакултет],$C168,дДанни[СПЕЦИАЛНОСТ],$D168)</f>
        <v>0</v>
      </c>
      <c r="Y168" s="24">
        <f t="shared" si="83"/>
        <v>0</v>
      </c>
      <c r="Z168" s="308"/>
      <c r="AB168" s="140"/>
      <c r="AD168" s="303"/>
      <c r="AE168" s="305"/>
      <c r="AF168" s="71" t="str">
        <f t="shared" si="84"/>
        <v>ФХФ</v>
      </c>
      <c r="AG168" s="61" t="str">
        <f t="shared" si="84"/>
        <v>Ядрена химия</v>
      </c>
      <c r="AH168" s="160" t="str">
        <f t="shared" si="82"/>
        <v/>
      </c>
      <c r="AI168" s="160" t="str">
        <f t="shared" si="82"/>
        <v/>
      </c>
      <c r="AJ168" s="160" t="str">
        <f t="shared" si="82"/>
        <v/>
      </c>
      <c r="AK168" s="160" t="str">
        <f t="shared" si="82"/>
        <v/>
      </c>
      <c r="AL168" s="160" t="str">
        <f t="shared" si="82"/>
        <v/>
      </c>
      <c r="AM168" s="160" t="str">
        <f t="shared" si="82"/>
        <v/>
      </c>
      <c r="AN168" s="160" t="str">
        <f t="shared" si="82"/>
        <v/>
      </c>
      <c r="AO168" s="160" t="str">
        <f t="shared" si="81"/>
        <v/>
      </c>
      <c r="AP168" s="160" t="str">
        <f t="shared" si="81"/>
        <v/>
      </c>
      <c r="AQ168" s="160" t="str">
        <f t="shared" si="81"/>
        <v/>
      </c>
      <c r="AR168" s="160" t="str">
        <f t="shared" si="81"/>
        <v/>
      </c>
      <c r="AS168" s="160" t="str">
        <f t="shared" si="81"/>
        <v/>
      </c>
      <c r="AT168" s="160" t="str">
        <f t="shared" si="81"/>
        <v/>
      </c>
      <c r="AU168" s="160" t="str">
        <f t="shared" si="81"/>
        <v/>
      </c>
      <c r="AV168" s="160" t="str">
        <f t="shared" si="81"/>
        <v/>
      </c>
      <c r="AW168" s="160" t="str">
        <f t="shared" ref="AW168:BA175" si="85">IFERROR(T168/$Y168,"")</f>
        <v/>
      </c>
      <c r="AX168" s="161" t="str">
        <f t="shared" si="85"/>
        <v/>
      </c>
      <c r="AY168" s="160" t="str">
        <f t="shared" si="85"/>
        <v/>
      </c>
      <c r="AZ168" s="160" t="str">
        <f t="shared" si="85"/>
        <v/>
      </c>
      <c r="BA168" s="160" t="str">
        <f t="shared" si="85"/>
        <v/>
      </c>
      <c r="BB168" s="142">
        <f t="shared" si="72"/>
        <v>0</v>
      </c>
      <c r="BC168" s="312"/>
    </row>
    <row r="169" spans="1:55" ht="16.5" thickBot="1" x14ac:dyDescent="0.3">
      <c r="A169" s="184">
        <f>MAX($A$36:A168)+1</f>
        <v>27</v>
      </c>
      <c r="B169" s="185" t="str">
        <f>БАКАЛАВРИ!B169</f>
        <v>Здравни грижи</v>
      </c>
      <c r="C169" s="72" t="str">
        <f>БАКАЛАВРИ!C169</f>
        <v>МФ</v>
      </c>
      <c r="D169" s="62" t="str">
        <f>БАКАЛАВРИ!D169</f>
        <v>Медицинска сестра</v>
      </c>
      <c r="E169" s="49">
        <f>SUMIFS(дДанни[Часове],дДанни[ОКС],"Доктор",дДанни[пФакултет],E$34,дДанни[нФакултет],$C169,дДанни[СПЕЦИАЛНОСТ],$D169)</f>
        <v>0</v>
      </c>
      <c r="F169" s="49">
        <f>SUMIFS(дДанни[Часове],дДанни[ОКС],"Доктор",дДанни[пФакултет],F$34,дДанни[нФакултет],$C169,дДанни[СПЕЦИАЛНОСТ],$D169)</f>
        <v>0</v>
      </c>
      <c r="G169" s="49">
        <f>SUMIFS(дДанни[Часове],дДанни[ОКС],"Доктор",дДанни[пФакултет],G$34,дДанни[нФакултет],$C169,дДанни[СПЕЦИАЛНОСТ],$D169)</f>
        <v>0</v>
      </c>
      <c r="H169" s="49">
        <f>SUMIFS(дДанни[Часове],дДанни[ОКС],"Доктор",дДанни[пФакултет],H$34,дДанни[нФакултет],$C169,дДанни[СПЕЦИАЛНОСТ],$D169)</f>
        <v>0</v>
      </c>
      <c r="I169" s="49">
        <f>SUMIFS(дДанни[Часове],дДанни[ОКС],"Доктор",дДанни[пФакултет],I$34,дДанни[нФакултет],$C169,дДанни[СПЕЦИАЛНОСТ],$D169)</f>
        <v>0</v>
      </c>
      <c r="J169" s="49">
        <f>SUMIFS(дДанни[Часове],дДанни[ОКС],"Доктор",дДанни[пФакултет],J$34,дДанни[нФакултет],$C169,дДанни[СПЕЦИАЛНОСТ],$D169)</f>
        <v>0</v>
      </c>
      <c r="K169" s="49">
        <f>SUMIFS(дДанни[Часове],дДанни[ОКС],"Доктор",дДанни[пФакултет],K$34,дДанни[нФакултет],$C169,дДанни[СПЕЦИАЛНОСТ],$D169)</f>
        <v>0</v>
      </c>
      <c r="L169" s="49">
        <f>SUMIFS(дДанни[Часове],дДанни[ОКС],"Доктор",дДанни[пФакултет],L$34,дДанни[нФакултет],$C169,дДанни[СПЕЦИАЛНОСТ],$D169)</f>
        <v>0</v>
      </c>
      <c r="M169" s="49">
        <f>SUMIFS(дДанни[Часове],дДанни[ОКС],"Доктор",дДанни[пФакултет],M$34,дДанни[нФакултет],$C169,дДанни[СПЕЦИАЛНОСТ],$D169)</f>
        <v>0</v>
      </c>
      <c r="N169" s="49">
        <f>SUMIFS(дДанни[Часове],дДанни[ОКС],"Доктор",дДанни[пФакултет],N$34,дДанни[нФакултет],$C169,дДанни[СПЕЦИАЛНОСТ],$D169)</f>
        <v>0</v>
      </c>
      <c r="O169" s="49">
        <f>SUMIFS(дДанни[Часове],дДанни[ОКС],"Доктор",дДанни[пФакултет],O$34,дДанни[нФакултет],$C169,дДанни[СПЕЦИАЛНОСТ],$D169)</f>
        <v>0</v>
      </c>
      <c r="P169" s="49">
        <f>SUMIFS(дДанни[Часове],дДанни[ОКС],"Доктор",дДанни[пФакултет],P$34,дДанни[нФакултет],$C169,дДанни[СПЕЦИАЛНОСТ],$D169)</f>
        <v>0</v>
      </c>
      <c r="Q169" s="49">
        <f>SUMIFS(дДанни[Часове],дДанни[ОКС],"Доктор",дДанни[пФакултет],Q$34,дДанни[нФакултет],$C169,дДанни[СПЕЦИАЛНОСТ],$D169)</f>
        <v>0</v>
      </c>
      <c r="R169" s="49">
        <f>SUMIFS(дДанни[Часове],дДанни[ОКС],"Доктор",дДанни[пФакултет],R$34,дДанни[нФакултет],$C169,дДанни[СПЕЦИАЛНОСТ],$D169)</f>
        <v>0</v>
      </c>
      <c r="S169" s="49">
        <f>SUMIFS(дДанни[Часове],дДанни[ОКС],"Доктор",дДанни[пФакултет],S$34,дДанни[нФакултет],$C169,дДанни[СПЕЦИАЛНОСТ],$D169)</f>
        <v>0</v>
      </c>
      <c r="T169" s="49">
        <f>SUMIFS(дДанни[Часове],дДанни[ОКС],"Доктор",дДанни[пФакултет],T$34,дДанни[нФакултет],$C169,дДанни[СПЕЦИАЛНОСТ],$D169)</f>
        <v>0</v>
      </c>
      <c r="U169" s="50">
        <f>SUMIFS(дДанни[Часове],дДанни[ОКС],"Доктор",дДанни[пФакултет],U$34,дДанни[нФакултет],$C169,дДанни[СПЕЦИАЛНОСТ],$D169)</f>
        <v>0</v>
      </c>
      <c r="V169" s="49">
        <f>SUMIFS(дДанни[Часове],дДанни[ОКС],"Доктор",дДанни[пФакултет],V$34,дДанни[нФакултет],$C169,дДанни[СПЕЦИАЛНОСТ],$D169)</f>
        <v>0</v>
      </c>
      <c r="W169" s="49">
        <f>SUMIFS(дДанни[Часове],дДанни[ОКС],"Доктор",дДанни[пФакултет],W$34,дДанни[нФакултет],$C169,дДанни[СПЕЦИАЛНОСТ],$D169)</f>
        <v>0</v>
      </c>
      <c r="X169" s="49">
        <f>SUMIFS(дДанни[Часове],дДанни[ОКС],"Доктор",дДанни[пФакултет],X$34,дДанни[нФакултет],$C169,дДанни[СПЕЦИАЛНОСТ],$D169)</f>
        <v>0</v>
      </c>
      <c r="Y169" s="24">
        <f t="shared" si="83"/>
        <v>0</v>
      </c>
      <c r="Z169" s="282">
        <f t="shared" ref="Z169:Z171" si="86">SUM(Y169:Y169)</f>
        <v>0</v>
      </c>
      <c r="AB169" s="140"/>
      <c r="AD169" s="184">
        <f t="shared" ref="AD169:AE174" si="87">A169</f>
        <v>27</v>
      </c>
      <c r="AE169" s="185" t="str">
        <f t="shared" si="87"/>
        <v>Здравни грижи</v>
      </c>
      <c r="AF169" s="72" t="str">
        <f t="shared" si="84"/>
        <v>МФ</v>
      </c>
      <c r="AG169" s="62" t="str">
        <f t="shared" si="84"/>
        <v>Медицинска сестра</v>
      </c>
      <c r="AH169" s="160" t="str">
        <f t="shared" si="82"/>
        <v/>
      </c>
      <c r="AI169" s="160" t="str">
        <f t="shared" si="82"/>
        <v/>
      </c>
      <c r="AJ169" s="160" t="str">
        <f t="shared" si="82"/>
        <v/>
      </c>
      <c r="AK169" s="160" t="str">
        <f t="shared" si="82"/>
        <v/>
      </c>
      <c r="AL169" s="160" t="str">
        <f t="shared" si="82"/>
        <v/>
      </c>
      <c r="AM169" s="160" t="str">
        <f t="shared" si="82"/>
        <v/>
      </c>
      <c r="AN169" s="160" t="str">
        <f t="shared" si="82"/>
        <v/>
      </c>
      <c r="AO169" s="160" t="str">
        <f t="shared" si="82"/>
        <v/>
      </c>
      <c r="AP169" s="160" t="str">
        <f t="shared" si="82"/>
        <v/>
      </c>
      <c r="AQ169" s="160" t="str">
        <f t="shared" si="82"/>
        <v/>
      </c>
      <c r="AR169" s="160" t="str">
        <f t="shared" si="82"/>
        <v/>
      </c>
      <c r="AS169" s="160" t="str">
        <f t="shared" si="82"/>
        <v/>
      </c>
      <c r="AT169" s="160" t="str">
        <f t="shared" si="82"/>
        <v/>
      </c>
      <c r="AU169" s="160" t="str">
        <f t="shared" si="82"/>
        <v/>
      </c>
      <c r="AV169" s="160" t="str">
        <f t="shared" si="82"/>
        <v/>
      </c>
      <c r="AW169" s="160" t="str">
        <f t="shared" si="85"/>
        <v/>
      </c>
      <c r="AX169" s="161" t="str">
        <f t="shared" si="85"/>
        <v/>
      </c>
      <c r="AY169" s="160" t="str">
        <f t="shared" si="85"/>
        <v/>
      </c>
      <c r="AZ169" s="160" t="str">
        <f t="shared" si="85"/>
        <v/>
      </c>
      <c r="BA169" s="160" t="str">
        <f t="shared" si="85"/>
        <v/>
      </c>
      <c r="BB169" s="142">
        <f t="shared" si="72"/>
        <v>0</v>
      </c>
      <c r="BC169" s="187"/>
    </row>
    <row r="170" spans="1:55" ht="16.5" thickBot="1" x14ac:dyDescent="0.3">
      <c r="A170" s="44">
        <f>MAX($A$36:A169)+1</f>
        <v>28</v>
      </c>
      <c r="B170" s="56" t="str">
        <f>БАКАЛАВРИ!B170</f>
        <v>Изобразително изкуство</v>
      </c>
      <c r="C170" s="74" t="str">
        <f>БАКАЛАВРИ!C170</f>
        <v>ФНОИ</v>
      </c>
      <c r="D170" s="64" t="str">
        <f>БАКАЛАВРИ!D170</f>
        <v>Графичен дизайн</v>
      </c>
      <c r="E170" s="51">
        <f>SUMIFS(дДанни[Часове],дДанни[ОКС],"Доктор",дДанни[пФакултет],E$34,дДанни[нФакултет],$C170,дДанни[СПЕЦИАЛНОСТ],$D170)</f>
        <v>0</v>
      </c>
      <c r="F170" s="51">
        <f>SUMIFS(дДанни[Часове],дДанни[ОКС],"Доктор",дДанни[пФакултет],F$34,дДанни[нФакултет],$C170,дДанни[СПЕЦИАЛНОСТ],$D170)</f>
        <v>0</v>
      </c>
      <c r="G170" s="51">
        <f>SUMIFS(дДанни[Часове],дДанни[ОКС],"Доктор",дДанни[пФакултет],G$34,дДанни[нФакултет],$C170,дДанни[СПЕЦИАЛНОСТ],$D170)</f>
        <v>0</v>
      </c>
      <c r="H170" s="51">
        <f>SUMIFS(дДанни[Часове],дДанни[ОКС],"Доктор",дДанни[пФакултет],H$34,дДанни[нФакултет],$C170,дДанни[СПЕЦИАЛНОСТ],$D170)</f>
        <v>0</v>
      </c>
      <c r="I170" s="51">
        <f>SUMIFS(дДанни[Часове],дДанни[ОКС],"Доктор",дДанни[пФакултет],I$34,дДанни[нФакултет],$C170,дДанни[СПЕЦИАЛНОСТ],$D170)</f>
        <v>0</v>
      </c>
      <c r="J170" s="51">
        <f>SUMIFS(дДанни[Часове],дДанни[ОКС],"Доктор",дДанни[пФакултет],J$34,дДанни[нФакултет],$C170,дДанни[СПЕЦИАЛНОСТ],$D170)</f>
        <v>0</v>
      </c>
      <c r="K170" s="51">
        <f>SUMIFS(дДанни[Часове],дДанни[ОКС],"Доктор",дДанни[пФакултет],K$34,дДанни[нФакултет],$C170,дДанни[СПЕЦИАЛНОСТ],$D170)</f>
        <v>0</v>
      </c>
      <c r="L170" s="51">
        <f>SUMIFS(дДанни[Часове],дДанни[ОКС],"Доктор",дДанни[пФакултет],L$34,дДанни[нФакултет],$C170,дДанни[СПЕЦИАЛНОСТ],$D170)</f>
        <v>0</v>
      </c>
      <c r="M170" s="51">
        <f>SUMIFS(дДанни[Часове],дДанни[ОКС],"Доктор",дДанни[пФакултет],M$34,дДанни[нФакултет],$C170,дДанни[СПЕЦИАЛНОСТ],$D170)</f>
        <v>0</v>
      </c>
      <c r="N170" s="51">
        <f>SUMIFS(дДанни[Часове],дДанни[ОКС],"Доктор",дДанни[пФакултет],N$34,дДанни[нФакултет],$C170,дДанни[СПЕЦИАЛНОСТ],$D170)</f>
        <v>0</v>
      </c>
      <c r="O170" s="51">
        <f>SUMIFS(дДанни[Часове],дДанни[ОКС],"Доктор",дДанни[пФакултет],O$34,дДанни[нФакултет],$C170,дДанни[СПЕЦИАЛНОСТ],$D170)</f>
        <v>0</v>
      </c>
      <c r="P170" s="51">
        <f>SUMIFS(дДанни[Часове],дДанни[ОКС],"Доктор",дДанни[пФакултет],P$34,дДанни[нФакултет],$C170,дДанни[СПЕЦИАЛНОСТ],$D170)</f>
        <v>0</v>
      </c>
      <c r="Q170" s="51">
        <f>SUMIFS(дДанни[Часове],дДанни[ОКС],"Доктор",дДанни[пФакултет],Q$34,дДанни[нФакултет],$C170,дДанни[СПЕЦИАЛНОСТ],$D170)</f>
        <v>0</v>
      </c>
      <c r="R170" s="51">
        <f>SUMIFS(дДанни[Часове],дДанни[ОКС],"Доктор",дДанни[пФакултет],R$34,дДанни[нФакултет],$C170,дДанни[СПЕЦИАЛНОСТ],$D170)</f>
        <v>0</v>
      </c>
      <c r="S170" s="51">
        <f>SUMIFS(дДанни[Часове],дДанни[ОКС],"Доктор",дДанни[пФакултет],S$34,дДанни[нФакултет],$C170,дДанни[СПЕЦИАЛНОСТ],$D170)</f>
        <v>0</v>
      </c>
      <c r="T170" s="51">
        <f>SUMIFS(дДанни[Часове],дДанни[ОКС],"Доктор",дДанни[пФакултет],T$34,дДанни[нФакултет],$C170,дДанни[СПЕЦИАЛНОСТ],$D170)</f>
        <v>0</v>
      </c>
      <c r="U170" s="52">
        <f>SUMIFS(дДанни[Часове],дДанни[ОКС],"Доктор",дДанни[пФакултет],U$34,дДанни[нФакултет],$C170,дДанни[СПЕЦИАЛНОСТ],$D170)</f>
        <v>0</v>
      </c>
      <c r="V170" s="51">
        <f>SUMIFS(дДанни[Часове],дДанни[ОКС],"Доктор",дДанни[пФакултет],V$34,дДанни[нФакултет],$C170,дДанни[СПЕЦИАЛНОСТ],$D170)</f>
        <v>0</v>
      </c>
      <c r="W170" s="51">
        <f>SUMIFS(дДанни[Часове],дДанни[ОКС],"Доктор",дДанни[пФакултет],W$34,дДанни[нФакултет],$C170,дДанни[СПЕЦИАЛНОСТ],$D170)</f>
        <v>0</v>
      </c>
      <c r="X170" s="51">
        <f>SUMIFS(дДанни[Часове],дДанни[ОКС],"Доктор",дДанни[пФакултет],X$34,дДанни[нФакултет],$C170,дДанни[СПЕЦИАЛНОСТ],$D170)</f>
        <v>0</v>
      </c>
      <c r="Y170" s="24">
        <f t="shared" si="83"/>
        <v>0</v>
      </c>
      <c r="Z170" s="283">
        <f t="shared" si="86"/>
        <v>0</v>
      </c>
      <c r="AB170" s="140"/>
      <c r="AD170" s="44">
        <f t="shared" si="87"/>
        <v>28</v>
      </c>
      <c r="AE170" s="56" t="str">
        <f t="shared" si="87"/>
        <v>Изобразително изкуство</v>
      </c>
      <c r="AF170" s="74" t="str">
        <f t="shared" si="84"/>
        <v>ФНОИ</v>
      </c>
      <c r="AG170" s="64" t="str">
        <f t="shared" si="84"/>
        <v>Графичен дизайн</v>
      </c>
      <c r="AH170" s="164" t="str">
        <f t="shared" si="82"/>
        <v/>
      </c>
      <c r="AI170" s="164" t="str">
        <f t="shared" si="82"/>
        <v/>
      </c>
      <c r="AJ170" s="164" t="str">
        <f t="shared" si="82"/>
        <v/>
      </c>
      <c r="AK170" s="164" t="str">
        <f t="shared" si="82"/>
        <v/>
      </c>
      <c r="AL170" s="164" t="str">
        <f t="shared" si="82"/>
        <v/>
      </c>
      <c r="AM170" s="164" t="str">
        <f t="shared" si="82"/>
        <v/>
      </c>
      <c r="AN170" s="164" t="str">
        <f t="shared" si="82"/>
        <v/>
      </c>
      <c r="AO170" s="164" t="str">
        <f t="shared" si="82"/>
        <v/>
      </c>
      <c r="AP170" s="164" t="str">
        <f t="shared" si="82"/>
        <v/>
      </c>
      <c r="AQ170" s="164" t="str">
        <f t="shared" si="82"/>
        <v/>
      </c>
      <c r="AR170" s="164" t="str">
        <f t="shared" si="82"/>
        <v/>
      </c>
      <c r="AS170" s="164" t="str">
        <f t="shared" si="82"/>
        <v/>
      </c>
      <c r="AT170" s="164" t="str">
        <f t="shared" si="82"/>
        <v/>
      </c>
      <c r="AU170" s="164" t="str">
        <f t="shared" si="82"/>
        <v/>
      </c>
      <c r="AV170" s="164" t="str">
        <f t="shared" si="82"/>
        <v/>
      </c>
      <c r="AW170" s="164" t="str">
        <f t="shared" si="85"/>
        <v/>
      </c>
      <c r="AX170" s="165" t="str">
        <f t="shared" si="85"/>
        <v/>
      </c>
      <c r="AY170" s="164" t="str">
        <f t="shared" si="85"/>
        <v/>
      </c>
      <c r="AZ170" s="164" t="str">
        <f t="shared" si="85"/>
        <v/>
      </c>
      <c r="BA170" s="164" t="str">
        <f t="shared" si="85"/>
        <v/>
      </c>
      <c r="BB170" s="142">
        <f t="shared" si="72"/>
        <v>0</v>
      </c>
      <c r="BC170" s="47"/>
    </row>
    <row r="171" spans="1:55" ht="32.25" thickBot="1" x14ac:dyDescent="0.3">
      <c r="A171" s="184">
        <f>MAX($A$36:A170)+1</f>
        <v>29</v>
      </c>
      <c r="B171" s="185" t="str">
        <f>БАКАЛАВРИ!B171</f>
        <v>Музикално и танцово изкуство</v>
      </c>
      <c r="C171" s="72" t="str">
        <f>БАКАЛАВРИ!C171</f>
        <v>ФНОИ</v>
      </c>
      <c r="D171" s="62" t="str">
        <f>БАКАЛАВРИ!D171</f>
        <v>Музикални медийни технологии и тонрежисура</v>
      </c>
      <c r="E171" s="49">
        <f>SUMIFS(дДанни[Часове],дДанни[ОКС],"Доктор",дДанни[пФакултет],E$34,дДанни[нФакултет],$C171,дДанни[СПЕЦИАЛНОСТ],$D171)</f>
        <v>0</v>
      </c>
      <c r="F171" s="49">
        <f>SUMIFS(дДанни[Часове],дДанни[ОКС],"Доктор",дДанни[пФакултет],F$34,дДанни[нФакултет],$C171,дДанни[СПЕЦИАЛНОСТ],$D171)</f>
        <v>0</v>
      </c>
      <c r="G171" s="49">
        <f>SUMIFS(дДанни[Часове],дДанни[ОКС],"Доктор",дДанни[пФакултет],G$34,дДанни[нФакултет],$C171,дДанни[СПЕЦИАЛНОСТ],$D171)</f>
        <v>0</v>
      </c>
      <c r="H171" s="49">
        <f>SUMIFS(дДанни[Часове],дДанни[ОКС],"Доктор",дДанни[пФакултет],H$34,дДанни[нФакултет],$C171,дДанни[СПЕЦИАЛНОСТ],$D171)</f>
        <v>0</v>
      </c>
      <c r="I171" s="49">
        <f>SUMIFS(дДанни[Часове],дДанни[ОКС],"Доктор",дДанни[пФакултет],I$34,дДанни[нФакултет],$C171,дДанни[СПЕЦИАЛНОСТ],$D171)</f>
        <v>0</v>
      </c>
      <c r="J171" s="49">
        <f>SUMIFS(дДанни[Часове],дДанни[ОКС],"Доктор",дДанни[пФакултет],J$34,дДанни[нФакултет],$C171,дДанни[СПЕЦИАЛНОСТ],$D171)</f>
        <v>0</v>
      </c>
      <c r="K171" s="49">
        <f>SUMIFS(дДанни[Часове],дДанни[ОКС],"Доктор",дДанни[пФакултет],K$34,дДанни[нФакултет],$C171,дДанни[СПЕЦИАЛНОСТ],$D171)</f>
        <v>0</v>
      </c>
      <c r="L171" s="49">
        <f>SUMIFS(дДанни[Часове],дДанни[ОКС],"Доктор",дДанни[пФакултет],L$34,дДанни[нФакултет],$C171,дДанни[СПЕЦИАЛНОСТ],$D171)</f>
        <v>0</v>
      </c>
      <c r="M171" s="49">
        <f>SUMIFS(дДанни[Часове],дДанни[ОКС],"Доктор",дДанни[пФакултет],M$34,дДанни[нФакултет],$C171,дДанни[СПЕЦИАЛНОСТ],$D171)</f>
        <v>0</v>
      </c>
      <c r="N171" s="49">
        <f>SUMIFS(дДанни[Часове],дДанни[ОКС],"Доктор",дДанни[пФакултет],N$34,дДанни[нФакултет],$C171,дДанни[СПЕЦИАЛНОСТ],$D171)</f>
        <v>0</v>
      </c>
      <c r="O171" s="49">
        <f>SUMIFS(дДанни[Часове],дДанни[ОКС],"Доктор",дДанни[пФакултет],O$34,дДанни[нФакултет],$C171,дДанни[СПЕЦИАЛНОСТ],$D171)</f>
        <v>0</v>
      </c>
      <c r="P171" s="49">
        <f>SUMIFS(дДанни[Часове],дДанни[ОКС],"Доктор",дДанни[пФакултет],P$34,дДанни[нФакултет],$C171,дДанни[СПЕЦИАЛНОСТ],$D171)</f>
        <v>0</v>
      </c>
      <c r="Q171" s="49">
        <f>SUMIFS(дДанни[Часове],дДанни[ОКС],"Доктор",дДанни[пФакултет],Q$34,дДанни[нФакултет],$C171,дДанни[СПЕЦИАЛНОСТ],$D171)</f>
        <v>0</v>
      </c>
      <c r="R171" s="49">
        <f>SUMIFS(дДанни[Часове],дДанни[ОКС],"Доктор",дДанни[пФакултет],R$34,дДанни[нФакултет],$C171,дДанни[СПЕЦИАЛНОСТ],$D171)</f>
        <v>0</v>
      </c>
      <c r="S171" s="49">
        <f>SUMIFS(дДанни[Часове],дДанни[ОКС],"Доктор",дДанни[пФакултет],S$34,дДанни[нФакултет],$C171,дДанни[СПЕЦИАЛНОСТ],$D171)</f>
        <v>0</v>
      </c>
      <c r="T171" s="49">
        <f>SUMIFS(дДанни[Часове],дДанни[ОКС],"Доктор",дДанни[пФакултет],T$34,дДанни[нФакултет],$C171,дДанни[СПЕЦИАЛНОСТ],$D171)</f>
        <v>0</v>
      </c>
      <c r="U171" s="50">
        <f>SUMIFS(дДанни[Часове],дДанни[ОКС],"Доктор",дДанни[пФакултет],U$34,дДанни[нФакултет],$C171,дДанни[СПЕЦИАЛНОСТ],$D171)</f>
        <v>0</v>
      </c>
      <c r="V171" s="49">
        <f>SUMIFS(дДанни[Часове],дДанни[ОКС],"Доктор",дДанни[пФакултет],V$34,дДанни[нФакултет],$C171,дДанни[СПЕЦИАЛНОСТ],$D171)</f>
        <v>0</v>
      </c>
      <c r="W171" s="49">
        <f>SUMIFS(дДанни[Часове],дДанни[ОКС],"Доктор",дДанни[пФакултет],W$34,дДанни[нФакултет],$C171,дДанни[СПЕЦИАЛНОСТ],$D171)</f>
        <v>0</v>
      </c>
      <c r="X171" s="49">
        <f>SUMIFS(дДанни[Часове],дДанни[ОКС],"Доктор",дДанни[пФакултет],X$34,дДанни[нФакултет],$C171,дДанни[СПЕЦИАЛНОСТ],$D171)</f>
        <v>0</v>
      </c>
      <c r="Y171" s="24">
        <f t="shared" si="83"/>
        <v>0</v>
      </c>
      <c r="Z171" s="282">
        <f t="shared" si="86"/>
        <v>0</v>
      </c>
      <c r="AB171" s="140"/>
      <c r="AD171" s="184">
        <f t="shared" si="87"/>
        <v>29</v>
      </c>
      <c r="AE171" s="185" t="str">
        <f t="shared" si="87"/>
        <v>Музикално и танцово изкуство</v>
      </c>
      <c r="AF171" s="72" t="str">
        <f t="shared" si="84"/>
        <v>ФНОИ</v>
      </c>
      <c r="AG171" s="62" t="str">
        <f t="shared" si="84"/>
        <v>Музикални медийни технологии и тонрежисура</v>
      </c>
      <c r="AH171" s="160" t="str">
        <f t="shared" si="82"/>
        <v/>
      </c>
      <c r="AI171" s="160" t="str">
        <f t="shared" si="82"/>
        <v/>
      </c>
      <c r="AJ171" s="160" t="str">
        <f t="shared" si="82"/>
        <v/>
      </c>
      <c r="AK171" s="160" t="str">
        <f t="shared" si="82"/>
        <v/>
      </c>
      <c r="AL171" s="160" t="str">
        <f t="shared" si="82"/>
        <v/>
      </c>
      <c r="AM171" s="160" t="str">
        <f t="shared" si="82"/>
        <v/>
      </c>
      <c r="AN171" s="160" t="str">
        <f t="shared" si="82"/>
        <v/>
      </c>
      <c r="AO171" s="160" t="str">
        <f t="shared" si="82"/>
        <v/>
      </c>
      <c r="AP171" s="160" t="str">
        <f t="shared" si="82"/>
        <v/>
      </c>
      <c r="AQ171" s="160" t="str">
        <f t="shared" si="82"/>
        <v/>
      </c>
      <c r="AR171" s="160" t="str">
        <f t="shared" si="82"/>
        <v/>
      </c>
      <c r="AS171" s="160" t="str">
        <f t="shared" si="82"/>
        <v/>
      </c>
      <c r="AT171" s="160" t="str">
        <f t="shared" si="82"/>
        <v/>
      </c>
      <c r="AU171" s="160" t="str">
        <f t="shared" si="82"/>
        <v/>
      </c>
      <c r="AV171" s="160" t="str">
        <f t="shared" si="82"/>
        <v/>
      </c>
      <c r="AW171" s="160" t="str">
        <f t="shared" si="85"/>
        <v/>
      </c>
      <c r="AX171" s="161" t="str">
        <f t="shared" si="85"/>
        <v/>
      </c>
      <c r="AY171" s="160" t="str">
        <f t="shared" si="85"/>
        <v/>
      </c>
      <c r="AZ171" s="160" t="str">
        <f t="shared" si="85"/>
        <v/>
      </c>
      <c r="BA171" s="160" t="str">
        <f t="shared" si="85"/>
        <v/>
      </c>
      <c r="BB171" s="142">
        <f t="shared" ref="BB171:BB175" si="88">SUM(AH171:BA171)</f>
        <v>0</v>
      </c>
      <c r="BC171" s="187"/>
    </row>
    <row r="172" spans="1:55" ht="15.75" x14ac:dyDescent="0.25">
      <c r="A172" s="349">
        <f>MAX($A$36:A171)+1</f>
        <v>30</v>
      </c>
      <c r="B172" s="351" t="str">
        <f>БАКАЛАВРИ!B172</f>
        <v>Медицина</v>
      </c>
      <c r="C172" s="59" t="str">
        <f>БАКАЛАВРИ!C172</f>
        <v>МФ</v>
      </c>
      <c r="D172" s="59" t="str">
        <f>БАКАЛАВРИ!D172</f>
        <v>Медицина</v>
      </c>
      <c r="E172" s="153">
        <f>SUMIFS(дДанни[Часове],дДанни[ОКС],"Доктор",дДанни[пФакултет],E$34,дДанни[нФакултет],$C172,дДанни[СПЕЦИАЛНОСТ],$D172)</f>
        <v>0</v>
      </c>
      <c r="F172" s="12">
        <f>SUMIFS(дДанни[Часове],дДанни[ОКС],"Доктор",дДанни[пФакултет],F$34,дДанни[нФакултет],$C172,дДанни[СПЕЦИАЛНОСТ],$D172)</f>
        <v>0</v>
      </c>
      <c r="G172" s="12">
        <f>SUMIFS(дДанни[Часове],дДанни[ОКС],"Доктор",дДанни[пФакултет],G$34,дДанни[нФакултет],$C172,дДанни[СПЕЦИАЛНОСТ],$D172)</f>
        <v>0</v>
      </c>
      <c r="H172" s="12">
        <f>SUMIFS(дДанни[Часове],дДанни[ОКС],"Доктор",дДанни[пФакултет],H$34,дДанни[нФакултет],$C172,дДанни[СПЕЦИАЛНОСТ],$D172)</f>
        <v>0</v>
      </c>
      <c r="I172" s="12">
        <v>1</v>
      </c>
      <c r="J172" s="12">
        <f>SUMIFS(дДанни[Часове],дДанни[ОКС],"Доктор",дДанни[пФакултет],J$34,дДанни[нФакултет],$C172,дДанни[СПЕЦИАЛНОСТ],$D172)</f>
        <v>0</v>
      </c>
      <c r="K172" s="12">
        <f>SUMIFS(дДанни[Часове],дДанни[ОКС],"Доктор",дДанни[пФакултет],K$34,дДанни[нФакултет],$C172,дДанни[СПЕЦИАЛНОСТ],$D172)</f>
        <v>0</v>
      </c>
      <c r="L172" s="12">
        <f>SUMIFS(дДанни[Часове],дДанни[ОКС],"Доктор",дДанни[пФакултет],L$34,дДанни[нФакултет],$C172,дДанни[СПЕЦИАЛНОСТ],$D172)</f>
        <v>0</v>
      </c>
      <c r="M172" s="12">
        <f>SUMIFS(дДанни[Часове],дДанни[ОКС],"Доктор",дДанни[пФакултет],M$34,дДанни[нФакултет],$C172,дДанни[СПЕЦИАЛНОСТ],$D172)</f>
        <v>0</v>
      </c>
      <c r="N172" s="12">
        <f>SUMIFS(дДанни[Часове],дДанни[ОКС],"Доктор",дДанни[пФакултет],N$34,дДанни[нФакултет],$C172,дДанни[СПЕЦИАЛНОСТ],$D172)</f>
        <v>0</v>
      </c>
      <c r="O172" s="12">
        <f>SUMIFS(дДанни[Часове],дДанни[ОКС],"Доктор",дДанни[пФакултет],O$34,дДанни[нФакултет],$C172,дДанни[СПЕЦИАЛНОСТ],$D172)</f>
        <v>0</v>
      </c>
      <c r="P172" s="12">
        <f>SUMIFS(дДанни[Часове],дДанни[ОКС],"Доктор",дДанни[пФакултет],P$34,дДанни[нФакултет],$C172,дДанни[СПЕЦИАЛНОСТ],$D172)</f>
        <v>0</v>
      </c>
      <c r="Q172" s="12">
        <f>SUMIFS(дДанни[Часове],дДанни[ОКС],"Доктор",дДанни[пФакултет],Q$34,дДанни[нФакултет],$C172,дДанни[СПЕЦИАЛНОСТ],$D172)</f>
        <v>0</v>
      </c>
      <c r="R172" s="12">
        <f>SUMIFS(дДанни[Часове],дДанни[ОКС],"Доктор",дДанни[пФакултет],R$34,дДанни[нФакултет],$C172,дДанни[СПЕЦИАЛНОСТ],$D172)</f>
        <v>0</v>
      </c>
      <c r="S172" s="12">
        <f>SUMIFS(дДанни[Часове],дДанни[ОКС],"Доктор",дДанни[пФакултет],S$34,дДанни[нФакултет],$C172,дДанни[СПЕЦИАЛНОСТ],$D172)</f>
        <v>0</v>
      </c>
      <c r="T172" s="12">
        <f>SUMIFS(дДанни[Часове],дДанни[ОКС],"Доктор",дДанни[пФакултет],T$34,дДанни[нФакултет],$C172,дДанни[СПЕЦИАЛНОСТ],$D172)</f>
        <v>0</v>
      </c>
      <c r="U172" s="32">
        <f>SUMIFS(дДанни[Часове],дДанни[ОКС],"Доктор",дДанни[пФакултет],U$34,дДанни[нФакултет],$C172,дДанни[СПЕЦИАЛНОСТ],$D172)</f>
        <v>0</v>
      </c>
      <c r="V172" s="12">
        <f>SUMIFS(дДанни[Часове],дДанни[ОКС],"Доктор",дДанни[пФакултет],V$34,дДанни[нФакултет],$C172,дДанни[СПЕЦИАЛНОСТ],$D172)</f>
        <v>0</v>
      </c>
      <c r="W172" s="12">
        <f>SUMIFS(дДанни[Часове],дДанни[ОКС],"Доктор",дДанни[пФакултет],W$34,дДанни[нФакултет],$C172,дДанни[СПЕЦИАЛНОСТ],$D172)</f>
        <v>0</v>
      </c>
      <c r="X172" s="12">
        <f>SUMIFS(дДанни[Часове],дДанни[ОКС],"Доктор",дДанни[пФакултет],X$34,дДанни[нФакултет],$C172,дДанни[СПЕЦИАЛНОСТ],$D172)</f>
        <v>0</v>
      </c>
      <c r="Y172" s="24">
        <f t="shared" si="83"/>
        <v>1</v>
      </c>
      <c r="Z172" s="306">
        <f>SUM(Y172:Y173)</f>
        <v>1</v>
      </c>
      <c r="AB172" s="140"/>
      <c r="AD172" s="301">
        <f t="shared" si="87"/>
        <v>30</v>
      </c>
      <c r="AE172" s="304" t="str">
        <f t="shared" si="87"/>
        <v>Медицина</v>
      </c>
      <c r="AF172" s="69" t="str">
        <f t="shared" si="84"/>
        <v>МФ</v>
      </c>
      <c r="AG172" s="68" t="str">
        <f t="shared" si="84"/>
        <v>Медицина</v>
      </c>
      <c r="AH172" s="162">
        <f t="shared" si="82"/>
        <v>0</v>
      </c>
      <c r="AI172" s="162">
        <f t="shared" si="82"/>
        <v>0</v>
      </c>
      <c r="AJ172" s="162">
        <f t="shared" si="82"/>
        <v>0</v>
      </c>
      <c r="AK172" s="162">
        <f t="shared" si="82"/>
        <v>0</v>
      </c>
      <c r="AL172" s="162">
        <f t="shared" si="82"/>
        <v>1</v>
      </c>
      <c r="AM172" s="162">
        <f t="shared" si="82"/>
        <v>0</v>
      </c>
      <c r="AN172" s="162">
        <f t="shared" si="82"/>
        <v>0</v>
      </c>
      <c r="AO172" s="162">
        <f t="shared" si="82"/>
        <v>0</v>
      </c>
      <c r="AP172" s="162">
        <f t="shared" si="82"/>
        <v>0</v>
      </c>
      <c r="AQ172" s="162">
        <f t="shared" si="82"/>
        <v>0</v>
      </c>
      <c r="AR172" s="162">
        <f t="shared" si="82"/>
        <v>0</v>
      </c>
      <c r="AS172" s="162">
        <f t="shared" si="82"/>
        <v>0</v>
      </c>
      <c r="AT172" s="162">
        <f t="shared" si="82"/>
        <v>0</v>
      </c>
      <c r="AU172" s="162">
        <f t="shared" si="82"/>
        <v>0</v>
      </c>
      <c r="AV172" s="162">
        <f t="shared" si="82"/>
        <v>0</v>
      </c>
      <c r="AW172" s="162">
        <f t="shared" si="85"/>
        <v>0</v>
      </c>
      <c r="AX172" s="163">
        <f t="shared" si="85"/>
        <v>0</v>
      </c>
      <c r="AY172" s="162">
        <f t="shared" si="85"/>
        <v>0</v>
      </c>
      <c r="AZ172" s="162">
        <f t="shared" si="85"/>
        <v>0</v>
      </c>
      <c r="BA172" s="162">
        <f t="shared" si="85"/>
        <v>0</v>
      </c>
      <c r="BB172" s="142">
        <f t="shared" si="88"/>
        <v>1</v>
      </c>
      <c r="BC172" s="310"/>
    </row>
    <row r="173" spans="1:55" ht="16.5" thickBot="1" x14ac:dyDescent="0.3">
      <c r="A173" s="350"/>
      <c r="B173" s="352"/>
      <c r="C173" s="72" t="str">
        <f>БАКАЛАВРИ!C173</f>
        <v>МФ</v>
      </c>
      <c r="D173" s="62" t="str">
        <f>БАКАЛАВРИ!D173</f>
        <v>Медицина (на английски език)</v>
      </c>
      <c r="E173" s="49">
        <f>SUMIFS(дДанни[Часове],дДанни[ОКС],"Доктор",дДанни[пФакултет],E$34,дДанни[нФакултет],$C173,дДанни[СПЕЦИАЛНОСТ],$D173)</f>
        <v>0</v>
      </c>
      <c r="F173" s="49">
        <f>SUMIFS(дДанни[Часове],дДанни[ОКС],"Доктор",дДанни[пФакултет],F$34,дДанни[нФакултет],$C173,дДанни[СПЕЦИАЛНОСТ],$D173)</f>
        <v>0</v>
      </c>
      <c r="G173" s="49">
        <f>SUMIFS(дДанни[Часове],дДанни[ОКС],"Доктор",дДанни[пФакултет],G$34,дДанни[нФакултет],$C173,дДанни[СПЕЦИАЛНОСТ],$D173)</f>
        <v>0</v>
      </c>
      <c r="H173" s="49">
        <f>SUMIFS(дДанни[Часове],дДанни[ОКС],"Доктор",дДанни[пФакултет],H$34,дДанни[нФакултет],$C173,дДанни[СПЕЦИАЛНОСТ],$D173)</f>
        <v>0</v>
      </c>
      <c r="I173" s="49">
        <f>SUMIFS(дДанни[Часове],дДанни[ОКС],"Доктор",дДанни[пФакултет],I$34,дДанни[нФакултет],$C173,дДанни[СПЕЦИАЛНОСТ],$D173)</f>
        <v>0</v>
      </c>
      <c r="J173" s="49">
        <f>SUMIFS(дДанни[Часове],дДанни[ОКС],"Доктор",дДанни[пФакултет],J$34,дДанни[нФакултет],$C173,дДанни[СПЕЦИАЛНОСТ],$D173)</f>
        <v>0</v>
      </c>
      <c r="K173" s="49">
        <f>SUMIFS(дДанни[Часове],дДанни[ОКС],"Доктор",дДанни[пФакултет],K$34,дДанни[нФакултет],$C173,дДанни[СПЕЦИАЛНОСТ],$D173)</f>
        <v>0</v>
      </c>
      <c r="L173" s="49">
        <f>SUMIFS(дДанни[Часове],дДанни[ОКС],"Доктор",дДанни[пФакултет],L$34,дДанни[нФакултет],$C173,дДанни[СПЕЦИАЛНОСТ],$D173)</f>
        <v>0</v>
      </c>
      <c r="M173" s="49">
        <f>SUMIFS(дДанни[Часове],дДанни[ОКС],"Доктор",дДанни[пФакултет],M$34,дДанни[нФакултет],$C173,дДанни[СПЕЦИАЛНОСТ],$D173)</f>
        <v>0</v>
      </c>
      <c r="N173" s="49">
        <f>SUMIFS(дДанни[Часове],дДанни[ОКС],"Доктор",дДанни[пФакултет],N$34,дДанни[нФакултет],$C173,дДанни[СПЕЦИАЛНОСТ],$D173)</f>
        <v>0</v>
      </c>
      <c r="O173" s="49">
        <f>SUMIFS(дДанни[Часове],дДанни[ОКС],"Доктор",дДанни[пФакултет],O$34,дДанни[нФакултет],$C173,дДанни[СПЕЦИАЛНОСТ],$D173)</f>
        <v>0</v>
      </c>
      <c r="P173" s="49">
        <f>SUMIFS(дДанни[Часове],дДанни[ОКС],"Доктор",дДанни[пФакултет],P$34,дДанни[нФакултет],$C173,дДанни[СПЕЦИАЛНОСТ],$D173)</f>
        <v>0</v>
      </c>
      <c r="Q173" s="49">
        <f>SUMIFS(дДанни[Часове],дДанни[ОКС],"Доктор",дДанни[пФакултет],Q$34,дДанни[нФакултет],$C173,дДанни[СПЕЦИАЛНОСТ],$D173)</f>
        <v>0</v>
      </c>
      <c r="R173" s="49">
        <f>SUMIFS(дДанни[Часове],дДанни[ОКС],"Доктор",дДанни[пФакултет],R$34,дДанни[нФакултет],$C173,дДанни[СПЕЦИАЛНОСТ],$D173)</f>
        <v>0</v>
      </c>
      <c r="S173" s="49">
        <f>SUMIFS(дДанни[Часове],дДанни[ОКС],"Доктор",дДанни[пФакултет],S$34,дДанни[нФакултет],$C173,дДанни[СПЕЦИАЛНОСТ],$D173)</f>
        <v>0</v>
      </c>
      <c r="T173" s="49">
        <f>SUMIFS(дДанни[Часове],дДанни[ОКС],"Доктор",дДанни[пФакултет],T$34,дДанни[нФакултет],$C173,дДанни[СПЕЦИАЛНОСТ],$D173)</f>
        <v>0</v>
      </c>
      <c r="U173" s="50">
        <f>SUMIFS(дДанни[Часове],дДанни[ОКС],"Доктор",дДанни[пФакултет],U$34,дДанни[нФакултет],$C173,дДанни[СПЕЦИАЛНОСТ],$D173)</f>
        <v>0</v>
      </c>
      <c r="V173" s="49">
        <f>SUMIFS(дДанни[Часове],дДанни[ОКС],"Доктор",дДанни[пФакултет],V$34,дДанни[нФакултет],$C173,дДанни[СПЕЦИАЛНОСТ],$D173)</f>
        <v>0</v>
      </c>
      <c r="W173" s="49">
        <f>SUMIFS(дДанни[Часове],дДанни[ОКС],"Доктор",дДанни[пФакултет],W$34,дДанни[нФакултет],$C173,дДанни[СПЕЦИАЛНОСТ],$D173)</f>
        <v>0</v>
      </c>
      <c r="X173" s="49">
        <f>SUMIFS(дДанни[Часове],дДанни[ОКС],"Доктор",дДанни[пФакултет],X$34,дДанни[нФакултет],$C173,дДанни[СПЕЦИАЛНОСТ],$D173)</f>
        <v>0</v>
      </c>
      <c r="Y173" s="24">
        <f t="shared" si="83"/>
        <v>0</v>
      </c>
      <c r="Z173" s="308"/>
      <c r="AB173" s="140"/>
      <c r="AD173" s="302"/>
      <c r="AE173" s="309"/>
      <c r="AF173" s="149" t="str">
        <f t="shared" si="84"/>
        <v>МФ</v>
      </c>
      <c r="AG173" s="150" t="str">
        <f t="shared" si="84"/>
        <v>Медицина (на английски език)</v>
      </c>
      <c r="AH173" s="166" t="str">
        <f t="shared" si="82"/>
        <v/>
      </c>
      <c r="AI173" s="166" t="str">
        <f t="shared" si="82"/>
        <v/>
      </c>
      <c r="AJ173" s="166" t="str">
        <f t="shared" si="82"/>
        <v/>
      </c>
      <c r="AK173" s="166" t="str">
        <f t="shared" si="82"/>
        <v/>
      </c>
      <c r="AL173" s="166" t="str">
        <f t="shared" si="82"/>
        <v/>
      </c>
      <c r="AM173" s="166" t="str">
        <f t="shared" si="82"/>
        <v/>
      </c>
      <c r="AN173" s="166" t="str">
        <f t="shared" si="82"/>
        <v/>
      </c>
      <c r="AO173" s="166" t="str">
        <f t="shared" si="82"/>
        <v/>
      </c>
      <c r="AP173" s="166" t="str">
        <f t="shared" si="82"/>
        <v/>
      </c>
      <c r="AQ173" s="166" t="str">
        <f t="shared" si="82"/>
        <v/>
      </c>
      <c r="AR173" s="166" t="str">
        <f t="shared" si="82"/>
        <v/>
      </c>
      <c r="AS173" s="166" t="str">
        <f t="shared" si="82"/>
        <v/>
      </c>
      <c r="AT173" s="166" t="str">
        <f t="shared" si="82"/>
        <v/>
      </c>
      <c r="AU173" s="166" t="str">
        <f t="shared" si="82"/>
        <v/>
      </c>
      <c r="AV173" s="166" t="str">
        <f t="shared" si="82"/>
        <v/>
      </c>
      <c r="AW173" s="166" t="str">
        <f t="shared" si="85"/>
        <v/>
      </c>
      <c r="AX173" s="167" t="str">
        <f t="shared" si="85"/>
        <v/>
      </c>
      <c r="AY173" s="166" t="str">
        <f t="shared" si="85"/>
        <v/>
      </c>
      <c r="AZ173" s="166" t="str">
        <f t="shared" si="85"/>
        <v/>
      </c>
      <c r="BA173" s="166" t="str">
        <f t="shared" si="85"/>
        <v/>
      </c>
      <c r="BB173" s="142">
        <f t="shared" si="88"/>
        <v>0</v>
      </c>
      <c r="BC173" s="311"/>
    </row>
    <row r="174" spans="1:55" ht="15.75" x14ac:dyDescent="0.25">
      <c r="A174" s="349">
        <f>MAX($A$36:A172)+1</f>
        <v>31</v>
      </c>
      <c r="B174" s="351" t="str">
        <f>БАКАЛАВРИ!B174</f>
        <v>Фармация</v>
      </c>
      <c r="C174" s="69" t="str">
        <f>БАКАЛАВРИ!C174</f>
        <v>ФХФ</v>
      </c>
      <c r="D174" s="69" t="str">
        <f>БАКАЛАВРИ!D174</f>
        <v>Фармация</v>
      </c>
      <c r="E174" s="153">
        <f>SUMIFS(дДанни[Часове],дДанни[ОКС],"Доктор",дДанни[пФакултет],E$34,дДанни[нФакултет],$C174,дДанни[СПЕЦИАЛНОСТ],$D174)</f>
        <v>0</v>
      </c>
      <c r="F174" s="12">
        <f>SUMIFS(дДанни[Часове],дДанни[ОКС],"Доктор",дДанни[пФакултет],F$34,дДанни[нФакултет],$C174,дДанни[СПЕЦИАЛНОСТ],$D174)</f>
        <v>0</v>
      </c>
      <c r="G174" s="12">
        <f>SUMIFS(дДанни[Часове],дДанни[ОКС],"Доктор",дДанни[пФакултет],G$34,дДанни[нФакултет],$C174,дДанни[СПЕЦИАЛНОСТ],$D174)</f>
        <v>0</v>
      </c>
      <c r="H174" s="12">
        <f>SUMIFS(дДанни[Часове],дДанни[ОКС],"Доктор",дДанни[пФакултет],H$34,дДанни[нФакултет],$C174,дДанни[СПЕЦИАЛНОСТ],$D174)</f>
        <v>0</v>
      </c>
      <c r="I174" s="12">
        <f>SUMIFS(дДанни[Часове],дДанни[ОКС],"Доктор",дДанни[пФакултет],I$34,дДанни[нФакултет],$C174,дДанни[СПЕЦИАЛНОСТ],$D174)</f>
        <v>0</v>
      </c>
      <c r="J174" s="12">
        <f>SUMIFS(дДанни[Часове],дДанни[ОКС],"Доктор",дДанни[пФакултет],J$34,дДанни[нФакултет],$C174,дДанни[СПЕЦИАЛНОСТ],$D174)</f>
        <v>0</v>
      </c>
      <c r="K174" s="12">
        <f>SUMIFS(дДанни[Часове],дДанни[ОКС],"Доктор",дДанни[пФакултет],K$34,дДанни[нФакултет],$C174,дДанни[СПЕЦИАЛНОСТ],$D174)</f>
        <v>0</v>
      </c>
      <c r="L174" s="12">
        <f>SUMIFS(дДанни[Часове],дДанни[ОКС],"Доктор",дДанни[пФакултет],L$34,дДанни[нФакултет],$C174,дДанни[СПЕЦИАЛНОСТ],$D174)</f>
        <v>0</v>
      </c>
      <c r="M174" s="12">
        <f>SUMIFS(дДанни[Часове],дДанни[ОКС],"Доктор",дДанни[пФакултет],M$34,дДанни[нФакултет],$C174,дДанни[СПЕЦИАЛНОСТ],$D174)</f>
        <v>0</v>
      </c>
      <c r="N174" s="12">
        <f>SUMIFS(дДанни[Часове],дДанни[ОКС],"Доктор",дДанни[пФакултет],N$34,дДанни[нФакултет],$C174,дДанни[СПЕЦИАЛНОСТ],$D174)</f>
        <v>0</v>
      </c>
      <c r="O174" s="12">
        <f>SUMIFS(дДанни[Часове],дДанни[ОКС],"Доктор",дДанни[пФакултет],O$34,дДанни[нФакултет],$C174,дДанни[СПЕЦИАЛНОСТ],$D174)</f>
        <v>0</v>
      </c>
      <c r="P174" s="12">
        <f>SUMIFS(дДанни[Часове],дДанни[ОКС],"Доктор",дДанни[пФакултет],P$34,дДанни[нФакултет],$C174,дДанни[СПЕЦИАЛНОСТ],$D174)</f>
        <v>0</v>
      </c>
      <c r="Q174" s="12">
        <f>SUMIFS(дДанни[Часове],дДанни[ОКС],"Доктор",дДанни[пФакултет],Q$34,дДанни[нФакултет],$C174,дДанни[СПЕЦИАЛНОСТ],$D174)</f>
        <v>0</v>
      </c>
      <c r="R174" s="12">
        <f>SUMIFS(дДанни[Часове],дДанни[ОКС],"Доктор",дДанни[пФакултет],R$34,дДанни[нФакултет],$C174,дДанни[СПЕЦИАЛНОСТ],$D174)</f>
        <v>0</v>
      </c>
      <c r="S174" s="12">
        <v>8</v>
      </c>
      <c r="T174" s="12">
        <f>SUMIFS(дДанни[Часове],дДанни[ОКС],"Доктор",дДанни[пФакултет],T$34,дДанни[нФакултет],$C174,дДанни[СПЕЦИАЛНОСТ],$D174)</f>
        <v>0</v>
      </c>
      <c r="U174" s="32">
        <f>SUMIFS(дДанни[Часове],дДанни[ОКС],"Доктор",дДанни[пФакултет],U$34,дДанни[нФакултет],$C174,дДанни[СПЕЦИАЛНОСТ],$D174)</f>
        <v>0</v>
      </c>
      <c r="V174" s="12">
        <f>SUMIFS(дДанни[Часове],дДанни[ОКС],"Доктор",дДанни[пФакултет],V$34,дДанни[нФакултет],$C174,дДанни[СПЕЦИАЛНОСТ],$D174)</f>
        <v>0</v>
      </c>
      <c r="W174" s="12">
        <f>SUMIFS(дДанни[Часове],дДанни[ОКС],"Доктор",дДанни[пФакултет],W$34,дДанни[нФакултет],$C174,дДанни[СПЕЦИАЛНОСТ],$D174)</f>
        <v>0</v>
      </c>
      <c r="X174" s="12">
        <f>SUMIFS(дДанни[Часове],дДанни[ОКС],"Доктор",дДанни[пФакултет],X$34,дДанни[нФакултет],$C174,дДанни[СПЕЦИАЛНОСТ],$D174)</f>
        <v>0</v>
      </c>
      <c r="Y174" s="24">
        <f t="shared" si="83"/>
        <v>8</v>
      </c>
      <c r="Z174" s="306">
        <f>SUM(Y174:Y175)</f>
        <v>8</v>
      </c>
      <c r="AB174" s="140"/>
      <c r="AD174" s="349">
        <f t="shared" si="87"/>
        <v>31</v>
      </c>
      <c r="AE174" s="304" t="str">
        <f t="shared" si="87"/>
        <v>Фармация</v>
      </c>
      <c r="AF174" s="69" t="str">
        <f t="shared" si="84"/>
        <v>ФХФ</v>
      </c>
      <c r="AG174" s="68" t="str">
        <f t="shared" si="84"/>
        <v>Фармация</v>
      </c>
      <c r="AH174" s="162">
        <f t="shared" si="82"/>
        <v>0</v>
      </c>
      <c r="AI174" s="162">
        <f t="shared" si="82"/>
        <v>0</v>
      </c>
      <c r="AJ174" s="162">
        <f t="shared" si="82"/>
        <v>0</v>
      </c>
      <c r="AK174" s="162">
        <f t="shared" si="82"/>
        <v>0</v>
      </c>
      <c r="AL174" s="162">
        <f t="shared" si="82"/>
        <v>0</v>
      </c>
      <c r="AM174" s="162">
        <f t="shared" si="82"/>
        <v>0</v>
      </c>
      <c r="AN174" s="162">
        <f t="shared" si="82"/>
        <v>0</v>
      </c>
      <c r="AO174" s="162">
        <f t="shared" si="82"/>
        <v>0</v>
      </c>
      <c r="AP174" s="162">
        <f t="shared" si="82"/>
        <v>0</v>
      </c>
      <c r="AQ174" s="162">
        <f t="shared" si="82"/>
        <v>0</v>
      </c>
      <c r="AR174" s="162">
        <f t="shared" si="82"/>
        <v>0</v>
      </c>
      <c r="AS174" s="162">
        <f t="shared" si="82"/>
        <v>0</v>
      </c>
      <c r="AT174" s="162">
        <f t="shared" si="82"/>
        <v>0</v>
      </c>
      <c r="AU174" s="162">
        <f t="shared" si="82"/>
        <v>0</v>
      </c>
      <c r="AV174" s="162">
        <f t="shared" si="82"/>
        <v>1</v>
      </c>
      <c r="AW174" s="162">
        <f t="shared" si="85"/>
        <v>0</v>
      </c>
      <c r="AX174" s="163">
        <f t="shared" si="85"/>
        <v>0</v>
      </c>
      <c r="AY174" s="162">
        <f t="shared" si="85"/>
        <v>0</v>
      </c>
      <c r="AZ174" s="162">
        <f t="shared" si="85"/>
        <v>0</v>
      </c>
      <c r="BA174" s="162">
        <f t="shared" si="85"/>
        <v>0</v>
      </c>
      <c r="BB174" s="142">
        <f t="shared" si="88"/>
        <v>1</v>
      </c>
      <c r="BC174" s="310"/>
    </row>
    <row r="175" spans="1:55" ht="16.5" thickBot="1" x14ac:dyDescent="0.3">
      <c r="A175" s="350"/>
      <c r="B175" s="352"/>
      <c r="C175" s="72" t="str">
        <f>БАКАЛАВРИ!C175</f>
        <v>ФХФ</v>
      </c>
      <c r="D175" s="62" t="str">
        <f>БАКАЛАВРИ!D175</f>
        <v>Фармация (на английски език)</v>
      </c>
      <c r="E175" s="236">
        <f>SUMIFS(дДанни[Часове],дДанни[ОКС],"Доктор",дДанни[пФакултет],E$34,дДанни[нФакултет],$C175,дДанни[СПЕЦИАЛНОСТ],$D175)</f>
        <v>0</v>
      </c>
      <c r="F175" s="49">
        <f>SUMIFS(дДанни[Часове],дДанни[ОКС],"Доктор",дДанни[пФакултет],F$34,дДанни[нФакултет],$C175,дДанни[СПЕЦИАЛНОСТ],$D175)</f>
        <v>0</v>
      </c>
      <c r="G175" s="49">
        <f>SUMIFS(дДанни[Часове],дДанни[ОКС],"Доктор",дДанни[пФакултет],G$34,дДанни[нФакултет],$C175,дДанни[СПЕЦИАЛНОСТ],$D175)</f>
        <v>0</v>
      </c>
      <c r="H175" s="49">
        <f>SUMIFS(дДанни[Часове],дДанни[ОКС],"Доктор",дДанни[пФакултет],H$34,дДанни[нФакултет],$C175,дДанни[СПЕЦИАЛНОСТ],$D175)</f>
        <v>0</v>
      </c>
      <c r="I175" s="49">
        <f>SUMIFS(дДанни[Часове],дДанни[ОКС],"Доктор",дДанни[пФакултет],I$34,дДанни[нФакултет],$C175,дДанни[СПЕЦИАЛНОСТ],$D175)</f>
        <v>0</v>
      </c>
      <c r="J175" s="49">
        <f>SUMIFS(дДанни[Часове],дДанни[ОКС],"Доктор",дДанни[пФакултет],J$34,дДанни[нФакултет],$C175,дДанни[СПЕЦИАЛНОСТ],$D175)</f>
        <v>0</v>
      </c>
      <c r="K175" s="49">
        <f>SUMIFS(дДанни[Часове],дДанни[ОКС],"Доктор",дДанни[пФакултет],K$34,дДанни[нФакултет],$C175,дДанни[СПЕЦИАЛНОСТ],$D175)</f>
        <v>0</v>
      </c>
      <c r="L175" s="49">
        <f>SUMIFS(дДанни[Часове],дДанни[ОКС],"Доктор",дДанни[пФакултет],L$34,дДанни[нФакултет],$C175,дДанни[СПЕЦИАЛНОСТ],$D175)</f>
        <v>0</v>
      </c>
      <c r="M175" s="49">
        <f>SUMIFS(дДанни[Часове],дДанни[ОКС],"Доктор",дДанни[пФакултет],M$34,дДанни[нФакултет],$C175,дДанни[СПЕЦИАЛНОСТ],$D175)</f>
        <v>0</v>
      </c>
      <c r="N175" s="49">
        <f>SUMIFS(дДанни[Часове],дДанни[ОКС],"Доктор",дДанни[пФакултет],N$34,дДанни[нФакултет],$C175,дДанни[СПЕЦИАЛНОСТ],$D175)</f>
        <v>0</v>
      </c>
      <c r="O175" s="49">
        <f>SUMIFS(дДанни[Часове],дДанни[ОКС],"Доктор",дДанни[пФакултет],O$34,дДанни[нФакултет],$C175,дДанни[СПЕЦИАЛНОСТ],$D175)</f>
        <v>0</v>
      </c>
      <c r="P175" s="49">
        <f>SUMIFS(дДанни[Часове],дДанни[ОКС],"Доктор",дДанни[пФакултет],P$34,дДанни[нФакултет],$C175,дДанни[СПЕЦИАЛНОСТ],$D175)</f>
        <v>0</v>
      </c>
      <c r="Q175" s="49">
        <f>SUMIFS(дДанни[Часове],дДанни[ОКС],"Доктор",дДанни[пФакултет],Q$34,дДанни[нФакултет],$C175,дДанни[СПЕЦИАЛНОСТ],$D175)</f>
        <v>0</v>
      </c>
      <c r="R175" s="49">
        <f>SUMIFS(дДанни[Часове],дДанни[ОКС],"Доктор",дДанни[пФакултет],R$34,дДанни[нФакултет],$C175,дДанни[СПЕЦИАЛНОСТ],$D175)</f>
        <v>0</v>
      </c>
      <c r="S175" s="49">
        <f>SUMIFS(дДанни[Часове],дДанни[ОКС],"Доктор",дДанни[пФакултет],S$34,дДанни[нФакултет],$C175,дДанни[СПЕЦИАЛНОСТ],$D175)</f>
        <v>0</v>
      </c>
      <c r="T175" s="49">
        <f>SUMIFS(дДанни[Часове],дДанни[ОКС],"Доктор",дДанни[пФакултет],T$34,дДанни[нФакултет],$C175,дДанни[СПЕЦИАЛНОСТ],$D175)</f>
        <v>0</v>
      </c>
      <c r="U175" s="50">
        <f>SUMIFS(дДанни[Часове],дДанни[ОКС],"Доктор",дДанни[пФакултет],U$34,дДанни[нФакултет],$C175,дДанни[СПЕЦИАЛНОСТ],$D175)</f>
        <v>0</v>
      </c>
      <c r="V175" s="49">
        <f>SUMIFS(дДанни[Часове],дДанни[ОКС],"Доктор",дДанни[пФакултет],V$34,дДанни[нФакултет],$C175,дДанни[СПЕЦИАЛНОСТ],$D175)</f>
        <v>0</v>
      </c>
      <c r="W175" s="49">
        <f>SUMIFS(дДанни[Часове],дДанни[ОКС],"Доктор",дДанни[пФакултет],W$34,дДанни[нФакултет],$C175,дДанни[СПЕЦИАЛНОСТ],$D175)</f>
        <v>0</v>
      </c>
      <c r="X175" s="237">
        <f>SUMIFS(дДанни[Часове],дДанни[ОКС],"Доктор",дДанни[пФакултет],X$34,дДанни[нФакултет],$C175,дДанни[СПЕЦИАЛНОСТ],$D175)</f>
        <v>0</v>
      </c>
      <c r="Y175" s="24">
        <f t="shared" si="83"/>
        <v>0</v>
      </c>
      <c r="Z175" s="308"/>
      <c r="AB175" s="140"/>
      <c r="AD175" s="350"/>
      <c r="AE175" s="305"/>
      <c r="AF175" s="72" t="str">
        <f t="shared" si="84"/>
        <v>ФХФ</v>
      </c>
      <c r="AG175" s="67" t="str">
        <f t="shared" si="84"/>
        <v>Фармация (на английски език)</v>
      </c>
      <c r="AH175" s="166" t="str">
        <f t="shared" si="82"/>
        <v/>
      </c>
      <c r="AI175" s="166" t="str">
        <f t="shared" si="82"/>
        <v/>
      </c>
      <c r="AJ175" s="166" t="str">
        <f t="shared" si="82"/>
        <v/>
      </c>
      <c r="AK175" s="166" t="str">
        <f t="shared" si="82"/>
        <v/>
      </c>
      <c r="AL175" s="166" t="str">
        <f t="shared" si="82"/>
        <v/>
      </c>
      <c r="AM175" s="166" t="str">
        <f t="shared" si="82"/>
        <v/>
      </c>
      <c r="AN175" s="166" t="str">
        <f t="shared" si="82"/>
        <v/>
      </c>
      <c r="AO175" s="166" t="str">
        <f t="shared" si="82"/>
        <v/>
      </c>
      <c r="AP175" s="166" t="str">
        <f t="shared" si="82"/>
        <v/>
      </c>
      <c r="AQ175" s="166" t="str">
        <f t="shared" si="82"/>
        <v/>
      </c>
      <c r="AR175" s="166" t="str">
        <f t="shared" si="82"/>
        <v/>
      </c>
      <c r="AS175" s="166" t="str">
        <f t="shared" si="82"/>
        <v/>
      </c>
      <c r="AT175" s="166" t="str">
        <f t="shared" si="82"/>
        <v/>
      </c>
      <c r="AU175" s="166" t="str">
        <f t="shared" si="82"/>
        <v/>
      </c>
      <c r="AV175" s="166" t="str">
        <f t="shared" si="82"/>
        <v/>
      </c>
      <c r="AW175" s="166" t="str">
        <f t="shared" si="85"/>
        <v/>
      </c>
      <c r="AX175" s="167" t="str">
        <f t="shared" si="85"/>
        <v/>
      </c>
      <c r="AY175" s="166" t="str">
        <f t="shared" si="85"/>
        <v/>
      </c>
      <c r="AZ175" s="166" t="str">
        <f t="shared" si="85"/>
        <v/>
      </c>
      <c r="BA175" s="166" t="str">
        <f t="shared" si="85"/>
        <v/>
      </c>
      <c r="BB175" s="142">
        <f t="shared" si="88"/>
        <v>0</v>
      </c>
      <c r="BC175" s="312"/>
    </row>
    <row r="176" spans="1:55" ht="17.25" thickTop="1" thickBot="1" x14ac:dyDescent="0.3">
      <c r="A176" s="239"/>
      <c r="B176" s="240"/>
      <c r="C176" s="241"/>
      <c r="D176" s="242"/>
      <c r="E176" s="243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5"/>
      <c r="V176" s="244"/>
      <c r="W176" s="244"/>
      <c r="X176" s="246"/>
      <c r="Y176" s="24">
        <f t="shared" si="83"/>
        <v>0</v>
      </c>
      <c r="Z176" s="284"/>
      <c r="AA176" s="248"/>
      <c r="AB176" s="249"/>
      <c r="AC176" s="248"/>
      <c r="AD176" s="250"/>
      <c r="AE176" s="262"/>
      <c r="AF176" s="263"/>
      <c r="AG176" s="264"/>
      <c r="AH176" s="251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3"/>
      <c r="AY176" s="252"/>
      <c r="AZ176" s="252"/>
      <c r="BA176" s="254"/>
      <c r="BB176" s="255"/>
      <c r="BC176" s="256"/>
    </row>
    <row r="177" spans="1:55" ht="33" customHeight="1" thickBot="1" x14ac:dyDescent="0.3">
      <c r="A177" s="174"/>
      <c r="B177" s="175"/>
      <c r="C177" s="176"/>
      <c r="D177" s="238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5"/>
      <c r="V177" s="154"/>
      <c r="W177" s="154"/>
      <c r="X177" s="154"/>
      <c r="Y177" s="24">
        <f t="shared" si="83"/>
        <v>0</v>
      </c>
      <c r="Z177" s="282"/>
      <c r="AB177" s="140"/>
      <c r="AD177" s="178"/>
      <c r="AE177" s="266"/>
      <c r="AF177" s="265"/>
      <c r="AG177" s="266"/>
      <c r="AH177" s="182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80"/>
      <c r="AY177" s="179"/>
      <c r="AZ177" s="179"/>
      <c r="BA177" s="183"/>
      <c r="BB177" s="219"/>
      <c r="BC177" s="181"/>
    </row>
  </sheetData>
  <mergeCells count="143">
    <mergeCell ref="A164:A168"/>
    <mergeCell ref="B164:B168"/>
    <mergeCell ref="Z164:Z168"/>
    <mergeCell ref="AD164:AD168"/>
    <mergeCell ref="AE164:AE168"/>
    <mergeCell ref="BC164:BC168"/>
    <mergeCell ref="A161:A163"/>
    <mergeCell ref="B161:B163"/>
    <mergeCell ref="Z161:Z163"/>
    <mergeCell ref="AD161:AD163"/>
    <mergeCell ref="AE161:AE163"/>
    <mergeCell ref="BC161:BC163"/>
    <mergeCell ref="A174:A175"/>
    <mergeCell ref="B174:B175"/>
    <mergeCell ref="Z174:Z175"/>
    <mergeCell ref="AD174:AD175"/>
    <mergeCell ref="AE174:AE175"/>
    <mergeCell ref="BC174:BC175"/>
    <mergeCell ref="A172:A173"/>
    <mergeCell ref="B172:B173"/>
    <mergeCell ref="Z172:Z173"/>
    <mergeCell ref="AD172:AD173"/>
    <mergeCell ref="AE172:AE173"/>
    <mergeCell ref="BC172:BC173"/>
    <mergeCell ref="A157:A160"/>
    <mergeCell ref="B157:B160"/>
    <mergeCell ref="Z157:Z160"/>
    <mergeCell ref="AD157:AD160"/>
    <mergeCell ref="AE157:AE160"/>
    <mergeCell ref="BC157:BC160"/>
    <mergeCell ref="A155:A156"/>
    <mergeCell ref="B155:B156"/>
    <mergeCell ref="Z155:Z156"/>
    <mergeCell ref="AD155:AD156"/>
    <mergeCell ref="AE155:AE156"/>
    <mergeCell ref="BC155:BC156"/>
    <mergeCell ref="A145:A153"/>
    <mergeCell ref="B145:B153"/>
    <mergeCell ref="Z145:Z153"/>
    <mergeCell ref="AD145:AD153"/>
    <mergeCell ref="AE145:AE153"/>
    <mergeCell ref="BC145:BC153"/>
    <mergeCell ref="A142:A144"/>
    <mergeCell ref="B142:B144"/>
    <mergeCell ref="Z142:Z144"/>
    <mergeCell ref="AD142:AD144"/>
    <mergeCell ref="AE142:AE144"/>
    <mergeCell ref="BC142:BC144"/>
    <mergeCell ref="A136:A140"/>
    <mergeCell ref="B136:B140"/>
    <mergeCell ref="Z136:Z140"/>
    <mergeCell ref="AD136:AD140"/>
    <mergeCell ref="AE136:AE140"/>
    <mergeCell ref="BC136:BC140"/>
    <mergeCell ref="A132:A134"/>
    <mergeCell ref="B132:B134"/>
    <mergeCell ref="Z132:Z134"/>
    <mergeCell ref="AD132:AD134"/>
    <mergeCell ref="AE132:AE134"/>
    <mergeCell ref="BC132:BC134"/>
    <mergeCell ref="A107:A131"/>
    <mergeCell ref="B107:B131"/>
    <mergeCell ref="Z107:Z131"/>
    <mergeCell ref="AD107:AD131"/>
    <mergeCell ref="AE107:AE131"/>
    <mergeCell ref="BC107:BC131"/>
    <mergeCell ref="A101:A106"/>
    <mergeCell ref="B101:B106"/>
    <mergeCell ref="Z101:Z106"/>
    <mergeCell ref="AD102:AD106"/>
    <mergeCell ref="AE102:AE106"/>
    <mergeCell ref="BC102:BC106"/>
    <mergeCell ref="A98:A99"/>
    <mergeCell ref="B98:B99"/>
    <mergeCell ref="Z98:Z99"/>
    <mergeCell ref="AD98:AD99"/>
    <mergeCell ref="AE98:AE99"/>
    <mergeCell ref="BC98:BC99"/>
    <mergeCell ref="A92:A96"/>
    <mergeCell ref="B92:B96"/>
    <mergeCell ref="Z92:Z96"/>
    <mergeCell ref="AD92:AD96"/>
    <mergeCell ref="AE92:AE96"/>
    <mergeCell ref="BC92:BC96"/>
    <mergeCell ref="A85:A90"/>
    <mergeCell ref="B85:B90"/>
    <mergeCell ref="Z85:Z90"/>
    <mergeCell ref="AD85:AD90"/>
    <mergeCell ref="AE85:AE90"/>
    <mergeCell ref="BC85:BC90"/>
    <mergeCell ref="A80:A84"/>
    <mergeCell ref="B80:B84"/>
    <mergeCell ref="Z80:Z84"/>
    <mergeCell ref="AD80:AD84"/>
    <mergeCell ref="AE80:AE84"/>
    <mergeCell ref="BC80:BC84"/>
    <mergeCell ref="A52:A78"/>
    <mergeCell ref="B52:B78"/>
    <mergeCell ref="Z52:Z78"/>
    <mergeCell ref="AD52:AD78"/>
    <mergeCell ref="AE52:AE78"/>
    <mergeCell ref="BC52:BC78"/>
    <mergeCell ref="A42:A51"/>
    <mergeCell ref="B42:B51"/>
    <mergeCell ref="Z42:Z51"/>
    <mergeCell ref="AD42:AD51"/>
    <mergeCell ref="AE42:AE51"/>
    <mergeCell ref="BC42:BC51"/>
    <mergeCell ref="A39:A40"/>
    <mergeCell ref="B39:B40"/>
    <mergeCell ref="Z39:Z40"/>
    <mergeCell ref="AD39:AD40"/>
    <mergeCell ref="AE39:AE40"/>
    <mergeCell ref="BC39:BC40"/>
    <mergeCell ref="A36:A38"/>
    <mergeCell ref="B36:B38"/>
    <mergeCell ref="Z36:Z38"/>
    <mergeCell ref="AD36:AD38"/>
    <mergeCell ref="AE36:AE38"/>
    <mergeCell ref="BC36:BC38"/>
    <mergeCell ref="AD33:AD35"/>
    <mergeCell ref="AE33:AE35"/>
    <mergeCell ref="AF33:AF35"/>
    <mergeCell ref="AG33:AG35"/>
    <mergeCell ref="AH33:BB33"/>
    <mergeCell ref="BC33:BC34"/>
    <mergeCell ref="A33:A35"/>
    <mergeCell ref="B33:B35"/>
    <mergeCell ref="C33:C35"/>
    <mergeCell ref="D33:D35"/>
    <mergeCell ref="E33:Y33"/>
    <mergeCell ref="Z33:Z34"/>
    <mergeCell ref="BC6:BC7"/>
    <mergeCell ref="A1:Z1"/>
    <mergeCell ref="AD1:BC1"/>
    <mergeCell ref="A2:Y2"/>
    <mergeCell ref="A4:Z4"/>
    <mergeCell ref="AD4:BC4"/>
    <mergeCell ref="D6:D7"/>
    <mergeCell ref="E6:Y6"/>
    <mergeCell ref="Z6:Z7"/>
    <mergeCell ref="AG6:AG7"/>
    <mergeCell ref="AH6:BB6"/>
  </mergeCells>
  <conditionalFormatting sqref="E9:X29 AH9:BA29 AH36:BA49 AH51:BA177">
    <cfRule type="expression" dxfId="57" priority="6">
      <formula>$D9=E$7</formula>
    </cfRule>
  </conditionalFormatting>
  <conditionalFormatting sqref="AH50:BA50">
    <cfRule type="expression" dxfId="56" priority="5">
      <formula>$D50=AH$7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AO1321"/>
  <sheetViews>
    <sheetView topLeftCell="Z1" zoomScale="95" zoomScaleNormal="95" workbookViewId="0">
      <selection activeCell="AI3" sqref="AI3"/>
    </sheetView>
  </sheetViews>
  <sheetFormatPr defaultRowHeight="15" x14ac:dyDescent="0.25"/>
  <cols>
    <col min="1" max="1" width="4.28515625" customWidth="1"/>
    <col min="2" max="2" width="16.5703125" bestFit="1" customWidth="1"/>
    <col min="3" max="3" width="9.5703125" bestFit="1" customWidth="1"/>
    <col min="4" max="4" width="36.85546875" customWidth="1"/>
    <col min="5" max="5" width="18.28515625" customWidth="1"/>
    <col min="6" max="6" width="16.7109375" bestFit="1" customWidth="1"/>
    <col min="7" max="7" width="17.42578125" bestFit="1" customWidth="1"/>
    <col min="8" max="8" width="12.140625" bestFit="1" customWidth="1"/>
    <col min="9" max="9" width="13.28515625" bestFit="1" customWidth="1"/>
    <col min="10" max="10" width="12.140625" customWidth="1"/>
    <col min="11" max="11" width="8.5703125" bestFit="1" customWidth="1"/>
    <col min="12" max="12" width="4.7109375" customWidth="1"/>
    <col min="13" max="13" width="3.85546875" customWidth="1"/>
    <col min="14" max="14" width="3.7109375" customWidth="1"/>
    <col min="15" max="15" width="16.5703125" bestFit="1" customWidth="1"/>
    <col min="16" max="16" width="9.5703125" customWidth="1"/>
    <col min="17" max="17" width="43.7109375" customWidth="1"/>
    <col min="18" max="18" width="34.42578125" bestFit="1" customWidth="1"/>
    <col min="19" max="19" width="16.7109375" bestFit="1" customWidth="1"/>
    <col min="20" max="20" width="20.28515625" bestFit="1" customWidth="1"/>
    <col min="21" max="21" width="15.5703125" bestFit="1" customWidth="1"/>
    <col min="22" max="22" width="10.85546875" bestFit="1" customWidth="1"/>
    <col min="23" max="23" width="10.85546875" customWidth="1"/>
    <col min="24" max="24" width="8.5703125" bestFit="1" customWidth="1"/>
    <col min="25" max="25" width="4.7109375" customWidth="1"/>
    <col min="26" max="26" width="3.5703125" customWidth="1"/>
    <col min="27" max="27" width="4.7109375" customWidth="1"/>
    <col min="28" max="28" width="19.7109375" bestFit="1" customWidth="1"/>
    <col min="29" max="29" width="34.42578125" bestFit="1" customWidth="1"/>
    <col min="30" max="30" width="7.85546875" bestFit="1" customWidth="1"/>
    <col min="31" max="31" width="49.42578125" bestFit="1" customWidth="1"/>
    <col min="32" max="32" width="6.42578125" bestFit="1" customWidth="1"/>
    <col min="33" max="33" width="13" bestFit="1" customWidth="1"/>
    <col min="34" max="34" width="65.85546875" bestFit="1" customWidth="1"/>
    <col min="35" max="36" width="13" bestFit="1" customWidth="1"/>
    <col min="37" max="37" width="9.7109375" bestFit="1" customWidth="1"/>
    <col min="38" max="41" width="9.7109375" customWidth="1"/>
    <col min="42" max="42" width="6.42578125" customWidth="1"/>
    <col min="43" max="43" width="6.42578125" bestFit="1" customWidth="1"/>
    <col min="44" max="44" width="65.85546875" bestFit="1" customWidth="1"/>
    <col min="45" max="45" width="13" bestFit="1" customWidth="1"/>
    <col min="46" max="46" width="12.140625" bestFit="1" customWidth="1"/>
    <col min="47" max="47" width="65.85546875" bestFit="1" customWidth="1"/>
    <col min="48" max="48" width="9.5703125" bestFit="1" customWidth="1"/>
    <col min="49" max="49" width="16.7109375" bestFit="1" customWidth="1"/>
    <col min="50" max="50" width="20.28515625" bestFit="1" customWidth="1"/>
  </cols>
  <sheetData>
    <row r="1" spans="2:41" x14ac:dyDescent="0.25">
      <c r="B1" s="119" t="s">
        <v>240</v>
      </c>
      <c r="M1" s="120"/>
      <c r="O1" s="119" t="s">
        <v>240</v>
      </c>
      <c r="Z1" s="120"/>
      <c r="AC1" t="s">
        <v>236</v>
      </c>
      <c r="AE1" t="s">
        <v>252</v>
      </c>
      <c r="AH1" s="271" t="s">
        <v>254</v>
      </c>
      <c r="AI1" s="272">
        <f>INT(G3)</f>
        <v>397433</v>
      </c>
      <c r="AJ1" t="b">
        <f>$AK$3=AI1</f>
        <v>0</v>
      </c>
    </row>
    <row r="2" spans="2:41" ht="15.75" thickBot="1" x14ac:dyDescent="0.3">
      <c r="B2" s="362" t="s">
        <v>253</v>
      </c>
      <c r="C2" s="363"/>
      <c r="D2" s="363"/>
      <c r="E2" s="363"/>
      <c r="F2" s="363"/>
      <c r="G2" s="363"/>
      <c r="H2" s="363"/>
      <c r="I2" s="363"/>
      <c r="J2" s="363"/>
      <c r="K2" s="364"/>
      <c r="M2" s="121"/>
      <c r="O2" s="361" t="s">
        <v>239</v>
      </c>
      <c r="P2" s="361"/>
      <c r="Q2" s="361"/>
      <c r="R2" s="361"/>
      <c r="S2" s="361"/>
      <c r="T2" s="361"/>
      <c r="U2" s="278"/>
      <c r="V2" s="278"/>
      <c r="W2" s="278"/>
      <c r="X2" s="278"/>
      <c r="Z2" s="121"/>
      <c r="AC2" t="str" cm="1">
        <f t="array" ref="AC2:AC3">_xlfn.UNIQUE(дДанни[УчебнаГодина])</f>
        <v>2019-2020-летен</v>
      </c>
      <c r="AE2" t="s">
        <v>236</v>
      </c>
      <c r="AH2" s="271" t="s">
        <v>255</v>
      </c>
      <c r="AI2" s="272">
        <f>INT(T3)</f>
        <v>335633</v>
      </c>
      <c r="AJ2" t="b">
        <f>$AK$3=AI2</f>
        <v>0</v>
      </c>
    </row>
    <row r="3" spans="2:41" x14ac:dyDescent="0.25">
      <c r="G3" s="192">
        <f>SUM(тБакМаг_2020_21_Зимен[SUM(`TotalHours`)])</f>
        <v>397433.24045862083</v>
      </c>
      <c r="H3" s="192"/>
      <c r="I3" s="192"/>
      <c r="J3" s="192"/>
      <c r="K3" s="192"/>
      <c r="M3" s="121"/>
      <c r="T3" s="192">
        <f>SUM(тБакМаг_2019_20_Летен[SUM(`TotalHours`)])</f>
        <v>335633.66679999983</v>
      </c>
      <c r="U3" s="192"/>
      <c r="V3" s="192"/>
      <c r="W3" s="192"/>
      <c r="X3" s="192"/>
      <c r="Z3" s="121"/>
      <c r="AB3" s="119" t="s">
        <v>244</v>
      </c>
      <c r="AC3" t="str">
        <v>2020-2021-зимен</v>
      </c>
      <c r="AF3" s="192"/>
      <c r="AH3" s="271" t="s">
        <v>28</v>
      </c>
      <c r="AI3" s="272">
        <f>INT(G3+T3)</f>
        <v>733066</v>
      </c>
      <c r="AJ3" t="b">
        <f>$AK$3=AI3</f>
        <v>1</v>
      </c>
      <c r="AK3" s="210">
        <f>INT(SUM(дДанни[Часове]))</f>
        <v>733066</v>
      </c>
      <c r="AL3" s="210"/>
      <c r="AM3" s="210"/>
      <c r="AN3" s="210"/>
      <c r="AO3" s="210"/>
    </row>
    <row r="4" spans="2:41" x14ac:dyDescent="0.25">
      <c r="G4" s="210">
        <f>SUBTOTAL(9,тБакМаг_2020_21_Зимен[SUM(`TotalHours`)])</f>
        <v>397433.24045862083</v>
      </c>
      <c r="H4" s="210"/>
      <c r="I4" s="210"/>
      <c r="J4" s="210"/>
      <c r="K4" s="210"/>
      <c r="M4" s="121"/>
      <c r="T4" s="210">
        <f>SUBTOTAL(9,тБакМаг_2019_20_Летен[SUM(`TotalHours`)])</f>
        <v>335633.66679999983</v>
      </c>
      <c r="U4" s="210"/>
      <c r="V4" s="210"/>
      <c r="W4" s="210"/>
      <c r="X4" s="210"/>
      <c r="Z4" s="121"/>
      <c r="AK4" s="210">
        <f>INT(SUBTOTAL(9,дДанни[Часове]))</f>
        <v>733066</v>
      </c>
      <c r="AL4" s="210"/>
      <c r="AM4" s="210"/>
      <c r="AN4" s="210"/>
      <c r="AO4" s="210"/>
    </row>
    <row r="5" spans="2:41" x14ac:dyDescent="0.25">
      <c r="B5" t="s">
        <v>222</v>
      </c>
      <c r="C5" t="s">
        <v>228</v>
      </c>
      <c r="D5" t="s">
        <v>229</v>
      </c>
      <c r="E5" t="s">
        <v>230</v>
      </c>
      <c r="F5" t="s">
        <v>231</v>
      </c>
      <c r="G5" t="s">
        <v>232</v>
      </c>
      <c r="H5" t="s">
        <v>257</v>
      </c>
      <c r="I5" t="s">
        <v>258</v>
      </c>
      <c r="J5" t="s">
        <v>259</v>
      </c>
      <c r="K5" t="s">
        <v>256</v>
      </c>
      <c r="M5" s="121"/>
      <c r="O5" t="s">
        <v>222</v>
      </c>
      <c r="P5" t="s">
        <v>228</v>
      </c>
      <c r="Q5" t="s">
        <v>229</v>
      </c>
      <c r="R5" t="s">
        <v>230</v>
      </c>
      <c r="S5" t="s">
        <v>231</v>
      </c>
      <c r="T5" s="192" t="s">
        <v>232</v>
      </c>
      <c r="U5" t="s">
        <v>257</v>
      </c>
      <c r="V5" t="s">
        <v>258</v>
      </c>
      <c r="W5" t="s">
        <v>259</v>
      </c>
      <c r="X5" t="s">
        <v>256</v>
      </c>
      <c r="Z5" s="121"/>
      <c r="AB5" t="s">
        <v>222</v>
      </c>
      <c r="AC5" t="s">
        <v>206</v>
      </c>
      <c r="AD5" t="s">
        <v>221</v>
      </c>
      <c r="AE5" t="s">
        <v>208</v>
      </c>
      <c r="AF5" t="s">
        <v>220</v>
      </c>
      <c r="AG5" t="s">
        <v>223</v>
      </c>
      <c r="AH5" t="s">
        <v>4</v>
      </c>
      <c r="AI5" t="s">
        <v>219</v>
      </c>
      <c r="AJ5" t="s">
        <v>224</v>
      </c>
      <c r="AK5" t="s">
        <v>257</v>
      </c>
      <c r="AL5" t="s">
        <v>258</v>
      </c>
      <c r="AM5" t="s">
        <v>259</v>
      </c>
      <c r="AN5" t="s">
        <v>256</v>
      </c>
      <c r="AO5" t="s">
        <v>207</v>
      </c>
    </row>
    <row r="6" spans="2:41" x14ac:dyDescent="0.25">
      <c r="B6" s="116" t="s">
        <v>251</v>
      </c>
      <c r="C6" t="s">
        <v>24</v>
      </c>
      <c r="D6" t="s">
        <v>61</v>
      </c>
      <c r="E6" t="s">
        <v>209</v>
      </c>
      <c r="F6" t="s">
        <v>24</v>
      </c>
      <c r="G6">
        <v>798</v>
      </c>
      <c r="H6" s="276"/>
      <c r="I6" s="116">
        <f>тБакМаг_2020_21_Зимен[[#This Row],[SUM(`TotalHours`)]]-тБакМаг_2020_21_Зимен[[#This Row],[Стари Часове]]</f>
        <v>798</v>
      </c>
      <c r="J6" s="116"/>
      <c r="K6" s="116"/>
      <c r="M6" s="121"/>
      <c r="O6" t="s">
        <v>243</v>
      </c>
      <c r="P6" t="s">
        <v>24</v>
      </c>
      <c r="Q6" t="s">
        <v>61</v>
      </c>
      <c r="R6" t="s">
        <v>209</v>
      </c>
      <c r="S6" t="s">
        <v>24</v>
      </c>
      <c r="T6">
        <v>1020.5</v>
      </c>
      <c r="U6" s="273"/>
      <c r="V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" s="192"/>
      <c r="X6" s="116"/>
      <c r="Z6" s="121"/>
      <c r="AB6" s="116" t="s">
        <v>243</v>
      </c>
      <c r="AC6" s="116" t="s">
        <v>209</v>
      </c>
      <c r="AD6">
        <v>1</v>
      </c>
      <c r="AE6" s="116" t="s">
        <v>29</v>
      </c>
      <c r="AF6">
        <v>1</v>
      </c>
      <c r="AG6" s="116" t="s">
        <v>9</v>
      </c>
      <c r="AH6" s="116" t="s">
        <v>30</v>
      </c>
      <c r="AI6" s="116" t="s">
        <v>9</v>
      </c>
      <c r="AJ6" s="116" t="s">
        <v>9</v>
      </c>
      <c r="AL6" t="s">
        <v>274</v>
      </c>
      <c r="AO6">
        <v>1437</v>
      </c>
    </row>
    <row r="7" spans="2:41" x14ac:dyDescent="0.25">
      <c r="B7" s="116" t="s">
        <v>251</v>
      </c>
      <c r="C7" s="116" t="s">
        <v>24</v>
      </c>
      <c r="D7" s="116" t="s">
        <v>61</v>
      </c>
      <c r="E7" s="116" t="s">
        <v>209</v>
      </c>
      <c r="F7" s="116" t="s">
        <v>17</v>
      </c>
      <c r="G7">
        <v>30</v>
      </c>
      <c r="H7" s="276"/>
      <c r="I7" s="116">
        <f>тБакМаг_2020_21_Зимен[[#This Row],[SUM(`TotalHours`)]]-тБакМаг_2020_21_Зимен[[#This Row],[Стари Часове]]</f>
        <v>30</v>
      </c>
      <c r="J7" s="116"/>
      <c r="K7" s="116"/>
      <c r="M7" s="121"/>
      <c r="O7" t="s">
        <v>243</v>
      </c>
      <c r="P7" s="116" t="s">
        <v>24</v>
      </c>
      <c r="Q7" s="116" t="s">
        <v>61</v>
      </c>
      <c r="R7" s="116" t="s">
        <v>209</v>
      </c>
      <c r="S7" s="116" t="s">
        <v>14</v>
      </c>
      <c r="T7" s="192">
        <v>24.675599999999999</v>
      </c>
      <c r="U7" s="273"/>
      <c r="V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" s="192"/>
      <c r="X7" s="116"/>
      <c r="Z7" s="121"/>
      <c r="AB7" s="116" t="s">
        <v>243</v>
      </c>
      <c r="AC7" s="116" t="s">
        <v>209</v>
      </c>
      <c r="AD7">
        <v>1</v>
      </c>
      <c r="AE7" s="116" t="s">
        <v>29</v>
      </c>
      <c r="AF7">
        <v>1</v>
      </c>
      <c r="AG7" s="116" t="s">
        <v>9</v>
      </c>
      <c r="AH7" s="116" t="s">
        <v>30</v>
      </c>
      <c r="AI7" s="116" t="s">
        <v>9</v>
      </c>
      <c r="AJ7" s="116" t="s">
        <v>20</v>
      </c>
      <c r="AL7" t="s">
        <v>274</v>
      </c>
      <c r="AO7">
        <v>54</v>
      </c>
    </row>
    <row r="8" spans="2:41" x14ac:dyDescent="0.25">
      <c r="B8" s="116" t="s">
        <v>251</v>
      </c>
      <c r="C8" s="116" t="s">
        <v>24</v>
      </c>
      <c r="D8" s="116" t="s">
        <v>62</v>
      </c>
      <c r="E8" s="116" t="s">
        <v>209</v>
      </c>
      <c r="F8" s="116" t="s">
        <v>24</v>
      </c>
      <c r="G8">
        <v>1957</v>
      </c>
      <c r="H8" s="276"/>
      <c r="I8" s="116">
        <f>тБакМаг_2020_21_Зимен[[#This Row],[SUM(`TotalHours`)]]-тБакМаг_2020_21_Зимен[[#This Row],[Стари Часове]]</f>
        <v>1957</v>
      </c>
      <c r="J8" s="116"/>
      <c r="K8" s="116"/>
      <c r="M8" s="121"/>
      <c r="O8" t="s">
        <v>243</v>
      </c>
      <c r="P8" s="116" t="s">
        <v>24</v>
      </c>
      <c r="Q8" s="116" t="s">
        <v>61</v>
      </c>
      <c r="R8" s="116" t="s">
        <v>209</v>
      </c>
      <c r="S8" s="116" t="s">
        <v>17</v>
      </c>
      <c r="T8" s="192">
        <v>83</v>
      </c>
      <c r="U8" s="273"/>
      <c r="V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" s="192"/>
      <c r="X8" s="116"/>
      <c r="Z8" s="121"/>
      <c r="AB8" s="116" t="s">
        <v>243</v>
      </c>
      <c r="AC8" s="116" t="s">
        <v>209</v>
      </c>
      <c r="AD8">
        <v>1</v>
      </c>
      <c r="AE8" s="116" t="s">
        <v>29</v>
      </c>
      <c r="AF8">
        <v>1</v>
      </c>
      <c r="AG8" s="116" t="s">
        <v>9</v>
      </c>
      <c r="AH8" s="116" t="s">
        <v>30</v>
      </c>
      <c r="AI8" s="116" t="s">
        <v>9</v>
      </c>
      <c r="AJ8" s="116" t="s">
        <v>14</v>
      </c>
      <c r="AL8" t="s">
        <v>274</v>
      </c>
      <c r="AO8">
        <v>6</v>
      </c>
    </row>
    <row r="9" spans="2:41" x14ac:dyDescent="0.25">
      <c r="B9" s="116" t="s">
        <v>251</v>
      </c>
      <c r="C9" s="116" t="s">
        <v>24</v>
      </c>
      <c r="D9" s="116" t="s">
        <v>62</v>
      </c>
      <c r="E9" s="116" t="s">
        <v>209</v>
      </c>
      <c r="F9" s="116" t="s">
        <v>15</v>
      </c>
      <c r="G9">
        <v>15</v>
      </c>
      <c r="H9" s="276"/>
      <c r="I9" s="116">
        <f>тБакМаг_2020_21_Зимен[[#This Row],[SUM(`TotalHours`)]]-тБакМаг_2020_21_Зимен[[#This Row],[Стари Часове]]</f>
        <v>15</v>
      </c>
      <c r="J9" s="116"/>
      <c r="K9" s="116"/>
      <c r="M9" s="121"/>
      <c r="O9" t="s">
        <v>243</v>
      </c>
      <c r="P9" s="116" t="s">
        <v>24</v>
      </c>
      <c r="Q9" s="116" t="s">
        <v>62</v>
      </c>
      <c r="R9" s="116" t="s">
        <v>209</v>
      </c>
      <c r="S9" s="116" t="s">
        <v>24</v>
      </c>
      <c r="T9" s="192">
        <v>1931</v>
      </c>
      <c r="U9" s="273"/>
      <c r="V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" s="192"/>
      <c r="X9" s="116"/>
      <c r="Z9" s="121"/>
      <c r="AB9" s="116" t="s">
        <v>243</v>
      </c>
      <c r="AC9" s="116" t="s">
        <v>209</v>
      </c>
      <c r="AD9">
        <v>1</v>
      </c>
      <c r="AE9" s="116" t="s">
        <v>29</v>
      </c>
      <c r="AF9">
        <v>1</v>
      </c>
      <c r="AG9" s="116" t="s">
        <v>9</v>
      </c>
      <c r="AH9" s="116" t="s">
        <v>30</v>
      </c>
      <c r="AI9" s="116" t="s">
        <v>9</v>
      </c>
      <c r="AJ9" s="116" t="s">
        <v>15</v>
      </c>
      <c r="AL9" t="s">
        <v>274</v>
      </c>
      <c r="AO9">
        <v>60</v>
      </c>
    </row>
    <row r="10" spans="2:41" x14ac:dyDescent="0.25">
      <c r="B10" s="116" t="s">
        <v>251</v>
      </c>
      <c r="C10" s="116" t="s">
        <v>24</v>
      </c>
      <c r="D10" s="116" t="s">
        <v>62</v>
      </c>
      <c r="E10" s="116" t="s">
        <v>210</v>
      </c>
      <c r="F10" s="116" t="s">
        <v>24</v>
      </c>
      <c r="G10">
        <v>1369</v>
      </c>
      <c r="H10" s="276"/>
      <c r="I10" s="116">
        <f>тБакМаг_2020_21_Зимен[[#This Row],[SUM(`TotalHours`)]]-тБакМаг_2020_21_Зимен[[#This Row],[Стари Часове]]</f>
        <v>1369</v>
      </c>
      <c r="J10" s="116"/>
      <c r="K10" s="116"/>
      <c r="M10" s="121"/>
      <c r="O10" t="s">
        <v>243</v>
      </c>
      <c r="P10" s="116" t="s">
        <v>24</v>
      </c>
      <c r="Q10" s="116" t="s">
        <v>62</v>
      </c>
      <c r="R10" s="116" t="s">
        <v>209</v>
      </c>
      <c r="S10" s="116" t="s">
        <v>21</v>
      </c>
      <c r="T10" s="192">
        <v>15</v>
      </c>
      <c r="U10" s="273"/>
      <c r="V1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" s="192"/>
      <c r="X10" s="116"/>
      <c r="Z10" s="121"/>
      <c r="AB10" s="116" t="s">
        <v>243</v>
      </c>
      <c r="AC10" s="116" t="s">
        <v>209</v>
      </c>
      <c r="AD10">
        <v>1</v>
      </c>
      <c r="AE10" s="116" t="s">
        <v>29</v>
      </c>
      <c r="AF10">
        <v>1</v>
      </c>
      <c r="AG10" s="116" t="s">
        <v>9</v>
      </c>
      <c r="AH10" s="116" t="s">
        <v>30</v>
      </c>
      <c r="AI10" s="116" t="s">
        <v>9</v>
      </c>
      <c r="AJ10" s="116" t="s">
        <v>17</v>
      </c>
      <c r="AL10" t="s">
        <v>274</v>
      </c>
      <c r="AO10">
        <v>90</v>
      </c>
    </row>
    <row r="11" spans="2:41" x14ac:dyDescent="0.25">
      <c r="B11" s="116" t="s">
        <v>251</v>
      </c>
      <c r="C11" s="116" t="s">
        <v>24</v>
      </c>
      <c r="D11" s="116" t="s">
        <v>62</v>
      </c>
      <c r="E11" s="116" t="s">
        <v>210</v>
      </c>
      <c r="F11" s="116" t="s">
        <v>16</v>
      </c>
      <c r="G11">
        <v>99</v>
      </c>
      <c r="H11" s="276"/>
      <c r="I11" s="116">
        <f>тБакМаг_2020_21_Зимен[[#This Row],[SUM(`TotalHours`)]]-тБакМаг_2020_21_Зимен[[#This Row],[Стари Часове]]</f>
        <v>99</v>
      </c>
      <c r="J11" s="116"/>
      <c r="K11" s="116"/>
      <c r="M11" s="121"/>
      <c r="O11" t="s">
        <v>243</v>
      </c>
      <c r="P11" s="116" t="s">
        <v>24</v>
      </c>
      <c r="Q11" s="116" t="s">
        <v>62</v>
      </c>
      <c r="R11" s="116" t="s">
        <v>209</v>
      </c>
      <c r="S11" s="116" t="s">
        <v>20</v>
      </c>
      <c r="T11" s="192">
        <v>30</v>
      </c>
      <c r="U11" s="273"/>
      <c r="V1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" s="192"/>
      <c r="X11" s="116"/>
      <c r="Z11" s="121"/>
      <c r="AB11" s="116" t="s">
        <v>243</v>
      </c>
      <c r="AC11" s="116" t="s">
        <v>209</v>
      </c>
      <c r="AD11">
        <v>1</v>
      </c>
      <c r="AE11" s="116" t="s">
        <v>29</v>
      </c>
      <c r="AF11">
        <v>1</v>
      </c>
      <c r="AG11" s="116" t="s">
        <v>9</v>
      </c>
      <c r="AH11" s="116" t="s">
        <v>30</v>
      </c>
      <c r="AI11" s="116" t="s">
        <v>9</v>
      </c>
      <c r="AJ11" s="116" t="s">
        <v>19</v>
      </c>
      <c r="AL11" t="s">
        <v>274</v>
      </c>
      <c r="AO11">
        <v>255</v>
      </c>
    </row>
    <row r="12" spans="2:41" x14ac:dyDescent="0.25">
      <c r="B12" s="116" t="s">
        <v>251</v>
      </c>
      <c r="C12" s="116" t="s">
        <v>8</v>
      </c>
      <c r="D12" s="116" t="s">
        <v>202</v>
      </c>
      <c r="E12" s="116" t="s">
        <v>209</v>
      </c>
      <c r="F12" s="116" t="s">
        <v>8</v>
      </c>
      <c r="G12">
        <v>1102.5</v>
      </c>
      <c r="H12" s="276"/>
      <c r="I12" s="116">
        <f>тБакМаг_2020_21_Зимен[[#This Row],[SUM(`TotalHours`)]]-тБакМаг_2020_21_Зимен[[#This Row],[Стари Часове]]</f>
        <v>1102.5</v>
      </c>
      <c r="J12" s="116"/>
      <c r="K12" s="116"/>
      <c r="M12" s="121"/>
      <c r="O12" t="s">
        <v>243</v>
      </c>
      <c r="P12" s="116" t="s">
        <v>24</v>
      </c>
      <c r="Q12" s="116" t="s">
        <v>62</v>
      </c>
      <c r="R12" s="116" t="s">
        <v>209</v>
      </c>
      <c r="S12" s="116" t="s">
        <v>14</v>
      </c>
      <c r="T12" s="192">
        <v>50.324399999999997</v>
      </c>
      <c r="U12" s="273"/>
      <c r="V1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" s="192"/>
      <c r="X12" s="116"/>
      <c r="Z12" s="121"/>
      <c r="AB12" s="116" t="s">
        <v>243</v>
      </c>
      <c r="AC12" s="116" t="s">
        <v>209</v>
      </c>
      <c r="AD12">
        <v>1</v>
      </c>
      <c r="AE12" s="116" t="s">
        <v>29</v>
      </c>
      <c r="AF12">
        <v>2</v>
      </c>
      <c r="AG12" s="116" t="s">
        <v>17</v>
      </c>
      <c r="AH12" s="116" t="s">
        <v>31</v>
      </c>
      <c r="AI12" s="116" t="s">
        <v>17</v>
      </c>
      <c r="AJ12" s="116" t="s">
        <v>25</v>
      </c>
      <c r="AL12" t="s">
        <v>274</v>
      </c>
      <c r="AO12">
        <v>60</v>
      </c>
    </row>
    <row r="13" spans="2:41" x14ac:dyDescent="0.25">
      <c r="B13" s="116" t="s">
        <v>251</v>
      </c>
      <c r="C13" s="116" t="s">
        <v>8</v>
      </c>
      <c r="D13" s="116" t="s">
        <v>202</v>
      </c>
      <c r="E13" s="116" t="s">
        <v>209</v>
      </c>
      <c r="F13" s="116" t="s">
        <v>18</v>
      </c>
      <c r="G13">
        <v>133</v>
      </c>
      <c r="H13" s="276"/>
      <c r="I13" s="116">
        <f>тБакМаг_2020_21_Зимен[[#This Row],[SUM(`TotalHours`)]]-тБакМаг_2020_21_Зимен[[#This Row],[Стари Часове]]</f>
        <v>133</v>
      </c>
      <c r="J13" s="116"/>
      <c r="K13" s="116"/>
      <c r="M13" s="121"/>
      <c r="O13" t="s">
        <v>243</v>
      </c>
      <c r="P13" s="116" t="s">
        <v>24</v>
      </c>
      <c r="Q13" s="116" t="s">
        <v>62</v>
      </c>
      <c r="R13" s="116" t="s">
        <v>209</v>
      </c>
      <c r="S13" s="116" t="s">
        <v>15</v>
      </c>
      <c r="T13" s="192">
        <v>15</v>
      </c>
      <c r="U13" s="273"/>
      <c r="V1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" s="192"/>
      <c r="X13" s="116"/>
      <c r="Z13" s="121"/>
      <c r="AB13" s="116" t="s">
        <v>243</v>
      </c>
      <c r="AC13" s="116" t="s">
        <v>209</v>
      </c>
      <c r="AD13">
        <v>1</v>
      </c>
      <c r="AE13" s="116" t="s">
        <v>29</v>
      </c>
      <c r="AF13">
        <v>2</v>
      </c>
      <c r="AG13" s="116" t="s">
        <v>17</v>
      </c>
      <c r="AH13" s="116" t="s">
        <v>31</v>
      </c>
      <c r="AI13" s="116" t="s">
        <v>17</v>
      </c>
      <c r="AJ13" s="116" t="s">
        <v>17</v>
      </c>
      <c r="AL13" t="s">
        <v>274</v>
      </c>
      <c r="AO13">
        <v>1440</v>
      </c>
    </row>
    <row r="14" spans="2:41" x14ac:dyDescent="0.25">
      <c r="B14" s="116" t="s">
        <v>251</v>
      </c>
      <c r="C14" s="116" t="s">
        <v>8</v>
      </c>
      <c r="D14" s="116" t="s">
        <v>202</v>
      </c>
      <c r="E14" s="116" t="s">
        <v>210</v>
      </c>
      <c r="F14" s="116" t="s">
        <v>8</v>
      </c>
      <c r="G14">
        <v>463.5</v>
      </c>
      <c r="H14" s="276"/>
      <c r="I14" s="116">
        <f>тБакМаг_2020_21_Зимен[[#This Row],[SUM(`TotalHours`)]]-тБакМаг_2020_21_Зимен[[#This Row],[Стари Часове]]</f>
        <v>463.5</v>
      </c>
      <c r="J14" s="116"/>
      <c r="K14" s="116"/>
      <c r="M14" s="121"/>
      <c r="O14" t="s">
        <v>243</v>
      </c>
      <c r="P14" s="116" t="s">
        <v>24</v>
      </c>
      <c r="Q14" s="116" t="s">
        <v>62</v>
      </c>
      <c r="R14" s="116" t="s">
        <v>210</v>
      </c>
      <c r="S14" s="116" t="s">
        <v>24</v>
      </c>
      <c r="T14" s="192">
        <v>904</v>
      </c>
      <c r="U14" s="273"/>
      <c r="V1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" s="192"/>
      <c r="X14" s="116"/>
      <c r="Z14" s="121"/>
      <c r="AB14" s="116" t="s">
        <v>243</v>
      </c>
      <c r="AC14" s="116" t="s">
        <v>209</v>
      </c>
      <c r="AD14">
        <v>1</v>
      </c>
      <c r="AE14" s="116" t="s">
        <v>29</v>
      </c>
      <c r="AF14">
        <v>3</v>
      </c>
      <c r="AG14" s="116" t="s">
        <v>25</v>
      </c>
      <c r="AH14" s="116" t="s">
        <v>32</v>
      </c>
      <c r="AI14" s="116" t="s">
        <v>25</v>
      </c>
      <c r="AJ14" s="116" t="s">
        <v>20</v>
      </c>
      <c r="AL14" t="s">
        <v>274</v>
      </c>
      <c r="AO14">
        <v>28.82</v>
      </c>
    </row>
    <row r="15" spans="2:41" x14ac:dyDescent="0.25">
      <c r="B15" s="116" t="s">
        <v>251</v>
      </c>
      <c r="C15" s="116" t="s">
        <v>8</v>
      </c>
      <c r="D15" s="116" t="s">
        <v>95</v>
      </c>
      <c r="E15" s="116" t="s">
        <v>209</v>
      </c>
      <c r="F15" s="116" t="s">
        <v>8</v>
      </c>
      <c r="G15">
        <v>4157.5666000000001</v>
      </c>
      <c r="H15" s="276"/>
      <c r="I15" s="116">
        <f>тБакМаг_2020_21_Зимен[[#This Row],[SUM(`TotalHours`)]]-тБакМаг_2020_21_Зимен[[#This Row],[Стари Часове]]</f>
        <v>4157.5666000000001</v>
      </c>
      <c r="J15" s="116"/>
      <c r="K15" s="116"/>
      <c r="M15" s="121"/>
      <c r="O15" t="s">
        <v>243</v>
      </c>
      <c r="P15" s="116" t="s">
        <v>24</v>
      </c>
      <c r="Q15" s="116" t="s">
        <v>62</v>
      </c>
      <c r="R15" s="116" t="s">
        <v>210</v>
      </c>
      <c r="S15" s="116" t="s">
        <v>25</v>
      </c>
      <c r="T15" s="192">
        <v>40</v>
      </c>
      <c r="U15" s="273"/>
      <c r="V1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" s="192"/>
      <c r="X15" s="116"/>
      <c r="Z15" s="121"/>
      <c r="AB15" s="116" t="s">
        <v>243</v>
      </c>
      <c r="AC15" s="116" t="s">
        <v>209</v>
      </c>
      <c r="AD15">
        <v>1</v>
      </c>
      <c r="AE15" s="116" t="s">
        <v>29</v>
      </c>
      <c r="AF15">
        <v>3</v>
      </c>
      <c r="AG15" s="116" t="s">
        <v>25</v>
      </c>
      <c r="AH15" s="116" t="s">
        <v>32</v>
      </c>
      <c r="AI15" s="116" t="s">
        <v>25</v>
      </c>
      <c r="AJ15" s="116" t="s">
        <v>25</v>
      </c>
      <c r="AL15" t="s">
        <v>274</v>
      </c>
      <c r="AO15">
        <v>2969.66</v>
      </c>
    </row>
    <row r="16" spans="2:41" x14ac:dyDescent="0.25">
      <c r="B16" s="116" t="s">
        <v>251</v>
      </c>
      <c r="C16" s="116" t="s">
        <v>8</v>
      </c>
      <c r="D16" s="116" t="s">
        <v>95</v>
      </c>
      <c r="E16" s="116" t="s">
        <v>209</v>
      </c>
      <c r="F16" s="116" t="s">
        <v>9</v>
      </c>
      <c r="G16">
        <v>180</v>
      </c>
      <c r="H16" s="276"/>
      <c r="I16" s="116">
        <f>тБакМаг_2020_21_Зимен[[#This Row],[SUM(`TotalHours`)]]-тБакМаг_2020_21_Зимен[[#This Row],[Стари Часове]]</f>
        <v>180</v>
      </c>
      <c r="J16" s="116"/>
      <c r="K16" s="116"/>
      <c r="M16" s="121"/>
      <c r="O16" t="s">
        <v>243</v>
      </c>
      <c r="P16" s="116" t="s">
        <v>24</v>
      </c>
      <c r="Q16" s="116" t="s">
        <v>62</v>
      </c>
      <c r="R16" s="116" t="s">
        <v>210</v>
      </c>
      <c r="S16" s="116" t="s">
        <v>15</v>
      </c>
      <c r="T16" s="192">
        <v>20</v>
      </c>
      <c r="U16" s="273"/>
      <c r="V1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" s="192"/>
      <c r="X16" s="116"/>
      <c r="Z16" s="121"/>
      <c r="AB16" s="116" t="s">
        <v>243</v>
      </c>
      <c r="AC16" s="116" t="s">
        <v>209</v>
      </c>
      <c r="AD16">
        <v>1</v>
      </c>
      <c r="AE16" s="116" t="s">
        <v>29</v>
      </c>
      <c r="AF16">
        <v>3</v>
      </c>
      <c r="AG16" s="116" t="s">
        <v>25</v>
      </c>
      <c r="AH16" s="116" t="s">
        <v>32</v>
      </c>
      <c r="AI16" s="116" t="s">
        <v>25</v>
      </c>
      <c r="AJ16" s="116" t="s">
        <v>14</v>
      </c>
      <c r="AL16" t="s">
        <v>274</v>
      </c>
      <c r="AO16">
        <v>332.04</v>
      </c>
    </row>
    <row r="17" spans="2:41" x14ac:dyDescent="0.25">
      <c r="B17" s="116" t="s">
        <v>251</v>
      </c>
      <c r="C17" s="116" t="s">
        <v>8</v>
      </c>
      <c r="D17" s="116" t="s">
        <v>95</v>
      </c>
      <c r="E17" s="116" t="s">
        <v>209</v>
      </c>
      <c r="F17" s="116" t="s">
        <v>13</v>
      </c>
      <c r="G17">
        <v>195</v>
      </c>
      <c r="H17" s="276"/>
      <c r="I17" s="116">
        <f>тБакМаг_2020_21_Зимен[[#This Row],[SUM(`TotalHours`)]]-тБакМаг_2020_21_Зимен[[#This Row],[Стари Часове]]</f>
        <v>195</v>
      </c>
      <c r="J17" s="116"/>
      <c r="K17" s="116"/>
      <c r="M17" s="121"/>
      <c r="O17" t="s">
        <v>243</v>
      </c>
      <c r="P17" s="116" t="s">
        <v>24</v>
      </c>
      <c r="Q17" s="116" t="s">
        <v>62</v>
      </c>
      <c r="R17" s="116" t="s">
        <v>210</v>
      </c>
      <c r="S17" s="116" t="s">
        <v>16</v>
      </c>
      <c r="T17" s="192">
        <v>46</v>
      </c>
      <c r="U17" s="273"/>
      <c r="V1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" s="192"/>
      <c r="X17" s="116"/>
      <c r="Z17" s="121"/>
      <c r="AB17" s="116" t="s">
        <v>243</v>
      </c>
      <c r="AC17" s="116" t="s">
        <v>209</v>
      </c>
      <c r="AD17">
        <v>1</v>
      </c>
      <c r="AE17" s="116" t="s">
        <v>29</v>
      </c>
      <c r="AF17">
        <v>3</v>
      </c>
      <c r="AG17" s="116" t="s">
        <v>25</v>
      </c>
      <c r="AH17" s="116" t="s">
        <v>32</v>
      </c>
      <c r="AI17" s="116" t="s">
        <v>25</v>
      </c>
      <c r="AJ17" s="116" t="s">
        <v>15</v>
      </c>
      <c r="AL17" t="s">
        <v>274</v>
      </c>
      <c r="AO17">
        <v>180</v>
      </c>
    </row>
    <row r="18" spans="2:41" x14ac:dyDescent="0.25">
      <c r="B18" s="116" t="s">
        <v>251</v>
      </c>
      <c r="C18" s="116" t="s">
        <v>8</v>
      </c>
      <c r="D18" s="116" t="s">
        <v>95</v>
      </c>
      <c r="E18" s="116" t="s">
        <v>209</v>
      </c>
      <c r="F18" s="116" t="s">
        <v>14</v>
      </c>
      <c r="G18">
        <v>16.875</v>
      </c>
      <c r="H18" s="276"/>
      <c r="I18" s="116">
        <f>тБакМаг_2020_21_Зимен[[#This Row],[SUM(`TotalHours`)]]-тБакМаг_2020_21_Зимен[[#This Row],[Стари Часове]]</f>
        <v>16.875</v>
      </c>
      <c r="J18" s="116"/>
      <c r="K18" s="116"/>
      <c r="M18" s="121"/>
      <c r="O18" t="s">
        <v>243</v>
      </c>
      <c r="P18" s="116" t="s">
        <v>24</v>
      </c>
      <c r="Q18" s="116" t="s">
        <v>62</v>
      </c>
      <c r="R18" s="116" t="s">
        <v>210</v>
      </c>
      <c r="S18" s="116" t="s">
        <v>17</v>
      </c>
      <c r="T18" s="192">
        <v>15</v>
      </c>
      <c r="U18" s="273"/>
      <c r="V1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" s="192"/>
      <c r="X18" s="116"/>
      <c r="Z18" s="121"/>
      <c r="AB18" s="116" t="s">
        <v>243</v>
      </c>
      <c r="AC18" s="116" t="s">
        <v>209</v>
      </c>
      <c r="AD18">
        <v>1</v>
      </c>
      <c r="AE18" s="116" t="s">
        <v>29</v>
      </c>
      <c r="AF18">
        <v>3</v>
      </c>
      <c r="AG18" s="116" t="s">
        <v>25</v>
      </c>
      <c r="AH18" s="116" t="s">
        <v>32</v>
      </c>
      <c r="AI18" s="116" t="s">
        <v>25</v>
      </c>
      <c r="AJ18" s="116" t="s">
        <v>27</v>
      </c>
      <c r="AL18" t="s">
        <v>274</v>
      </c>
      <c r="AO18">
        <v>78.040000000000006</v>
      </c>
    </row>
    <row r="19" spans="2:41" x14ac:dyDescent="0.25">
      <c r="B19" s="116" t="s">
        <v>251</v>
      </c>
      <c r="C19" s="116" t="s">
        <v>8</v>
      </c>
      <c r="D19" s="116" t="s">
        <v>95</v>
      </c>
      <c r="E19" s="116" t="s">
        <v>209</v>
      </c>
      <c r="F19" s="116" t="s">
        <v>15</v>
      </c>
      <c r="G19">
        <v>233</v>
      </c>
      <c r="H19" s="276"/>
      <c r="I19" s="116">
        <f>тБакМаг_2020_21_Зимен[[#This Row],[SUM(`TotalHours`)]]-тБакМаг_2020_21_Зимен[[#This Row],[Стари Часове]]</f>
        <v>233</v>
      </c>
      <c r="J19" s="116"/>
      <c r="K19" s="116"/>
      <c r="M19" s="121"/>
      <c r="O19" t="s">
        <v>243</v>
      </c>
      <c r="P19" s="116" t="s">
        <v>8</v>
      </c>
      <c r="Q19" s="116" t="s">
        <v>202</v>
      </c>
      <c r="R19" s="116" t="s">
        <v>209</v>
      </c>
      <c r="S19" s="116" t="s">
        <v>8</v>
      </c>
      <c r="T19" s="192">
        <v>1007.525</v>
      </c>
      <c r="U19" s="273"/>
      <c r="V1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" s="192"/>
      <c r="X19" s="116"/>
      <c r="Z19" s="121"/>
      <c r="AB19" s="116" t="s">
        <v>243</v>
      </c>
      <c r="AC19" s="116" t="s">
        <v>209</v>
      </c>
      <c r="AD19">
        <v>1</v>
      </c>
      <c r="AE19" s="116" t="s">
        <v>29</v>
      </c>
      <c r="AF19">
        <v>3</v>
      </c>
      <c r="AG19" s="116" t="s">
        <v>25</v>
      </c>
      <c r="AH19" s="116" t="s">
        <v>32</v>
      </c>
      <c r="AI19" s="116" t="s">
        <v>25</v>
      </c>
      <c r="AJ19" s="116" t="s">
        <v>17</v>
      </c>
      <c r="AL19" t="s">
        <v>274</v>
      </c>
      <c r="AO19">
        <v>52.94</v>
      </c>
    </row>
    <row r="20" spans="2:41" x14ac:dyDescent="0.25">
      <c r="B20" s="116" t="s">
        <v>251</v>
      </c>
      <c r="C20" s="116" t="s">
        <v>8</v>
      </c>
      <c r="D20" s="116" t="s">
        <v>95</v>
      </c>
      <c r="E20" s="116" t="s">
        <v>209</v>
      </c>
      <c r="F20" s="116" t="s">
        <v>27</v>
      </c>
      <c r="G20">
        <v>47</v>
      </c>
      <c r="H20" s="276"/>
      <c r="I20" s="116">
        <f>тБакМаг_2020_21_Зимен[[#This Row],[SUM(`TotalHours`)]]-тБакМаг_2020_21_Зимен[[#This Row],[Стари Часове]]</f>
        <v>47</v>
      </c>
      <c r="J20" s="116"/>
      <c r="K20" s="116"/>
      <c r="M20" s="121"/>
      <c r="O20" t="s">
        <v>243</v>
      </c>
      <c r="P20" s="116" t="s">
        <v>8</v>
      </c>
      <c r="Q20" s="116" t="s">
        <v>202</v>
      </c>
      <c r="R20" s="116" t="s">
        <v>209</v>
      </c>
      <c r="S20" s="116" t="s">
        <v>27</v>
      </c>
      <c r="T20" s="192">
        <v>6</v>
      </c>
      <c r="U20" s="273"/>
      <c r="V2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" s="192"/>
      <c r="X20" s="116"/>
      <c r="Z20" s="121"/>
      <c r="AB20" s="116" t="s">
        <v>243</v>
      </c>
      <c r="AC20" s="116" t="s">
        <v>209</v>
      </c>
      <c r="AD20">
        <v>2</v>
      </c>
      <c r="AE20" s="116" t="s">
        <v>195</v>
      </c>
      <c r="AF20">
        <v>1</v>
      </c>
      <c r="AG20" s="116" t="s">
        <v>25</v>
      </c>
      <c r="AH20" s="116" t="s">
        <v>33</v>
      </c>
      <c r="AI20" s="116" t="s">
        <v>25</v>
      </c>
      <c r="AJ20" s="116" t="s">
        <v>20</v>
      </c>
      <c r="AL20" t="s">
        <v>274</v>
      </c>
      <c r="AO20">
        <v>25.37</v>
      </c>
    </row>
    <row r="21" spans="2:41" x14ac:dyDescent="0.25">
      <c r="B21" s="116" t="s">
        <v>251</v>
      </c>
      <c r="C21" s="116" t="s">
        <v>8</v>
      </c>
      <c r="D21" s="116" t="s">
        <v>95</v>
      </c>
      <c r="E21" s="116" t="s">
        <v>209</v>
      </c>
      <c r="F21" s="116" t="s">
        <v>18</v>
      </c>
      <c r="G21">
        <v>589.4615</v>
      </c>
      <c r="H21" s="276"/>
      <c r="I21" s="116">
        <f>тБакМаг_2020_21_Зимен[[#This Row],[SUM(`TotalHours`)]]-тБакМаг_2020_21_Зимен[[#This Row],[Стари Часове]]</f>
        <v>589.4615</v>
      </c>
      <c r="J21" s="116"/>
      <c r="K21" s="116"/>
      <c r="M21" s="121"/>
      <c r="O21" t="s">
        <v>243</v>
      </c>
      <c r="P21" s="116" t="s">
        <v>8</v>
      </c>
      <c r="Q21" s="116" t="s">
        <v>202</v>
      </c>
      <c r="R21" s="116" t="s">
        <v>209</v>
      </c>
      <c r="S21" s="116" t="s">
        <v>18</v>
      </c>
      <c r="T21" s="192">
        <v>75</v>
      </c>
      <c r="U21" s="273"/>
      <c r="V2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" s="192"/>
      <c r="X21" s="116"/>
      <c r="Z21" s="121"/>
      <c r="AB21" s="116" t="s">
        <v>243</v>
      </c>
      <c r="AC21" s="116" t="s">
        <v>209</v>
      </c>
      <c r="AD21">
        <v>2</v>
      </c>
      <c r="AE21" s="116" t="s">
        <v>195</v>
      </c>
      <c r="AF21">
        <v>1</v>
      </c>
      <c r="AG21" s="116" t="s">
        <v>25</v>
      </c>
      <c r="AH21" s="116" t="s">
        <v>33</v>
      </c>
      <c r="AI21" s="116" t="s">
        <v>25</v>
      </c>
      <c r="AJ21" s="116" t="s">
        <v>25</v>
      </c>
      <c r="AL21" t="s">
        <v>274</v>
      </c>
      <c r="AO21">
        <v>2081.1799999999998</v>
      </c>
    </row>
    <row r="22" spans="2:41" x14ac:dyDescent="0.25">
      <c r="B22" s="116" t="s">
        <v>251</v>
      </c>
      <c r="C22" s="116" t="s">
        <v>8</v>
      </c>
      <c r="D22" s="116" t="s">
        <v>95</v>
      </c>
      <c r="E22" s="116" t="s">
        <v>210</v>
      </c>
      <c r="F22" s="116" t="s">
        <v>8</v>
      </c>
      <c r="G22">
        <v>946.23530000000005</v>
      </c>
      <c r="H22" s="276"/>
      <c r="I22" s="116">
        <f>тБакМаг_2020_21_Зимен[[#This Row],[SUM(`TotalHours`)]]-тБакМаг_2020_21_Зимен[[#This Row],[Стари Часове]]</f>
        <v>946.23530000000005</v>
      </c>
      <c r="J22" s="116"/>
      <c r="K22" s="116"/>
      <c r="M22" s="121"/>
      <c r="O22" t="s">
        <v>243</v>
      </c>
      <c r="P22" s="116" t="s">
        <v>8</v>
      </c>
      <c r="Q22" s="116" t="s">
        <v>202</v>
      </c>
      <c r="R22" s="116" t="s">
        <v>210</v>
      </c>
      <c r="S22" s="116" t="s">
        <v>8</v>
      </c>
      <c r="T22" s="192">
        <v>239.4</v>
      </c>
      <c r="U22" s="273"/>
      <c r="V2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" s="192"/>
      <c r="X22" s="116"/>
      <c r="Z22" s="121"/>
      <c r="AB22" s="116" t="s">
        <v>243</v>
      </c>
      <c r="AC22" s="116" t="s">
        <v>209</v>
      </c>
      <c r="AD22">
        <v>2</v>
      </c>
      <c r="AE22" s="116" t="s">
        <v>195</v>
      </c>
      <c r="AF22">
        <v>1</v>
      </c>
      <c r="AG22" s="116" t="s">
        <v>25</v>
      </c>
      <c r="AH22" s="116" t="s">
        <v>33</v>
      </c>
      <c r="AI22" s="116" t="s">
        <v>25</v>
      </c>
      <c r="AJ22" s="116" t="s">
        <v>14</v>
      </c>
      <c r="AL22" t="s">
        <v>274</v>
      </c>
      <c r="AO22">
        <v>203.14</v>
      </c>
    </row>
    <row r="23" spans="2:41" x14ac:dyDescent="0.25">
      <c r="B23" s="116" t="s">
        <v>251</v>
      </c>
      <c r="C23" s="116" t="s">
        <v>8</v>
      </c>
      <c r="D23" s="116" t="s">
        <v>95</v>
      </c>
      <c r="E23" s="116" t="s">
        <v>210</v>
      </c>
      <c r="F23" s="116" t="s">
        <v>11</v>
      </c>
      <c r="G23">
        <v>60</v>
      </c>
      <c r="H23" s="276"/>
      <c r="I23" s="116">
        <f>тБакМаг_2020_21_Зимен[[#This Row],[SUM(`TotalHours`)]]-тБакМаг_2020_21_Зимен[[#This Row],[Стари Часове]]</f>
        <v>60</v>
      </c>
      <c r="J23" s="116"/>
      <c r="K23" s="116"/>
      <c r="M23" s="121"/>
      <c r="O23" t="s">
        <v>243</v>
      </c>
      <c r="P23" s="116" t="s">
        <v>8</v>
      </c>
      <c r="Q23" s="116" t="s">
        <v>95</v>
      </c>
      <c r="R23" s="116" t="s">
        <v>209</v>
      </c>
      <c r="S23" s="116" t="s">
        <v>8</v>
      </c>
      <c r="T23" s="192">
        <v>3082.7498999999998</v>
      </c>
      <c r="U23" s="273"/>
      <c r="V2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" s="192"/>
      <c r="X23" s="116"/>
      <c r="Z23" s="121"/>
      <c r="AB23" s="116" t="s">
        <v>243</v>
      </c>
      <c r="AC23" s="116" t="s">
        <v>209</v>
      </c>
      <c r="AD23">
        <v>2</v>
      </c>
      <c r="AE23" s="116" t="s">
        <v>195</v>
      </c>
      <c r="AF23">
        <v>1</v>
      </c>
      <c r="AG23" s="116" t="s">
        <v>25</v>
      </c>
      <c r="AH23" s="116" t="s">
        <v>33</v>
      </c>
      <c r="AI23" s="116" t="s">
        <v>25</v>
      </c>
      <c r="AJ23" s="116" t="s">
        <v>15</v>
      </c>
      <c r="AL23" t="s">
        <v>274</v>
      </c>
      <c r="AO23">
        <v>150</v>
      </c>
    </row>
    <row r="24" spans="2:41" x14ac:dyDescent="0.25">
      <c r="B24" s="116" t="s">
        <v>251</v>
      </c>
      <c r="C24" s="116" t="s">
        <v>8</v>
      </c>
      <c r="D24" s="116" t="s">
        <v>95</v>
      </c>
      <c r="E24" s="116" t="s">
        <v>210</v>
      </c>
      <c r="F24" s="116" t="s">
        <v>25</v>
      </c>
      <c r="G24">
        <v>60</v>
      </c>
      <c r="H24" s="276"/>
      <c r="I24" s="116">
        <f>тБакМаг_2020_21_Зимен[[#This Row],[SUM(`TotalHours`)]]-тБакМаг_2020_21_Зимен[[#This Row],[Стари Часове]]</f>
        <v>60</v>
      </c>
      <c r="J24" s="116"/>
      <c r="K24" s="116"/>
      <c r="M24" s="121"/>
      <c r="O24" t="s">
        <v>243</v>
      </c>
      <c r="P24" s="116" t="s">
        <v>8</v>
      </c>
      <c r="Q24" s="116" t="s">
        <v>95</v>
      </c>
      <c r="R24" s="116" t="s">
        <v>209</v>
      </c>
      <c r="S24" s="116" t="s">
        <v>13</v>
      </c>
      <c r="T24" s="192">
        <v>38</v>
      </c>
      <c r="U24" s="273"/>
      <c r="V2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" s="192"/>
      <c r="X24" s="116"/>
      <c r="Z24" s="121"/>
      <c r="AB24" s="116" t="s">
        <v>243</v>
      </c>
      <c r="AC24" s="116" t="s">
        <v>209</v>
      </c>
      <c r="AD24">
        <v>2</v>
      </c>
      <c r="AE24" s="116" t="s">
        <v>195</v>
      </c>
      <c r="AF24">
        <v>1</v>
      </c>
      <c r="AG24" s="116" t="s">
        <v>25</v>
      </c>
      <c r="AH24" s="116" t="s">
        <v>33</v>
      </c>
      <c r="AI24" s="116" t="s">
        <v>25</v>
      </c>
      <c r="AJ24" s="116" t="s">
        <v>27</v>
      </c>
      <c r="AL24" t="s">
        <v>274</v>
      </c>
      <c r="AO24">
        <v>56.96</v>
      </c>
    </row>
    <row r="25" spans="2:41" x14ac:dyDescent="0.25">
      <c r="B25" s="116" t="s">
        <v>251</v>
      </c>
      <c r="C25" s="116" t="s">
        <v>8</v>
      </c>
      <c r="D25" s="116" t="s">
        <v>44</v>
      </c>
      <c r="E25" s="116" t="s">
        <v>209</v>
      </c>
      <c r="F25" s="116" t="s">
        <v>8</v>
      </c>
      <c r="G25">
        <v>2052.5032000000001</v>
      </c>
      <c r="H25" s="276"/>
      <c r="I25" s="116">
        <f>тБакМаг_2020_21_Зимен[[#This Row],[SUM(`TotalHours`)]]-тБакМаг_2020_21_Зимен[[#This Row],[Стари Часове]]</f>
        <v>2052.5032000000001</v>
      </c>
      <c r="J25" s="116"/>
      <c r="K25" s="116"/>
      <c r="M25" s="121"/>
      <c r="O25" t="s">
        <v>243</v>
      </c>
      <c r="P25" s="116" t="s">
        <v>8</v>
      </c>
      <c r="Q25" s="116" t="s">
        <v>95</v>
      </c>
      <c r="R25" s="116" t="s">
        <v>209</v>
      </c>
      <c r="S25" s="116" t="s">
        <v>27</v>
      </c>
      <c r="T25" s="192">
        <v>26</v>
      </c>
      <c r="U25" s="273"/>
      <c r="V2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" s="192"/>
      <c r="X25" s="116"/>
      <c r="Z25" s="121"/>
      <c r="AB25" s="116" t="s">
        <v>243</v>
      </c>
      <c r="AC25" s="116" t="s">
        <v>209</v>
      </c>
      <c r="AD25">
        <v>2</v>
      </c>
      <c r="AE25" s="116" t="s">
        <v>195</v>
      </c>
      <c r="AF25">
        <v>1</v>
      </c>
      <c r="AG25" s="116" t="s">
        <v>25</v>
      </c>
      <c r="AH25" s="116" t="s">
        <v>33</v>
      </c>
      <c r="AI25" s="116" t="s">
        <v>25</v>
      </c>
      <c r="AJ25" s="116" t="s">
        <v>17</v>
      </c>
      <c r="AL25" t="s">
        <v>274</v>
      </c>
      <c r="AO25">
        <v>7.06</v>
      </c>
    </row>
    <row r="26" spans="2:41" x14ac:dyDescent="0.25">
      <c r="B26" s="116" t="s">
        <v>251</v>
      </c>
      <c r="C26" s="116" t="s">
        <v>8</v>
      </c>
      <c r="D26" s="116" t="s">
        <v>44</v>
      </c>
      <c r="E26" s="116" t="s">
        <v>209</v>
      </c>
      <c r="F26" s="116" t="s">
        <v>14</v>
      </c>
      <c r="G26">
        <v>327.75</v>
      </c>
      <c r="H26" s="276"/>
      <c r="I26" s="116">
        <f>тБакМаг_2020_21_Зимен[[#This Row],[SUM(`TotalHours`)]]-тБакМаг_2020_21_Зимен[[#This Row],[Стари Часове]]</f>
        <v>327.75</v>
      </c>
      <c r="J26" s="116"/>
      <c r="K26" s="116"/>
      <c r="M26" s="121"/>
      <c r="O26" t="s">
        <v>243</v>
      </c>
      <c r="P26" s="116" t="s">
        <v>8</v>
      </c>
      <c r="Q26" s="116" t="s">
        <v>95</v>
      </c>
      <c r="R26" s="116" t="s">
        <v>209</v>
      </c>
      <c r="S26" s="116" t="s">
        <v>18</v>
      </c>
      <c r="T26" s="192">
        <v>526</v>
      </c>
      <c r="U26" s="273"/>
      <c r="V2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" s="192"/>
      <c r="X26" s="116"/>
      <c r="Z26" s="121"/>
      <c r="AB26" s="116" t="s">
        <v>243</v>
      </c>
      <c r="AC26" s="116" t="s">
        <v>209</v>
      </c>
      <c r="AD26">
        <v>2</v>
      </c>
      <c r="AE26" s="116" t="s">
        <v>195</v>
      </c>
      <c r="AF26">
        <v>2</v>
      </c>
      <c r="AG26" s="116" t="s">
        <v>25</v>
      </c>
      <c r="AH26" s="116" t="s">
        <v>140</v>
      </c>
      <c r="AI26" s="116" t="s">
        <v>25</v>
      </c>
      <c r="AJ26" s="116" t="s">
        <v>20</v>
      </c>
      <c r="AL26" t="s">
        <v>274</v>
      </c>
      <c r="AO26">
        <v>5.81</v>
      </c>
    </row>
    <row r="27" spans="2:41" ht="15.75" thickBot="1" x14ac:dyDescent="0.3">
      <c r="B27" s="116" t="s">
        <v>251</v>
      </c>
      <c r="C27" s="116" t="s">
        <v>8</v>
      </c>
      <c r="D27" s="116" t="s">
        <v>44</v>
      </c>
      <c r="E27" s="116" t="s">
        <v>209</v>
      </c>
      <c r="F27" s="116" t="s">
        <v>16</v>
      </c>
      <c r="G27">
        <v>45</v>
      </c>
      <c r="H27" s="276"/>
      <c r="I27" s="116">
        <f>тБакМаг_2020_21_Зимен[[#This Row],[SUM(`TotalHours`)]]-тБакМаг_2020_21_Зимен[[#This Row],[Стари Часове]]</f>
        <v>45</v>
      </c>
      <c r="J27" s="116"/>
      <c r="K27" s="116"/>
      <c r="M27" s="122"/>
      <c r="O27" t="s">
        <v>243</v>
      </c>
      <c r="P27" s="116" t="s">
        <v>8</v>
      </c>
      <c r="Q27" s="116" t="s">
        <v>95</v>
      </c>
      <c r="R27" s="116" t="s">
        <v>210</v>
      </c>
      <c r="S27" s="116" t="s">
        <v>8</v>
      </c>
      <c r="T27" s="192">
        <v>1116.5</v>
      </c>
      <c r="U27" s="273"/>
      <c r="V2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" s="192"/>
      <c r="X27" s="116"/>
      <c r="Z27" s="122"/>
      <c r="AB27" s="116" t="s">
        <v>243</v>
      </c>
      <c r="AC27" s="116" t="s">
        <v>209</v>
      </c>
      <c r="AD27">
        <v>2</v>
      </c>
      <c r="AE27" s="116" t="s">
        <v>195</v>
      </c>
      <c r="AF27">
        <v>2</v>
      </c>
      <c r="AG27" s="116" t="s">
        <v>25</v>
      </c>
      <c r="AH27" s="116" t="s">
        <v>140</v>
      </c>
      <c r="AI27" s="116" t="s">
        <v>25</v>
      </c>
      <c r="AJ27" s="116" t="s">
        <v>25</v>
      </c>
      <c r="AL27" t="s">
        <v>274</v>
      </c>
      <c r="AO27">
        <v>331.15</v>
      </c>
    </row>
    <row r="28" spans="2:41" x14ac:dyDescent="0.25">
      <c r="B28" s="116" t="s">
        <v>251</v>
      </c>
      <c r="C28" s="116" t="s">
        <v>8</v>
      </c>
      <c r="D28" s="116" t="s">
        <v>44</v>
      </c>
      <c r="E28" s="116" t="s">
        <v>209</v>
      </c>
      <c r="F28" s="116" t="s">
        <v>17</v>
      </c>
      <c r="G28">
        <v>52.5</v>
      </c>
      <c r="H28" s="276"/>
      <c r="I28" s="116">
        <f>тБакМаг_2020_21_Зимен[[#This Row],[SUM(`TotalHours`)]]-тБакМаг_2020_21_Зимен[[#This Row],[Стари Часове]]</f>
        <v>52.5</v>
      </c>
      <c r="J28" s="116"/>
      <c r="K28" s="116"/>
      <c r="O28" t="s">
        <v>243</v>
      </c>
      <c r="P28" s="116" t="s">
        <v>8</v>
      </c>
      <c r="Q28" s="116" t="s">
        <v>95</v>
      </c>
      <c r="R28" s="116" t="s">
        <v>210</v>
      </c>
      <c r="S28" s="116" t="s">
        <v>15</v>
      </c>
      <c r="T28" s="192">
        <v>12</v>
      </c>
      <c r="U28" s="273"/>
      <c r="V2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" s="192"/>
      <c r="X28" s="116"/>
      <c r="AB28" s="116" t="s">
        <v>243</v>
      </c>
      <c r="AC28" s="116" t="s">
        <v>209</v>
      </c>
      <c r="AD28">
        <v>2</v>
      </c>
      <c r="AE28" s="116" t="s">
        <v>195</v>
      </c>
      <c r="AF28">
        <v>2</v>
      </c>
      <c r="AG28" s="116" t="s">
        <v>25</v>
      </c>
      <c r="AH28" s="116" t="s">
        <v>140</v>
      </c>
      <c r="AI28" s="116" t="s">
        <v>25</v>
      </c>
      <c r="AJ28" s="116" t="s">
        <v>14</v>
      </c>
      <c r="AL28" t="s">
        <v>274</v>
      </c>
      <c r="AO28">
        <v>52.82</v>
      </c>
    </row>
    <row r="29" spans="2:41" x14ac:dyDescent="0.25">
      <c r="B29" s="116" t="s">
        <v>251</v>
      </c>
      <c r="C29" s="116" t="s">
        <v>8</v>
      </c>
      <c r="D29" s="116" t="s">
        <v>44</v>
      </c>
      <c r="E29" s="116" t="s">
        <v>210</v>
      </c>
      <c r="F29" s="116" t="s">
        <v>8</v>
      </c>
      <c r="G29">
        <v>78</v>
      </c>
      <c r="H29" s="276"/>
      <c r="I29" s="116">
        <f>тБакМаг_2020_21_Зимен[[#This Row],[SUM(`TotalHours`)]]-тБакМаг_2020_21_Зимен[[#This Row],[Стари Часове]]</f>
        <v>78</v>
      </c>
      <c r="J29" s="116"/>
      <c r="K29" s="116"/>
      <c r="O29" t="s">
        <v>243</v>
      </c>
      <c r="P29" s="116" t="s">
        <v>8</v>
      </c>
      <c r="Q29" s="116" t="s">
        <v>44</v>
      </c>
      <c r="R29" s="116" t="s">
        <v>209</v>
      </c>
      <c r="S29" s="116" t="s">
        <v>8</v>
      </c>
      <c r="T29" s="192">
        <v>742.47230000000002</v>
      </c>
      <c r="U29" s="273"/>
      <c r="V2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" s="192"/>
      <c r="X29" s="116"/>
      <c r="AB29" s="116" t="s">
        <v>243</v>
      </c>
      <c r="AC29" s="116" t="s">
        <v>209</v>
      </c>
      <c r="AD29">
        <v>2</v>
      </c>
      <c r="AE29" s="116" t="s">
        <v>195</v>
      </c>
      <c r="AF29">
        <v>2</v>
      </c>
      <c r="AG29" s="116" t="s">
        <v>25</v>
      </c>
      <c r="AH29" s="116" t="s">
        <v>140</v>
      </c>
      <c r="AI29" s="116" t="s">
        <v>25</v>
      </c>
      <c r="AJ29" s="116" t="s">
        <v>19</v>
      </c>
      <c r="AL29" t="s">
        <v>274</v>
      </c>
      <c r="AO29">
        <v>30</v>
      </c>
    </row>
    <row r="30" spans="2:41" x14ac:dyDescent="0.25">
      <c r="B30" s="116" t="s">
        <v>251</v>
      </c>
      <c r="C30" s="116" t="s">
        <v>8</v>
      </c>
      <c r="D30" s="116" t="s">
        <v>157</v>
      </c>
      <c r="E30" s="116" t="s">
        <v>209</v>
      </c>
      <c r="F30" s="116" t="s">
        <v>8</v>
      </c>
      <c r="G30">
        <v>804.39279999999997</v>
      </c>
      <c r="H30" s="276"/>
      <c r="I30" s="116">
        <f>тБакМаг_2020_21_Зимен[[#This Row],[SUM(`TotalHours`)]]-тБакМаг_2020_21_Зимен[[#This Row],[Стари Часове]]</f>
        <v>804.39279999999997</v>
      </c>
      <c r="J30" s="116"/>
      <c r="K30" s="116"/>
      <c r="O30" t="s">
        <v>243</v>
      </c>
      <c r="P30" s="116" t="s">
        <v>8</v>
      </c>
      <c r="Q30" s="116" t="s">
        <v>44</v>
      </c>
      <c r="R30" s="116" t="s">
        <v>209</v>
      </c>
      <c r="S30" s="116" t="s">
        <v>14</v>
      </c>
      <c r="T30" s="192">
        <v>405</v>
      </c>
      <c r="U30" s="273"/>
      <c r="V3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" s="192"/>
      <c r="X30" s="116"/>
      <c r="AB30" s="116" t="s">
        <v>243</v>
      </c>
      <c r="AC30" s="116" t="s">
        <v>209</v>
      </c>
      <c r="AD30">
        <v>3</v>
      </c>
      <c r="AE30" s="116" t="s">
        <v>34</v>
      </c>
      <c r="AF30">
        <v>1</v>
      </c>
      <c r="AG30" s="116" t="s">
        <v>9</v>
      </c>
      <c r="AH30" s="116" t="s">
        <v>34</v>
      </c>
      <c r="AI30" s="116" t="s">
        <v>9</v>
      </c>
      <c r="AJ30" s="116" t="s">
        <v>9</v>
      </c>
      <c r="AL30" t="s">
        <v>274</v>
      </c>
      <c r="AO30">
        <v>1275</v>
      </c>
    </row>
    <row r="31" spans="2:41" x14ac:dyDescent="0.25">
      <c r="B31" s="116" t="s">
        <v>251</v>
      </c>
      <c r="C31" s="116" t="s">
        <v>8</v>
      </c>
      <c r="D31" s="116" t="s">
        <v>157</v>
      </c>
      <c r="E31" s="116" t="s">
        <v>209</v>
      </c>
      <c r="F31" s="116" t="s">
        <v>16</v>
      </c>
      <c r="G31">
        <v>12.857100000000001</v>
      </c>
      <c r="H31" s="276"/>
      <c r="I31" s="116">
        <f>тБакМаг_2020_21_Зимен[[#This Row],[SUM(`TotalHours`)]]-тБакМаг_2020_21_Зимен[[#This Row],[Стари Часове]]</f>
        <v>12.857100000000001</v>
      </c>
      <c r="J31" s="116"/>
      <c r="K31" s="116"/>
      <c r="O31" t="s">
        <v>243</v>
      </c>
      <c r="P31" s="116" t="s">
        <v>8</v>
      </c>
      <c r="Q31" s="116" t="s">
        <v>44</v>
      </c>
      <c r="R31" s="116" t="s">
        <v>209</v>
      </c>
      <c r="S31" s="116" t="s">
        <v>18</v>
      </c>
      <c r="T31" s="192">
        <v>110</v>
      </c>
      <c r="U31" s="273"/>
      <c r="V3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" s="192"/>
      <c r="X31" s="116"/>
      <c r="AB31" s="116" t="s">
        <v>243</v>
      </c>
      <c r="AC31" s="116" t="s">
        <v>209</v>
      </c>
      <c r="AD31">
        <v>3</v>
      </c>
      <c r="AE31" s="116" t="s">
        <v>34</v>
      </c>
      <c r="AF31">
        <v>1</v>
      </c>
      <c r="AG31" s="116" t="s">
        <v>9</v>
      </c>
      <c r="AH31" s="116" t="s">
        <v>34</v>
      </c>
      <c r="AI31" s="116" t="s">
        <v>9</v>
      </c>
      <c r="AJ31" s="116" t="s">
        <v>20</v>
      </c>
      <c r="AL31" t="s">
        <v>274</v>
      </c>
      <c r="AO31">
        <v>90</v>
      </c>
    </row>
    <row r="32" spans="2:41" x14ac:dyDescent="0.25">
      <c r="B32" s="116" t="s">
        <v>251</v>
      </c>
      <c r="C32" s="116" t="s">
        <v>8</v>
      </c>
      <c r="D32" s="116" t="s">
        <v>157</v>
      </c>
      <c r="E32" s="116" t="s">
        <v>209</v>
      </c>
      <c r="F32" s="116" t="s">
        <v>17</v>
      </c>
      <c r="G32">
        <v>15</v>
      </c>
      <c r="H32" s="276"/>
      <c r="I32" s="116">
        <f>тБакМаг_2020_21_Зимен[[#This Row],[SUM(`TotalHours`)]]-тБакМаг_2020_21_Зимен[[#This Row],[Стари Часове]]</f>
        <v>15</v>
      </c>
      <c r="J32" s="116"/>
      <c r="K32" s="116"/>
      <c r="O32" t="s">
        <v>243</v>
      </c>
      <c r="P32" s="116" t="s">
        <v>8</v>
      </c>
      <c r="Q32" s="116" t="s">
        <v>157</v>
      </c>
      <c r="R32" s="116" t="s">
        <v>209</v>
      </c>
      <c r="S32" s="116" t="s">
        <v>8</v>
      </c>
      <c r="T32" s="192">
        <v>266.4615</v>
      </c>
      <c r="U32" s="273"/>
      <c r="V3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" s="192"/>
      <c r="X32" s="116"/>
      <c r="AB32" s="116" t="s">
        <v>243</v>
      </c>
      <c r="AC32" s="116" t="s">
        <v>209</v>
      </c>
      <c r="AD32">
        <v>3</v>
      </c>
      <c r="AE32" s="116" t="s">
        <v>34</v>
      </c>
      <c r="AF32">
        <v>1</v>
      </c>
      <c r="AG32" s="116" t="s">
        <v>9</v>
      </c>
      <c r="AH32" s="116" t="s">
        <v>34</v>
      </c>
      <c r="AI32" s="116" t="s">
        <v>9</v>
      </c>
      <c r="AJ32" s="116" t="s">
        <v>25</v>
      </c>
      <c r="AL32" t="s">
        <v>274</v>
      </c>
      <c r="AO32">
        <v>60</v>
      </c>
    </row>
    <row r="33" spans="2:41" x14ac:dyDescent="0.25">
      <c r="B33" s="116" t="s">
        <v>251</v>
      </c>
      <c r="C33" s="116" t="s">
        <v>8</v>
      </c>
      <c r="D33" s="116" t="s">
        <v>157</v>
      </c>
      <c r="E33" s="116" t="s">
        <v>209</v>
      </c>
      <c r="F33" s="116" t="s">
        <v>18</v>
      </c>
      <c r="G33">
        <v>617.30769999999995</v>
      </c>
      <c r="H33" s="276"/>
      <c r="I33" s="116">
        <f>тБакМаг_2020_21_Зимен[[#This Row],[SUM(`TotalHours`)]]-тБакМаг_2020_21_Зимен[[#This Row],[Стари Часове]]</f>
        <v>617.30769999999995</v>
      </c>
      <c r="J33" s="116"/>
      <c r="K33" s="116"/>
      <c r="O33" t="s">
        <v>243</v>
      </c>
      <c r="P33" s="116" t="s">
        <v>8</v>
      </c>
      <c r="Q33" s="116" t="s">
        <v>157</v>
      </c>
      <c r="R33" s="116" t="s">
        <v>209</v>
      </c>
      <c r="S33" s="116" t="s">
        <v>13</v>
      </c>
      <c r="T33" s="192">
        <v>30</v>
      </c>
      <c r="U33" s="273"/>
      <c r="V3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" s="192"/>
      <c r="X33" s="116"/>
      <c r="AB33" s="116" t="s">
        <v>243</v>
      </c>
      <c r="AC33" s="116" t="s">
        <v>209</v>
      </c>
      <c r="AD33">
        <v>3</v>
      </c>
      <c r="AE33" s="116" t="s">
        <v>34</v>
      </c>
      <c r="AF33">
        <v>1</v>
      </c>
      <c r="AG33" s="116" t="s">
        <v>9</v>
      </c>
      <c r="AH33" s="116" t="s">
        <v>34</v>
      </c>
      <c r="AI33" s="116" t="s">
        <v>9</v>
      </c>
      <c r="AJ33" s="116" t="s">
        <v>14</v>
      </c>
      <c r="AL33" t="s">
        <v>274</v>
      </c>
      <c r="AO33">
        <v>990</v>
      </c>
    </row>
    <row r="34" spans="2:41" x14ac:dyDescent="0.25">
      <c r="B34" s="116" t="s">
        <v>251</v>
      </c>
      <c r="C34" s="116" t="s">
        <v>8</v>
      </c>
      <c r="D34" s="116" t="s">
        <v>96</v>
      </c>
      <c r="E34" s="116" t="s">
        <v>209</v>
      </c>
      <c r="F34" s="116" t="s">
        <v>8</v>
      </c>
      <c r="G34">
        <v>1464.7862</v>
      </c>
      <c r="H34" s="276"/>
      <c r="I34" s="116">
        <f>тБакМаг_2020_21_Зимен[[#This Row],[SUM(`TotalHours`)]]-тБакМаг_2020_21_Зимен[[#This Row],[Стари Часове]]</f>
        <v>1464.7862</v>
      </c>
      <c r="J34" s="116"/>
      <c r="K34" s="116"/>
      <c r="O34" t="s">
        <v>243</v>
      </c>
      <c r="P34" s="116" t="s">
        <v>8</v>
      </c>
      <c r="Q34" s="116" t="s">
        <v>157</v>
      </c>
      <c r="R34" s="116" t="s">
        <v>209</v>
      </c>
      <c r="S34" s="116" t="s">
        <v>27</v>
      </c>
      <c r="T34" s="192">
        <v>6</v>
      </c>
      <c r="U34" s="273"/>
      <c r="V3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" s="192"/>
      <c r="X34" s="116"/>
      <c r="AB34" s="116" t="s">
        <v>243</v>
      </c>
      <c r="AC34" s="116" t="s">
        <v>209</v>
      </c>
      <c r="AD34">
        <v>3</v>
      </c>
      <c r="AE34" s="116" t="s">
        <v>34</v>
      </c>
      <c r="AF34">
        <v>1</v>
      </c>
      <c r="AG34" s="116" t="s">
        <v>9</v>
      </c>
      <c r="AH34" s="116" t="s">
        <v>34</v>
      </c>
      <c r="AI34" s="116" t="s">
        <v>9</v>
      </c>
      <c r="AJ34" s="116" t="s">
        <v>15</v>
      </c>
      <c r="AL34" t="s">
        <v>274</v>
      </c>
      <c r="AO34">
        <v>120</v>
      </c>
    </row>
    <row r="35" spans="2:41" x14ac:dyDescent="0.25">
      <c r="B35" s="116" t="s">
        <v>251</v>
      </c>
      <c r="C35" s="116" t="s">
        <v>8</v>
      </c>
      <c r="D35" s="116" t="s">
        <v>96</v>
      </c>
      <c r="E35" s="116" t="s">
        <v>209</v>
      </c>
      <c r="F35" s="116" t="s">
        <v>9</v>
      </c>
      <c r="G35">
        <v>105</v>
      </c>
      <c r="H35" s="276"/>
      <c r="I35" s="116">
        <f>тБакМаг_2020_21_Зимен[[#This Row],[SUM(`TotalHours`)]]-тБакМаг_2020_21_Зимен[[#This Row],[Стари Часове]]</f>
        <v>105</v>
      </c>
      <c r="J35" s="116"/>
      <c r="K35" s="116"/>
      <c r="O35" t="s">
        <v>243</v>
      </c>
      <c r="P35" s="116" t="s">
        <v>8</v>
      </c>
      <c r="Q35" s="116" t="s">
        <v>157</v>
      </c>
      <c r="R35" s="116" t="s">
        <v>209</v>
      </c>
      <c r="S35" s="116" t="s">
        <v>18</v>
      </c>
      <c r="T35" s="192">
        <v>525</v>
      </c>
      <c r="U35" s="273"/>
      <c r="V3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" s="192"/>
      <c r="X35" s="116"/>
      <c r="AB35" s="116" t="s">
        <v>243</v>
      </c>
      <c r="AC35" s="116" t="s">
        <v>209</v>
      </c>
      <c r="AD35">
        <v>3</v>
      </c>
      <c r="AE35" s="116" t="s">
        <v>34</v>
      </c>
      <c r="AF35">
        <v>1</v>
      </c>
      <c r="AG35" s="116" t="s">
        <v>9</v>
      </c>
      <c r="AH35" s="116" t="s">
        <v>34</v>
      </c>
      <c r="AI35" s="116" t="s">
        <v>9</v>
      </c>
      <c r="AJ35" s="116" t="s">
        <v>27</v>
      </c>
      <c r="AL35" t="s">
        <v>274</v>
      </c>
      <c r="AO35">
        <v>300</v>
      </c>
    </row>
    <row r="36" spans="2:41" x14ac:dyDescent="0.25">
      <c r="B36" s="116" t="s">
        <v>251</v>
      </c>
      <c r="C36" s="116" t="s">
        <v>8</v>
      </c>
      <c r="D36" s="116" t="s">
        <v>96</v>
      </c>
      <c r="E36" s="116" t="s">
        <v>209</v>
      </c>
      <c r="F36" s="116" t="s">
        <v>25</v>
      </c>
      <c r="G36">
        <v>180</v>
      </c>
      <c r="H36" s="276"/>
      <c r="I36" s="116">
        <f>тБакМаг_2020_21_Зимен[[#This Row],[SUM(`TotalHours`)]]-тБакМаг_2020_21_Зимен[[#This Row],[Стари Часове]]</f>
        <v>180</v>
      </c>
      <c r="J36" s="116"/>
      <c r="K36" s="116"/>
      <c r="O36" t="s">
        <v>243</v>
      </c>
      <c r="P36" s="116" t="s">
        <v>8</v>
      </c>
      <c r="Q36" s="116" t="s">
        <v>96</v>
      </c>
      <c r="R36" s="116" t="s">
        <v>209</v>
      </c>
      <c r="S36" s="116" t="s">
        <v>8</v>
      </c>
      <c r="T36" s="192">
        <v>1583.9897000000001</v>
      </c>
      <c r="U36" s="273"/>
      <c r="V3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" s="192"/>
      <c r="X36" s="116"/>
      <c r="AB36" s="116" t="s">
        <v>243</v>
      </c>
      <c r="AC36" s="116" t="s">
        <v>209</v>
      </c>
      <c r="AD36">
        <v>3</v>
      </c>
      <c r="AE36" s="116" t="s">
        <v>34</v>
      </c>
      <c r="AF36">
        <v>1</v>
      </c>
      <c r="AG36" s="116" t="s">
        <v>9</v>
      </c>
      <c r="AH36" s="116" t="s">
        <v>34</v>
      </c>
      <c r="AI36" s="116" t="s">
        <v>9</v>
      </c>
      <c r="AJ36" s="116" t="s">
        <v>17</v>
      </c>
      <c r="AL36" t="s">
        <v>274</v>
      </c>
      <c r="AO36">
        <v>150</v>
      </c>
    </row>
    <row r="37" spans="2:41" x14ac:dyDescent="0.25">
      <c r="B37" s="116" t="s">
        <v>251</v>
      </c>
      <c r="C37" s="116" t="s">
        <v>8</v>
      </c>
      <c r="D37" s="116" t="s">
        <v>96</v>
      </c>
      <c r="E37" s="116" t="s">
        <v>209</v>
      </c>
      <c r="F37" s="116" t="s">
        <v>15</v>
      </c>
      <c r="G37">
        <v>120</v>
      </c>
      <c r="H37" s="276"/>
      <c r="I37" s="116">
        <f>тБакМаг_2020_21_Зимен[[#This Row],[SUM(`TotalHours`)]]-тБакМаг_2020_21_Зимен[[#This Row],[Стари Часове]]</f>
        <v>120</v>
      </c>
      <c r="J37" s="116"/>
      <c r="K37" s="116"/>
      <c r="O37" t="s">
        <v>243</v>
      </c>
      <c r="P37" s="116" t="s">
        <v>8</v>
      </c>
      <c r="Q37" s="116" t="s">
        <v>96</v>
      </c>
      <c r="R37" s="116" t="s">
        <v>209</v>
      </c>
      <c r="S37" s="116" t="s">
        <v>9</v>
      </c>
      <c r="T37" s="192">
        <v>157.5</v>
      </c>
      <c r="U37" s="273"/>
      <c r="V3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" s="192"/>
      <c r="X37" s="116"/>
      <c r="AB37" s="116" t="s">
        <v>243</v>
      </c>
      <c r="AC37" s="116" t="s">
        <v>209</v>
      </c>
      <c r="AD37">
        <v>4</v>
      </c>
      <c r="AE37" s="116" t="s">
        <v>35</v>
      </c>
      <c r="AF37">
        <v>1</v>
      </c>
      <c r="AG37" s="116" t="s">
        <v>16</v>
      </c>
      <c r="AH37" s="116" t="s">
        <v>36</v>
      </c>
      <c r="AI37" s="116" t="s">
        <v>16</v>
      </c>
      <c r="AJ37" s="116" t="s">
        <v>16</v>
      </c>
      <c r="AL37" t="s">
        <v>274</v>
      </c>
      <c r="AO37">
        <v>1854.88</v>
      </c>
    </row>
    <row r="38" spans="2:41" x14ac:dyDescent="0.25">
      <c r="B38" s="116" t="s">
        <v>251</v>
      </c>
      <c r="C38" s="116" t="s">
        <v>8</v>
      </c>
      <c r="D38" s="116" t="s">
        <v>96</v>
      </c>
      <c r="E38" s="116" t="s">
        <v>209</v>
      </c>
      <c r="F38" s="116" t="s">
        <v>27</v>
      </c>
      <c r="G38">
        <v>4</v>
      </c>
      <c r="H38" s="276"/>
      <c r="I38" s="116">
        <f>тБакМаг_2020_21_Зимен[[#This Row],[SUM(`TotalHours`)]]-тБакМаг_2020_21_Зимен[[#This Row],[Стари Часове]]</f>
        <v>4</v>
      </c>
      <c r="J38" s="116"/>
      <c r="K38" s="116"/>
      <c r="O38" t="s">
        <v>243</v>
      </c>
      <c r="P38" s="116" t="s">
        <v>8</v>
      </c>
      <c r="Q38" s="116" t="s">
        <v>96</v>
      </c>
      <c r="R38" s="116" t="s">
        <v>209</v>
      </c>
      <c r="S38" s="116" t="s">
        <v>25</v>
      </c>
      <c r="T38" s="192">
        <v>105</v>
      </c>
      <c r="U38" s="273"/>
      <c r="V3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" s="192"/>
      <c r="X38" s="116"/>
      <c r="AB38" s="116" t="s">
        <v>243</v>
      </c>
      <c r="AC38" s="116" t="s">
        <v>209</v>
      </c>
      <c r="AD38">
        <v>4</v>
      </c>
      <c r="AE38" s="116" t="s">
        <v>35</v>
      </c>
      <c r="AF38">
        <v>1</v>
      </c>
      <c r="AG38" s="116" t="s">
        <v>16</v>
      </c>
      <c r="AH38" s="116" t="s">
        <v>36</v>
      </c>
      <c r="AI38" s="116" t="s">
        <v>16</v>
      </c>
      <c r="AJ38" s="116" t="s">
        <v>17</v>
      </c>
      <c r="AL38" t="s">
        <v>274</v>
      </c>
      <c r="AO38">
        <v>100</v>
      </c>
    </row>
    <row r="39" spans="2:41" x14ac:dyDescent="0.25">
      <c r="B39" s="116" t="s">
        <v>251</v>
      </c>
      <c r="C39" s="116" t="s">
        <v>8</v>
      </c>
      <c r="D39" s="116" t="s">
        <v>96</v>
      </c>
      <c r="E39" s="116" t="s">
        <v>209</v>
      </c>
      <c r="F39" s="116" t="s">
        <v>18</v>
      </c>
      <c r="G39">
        <v>399.23079999999999</v>
      </c>
      <c r="H39" s="276"/>
      <c r="I39" s="116">
        <f>тБакМаг_2020_21_Зимен[[#This Row],[SUM(`TotalHours`)]]-тБакМаг_2020_21_Зимен[[#This Row],[Стари Часове]]</f>
        <v>399.23079999999999</v>
      </c>
      <c r="J39" s="116"/>
      <c r="K39" s="116"/>
      <c r="O39" t="s">
        <v>243</v>
      </c>
      <c r="P39" s="116" t="s">
        <v>8</v>
      </c>
      <c r="Q39" s="116" t="s">
        <v>96</v>
      </c>
      <c r="R39" s="116" t="s">
        <v>209</v>
      </c>
      <c r="S39" s="116" t="s">
        <v>13</v>
      </c>
      <c r="T39" s="192">
        <v>90</v>
      </c>
      <c r="U39" s="273"/>
      <c r="V3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" s="192"/>
      <c r="X39" s="116"/>
      <c r="AB39" s="116" t="s">
        <v>243</v>
      </c>
      <c r="AC39" s="116" t="s">
        <v>209</v>
      </c>
      <c r="AD39">
        <v>4</v>
      </c>
      <c r="AE39" s="116" t="s">
        <v>35</v>
      </c>
      <c r="AF39">
        <v>2</v>
      </c>
      <c r="AG39" s="116" t="s">
        <v>16</v>
      </c>
      <c r="AH39" s="116" t="s">
        <v>35</v>
      </c>
      <c r="AI39" s="116" t="s">
        <v>16</v>
      </c>
      <c r="AJ39" s="116" t="s">
        <v>26</v>
      </c>
      <c r="AL39" t="s">
        <v>274</v>
      </c>
      <c r="AO39">
        <v>225</v>
      </c>
    </row>
    <row r="40" spans="2:41" x14ac:dyDescent="0.25">
      <c r="B40" s="116" t="s">
        <v>251</v>
      </c>
      <c r="C40" s="116" t="s">
        <v>8</v>
      </c>
      <c r="D40" s="116" t="s">
        <v>96</v>
      </c>
      <c r="E40" s="116" t="s">
        <v>210</v>
      </c>
      <c r="F40" s="116" t="s">
        <v>8</v>
      </c>
      <c r="G40">
        <v>36</v>
      </c>
      <c r="H40" s="276"/>
      <c r="I40" s="116">
        <f>тБакМаг_2020_21_Зимен[[#This Row],[SUM(`TotalHours`)]]-тБакМаг_2020_21_Зимен[[#This Row],[Стари Часове]]</f>
        <v>36</v>
      </c>
      <c r="J40" s="116"/>
      <c r="K40" s="116"/>
      <c r="O40" t="s">
        <v>243</v>
      </c>
      <c r="P40" s="116" t="s">
        <v>8</v>
      </c>
      <c r="Q40" s="116" t="s">
        <v>96</v>
      </c>
      <c r="R40" s="116" t="s">
        <v>209</v>
      </c>
      <c r="S40" s="116" t="s">
        <v>14</v>
      </c>
      <c r="T40" s="192">
        <v>29.7818</v>
      </c>
      <c r="U40" s="273"/>
      <c r="V4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" s="192"/>
      <c r="X40" s="116"/>
      <c r="AB40" s="116" t="s">
        <v>243</v>
      </c>
      <c r="AC40" s="116" t="s">
        <v>209</v>
      </c>
      <c r="AD40">
        <v>4</v>
      </c>
      <c r="AE40" s="116" t="s">
        <v>35</v>
      </c>
      <c r="AF40">
        <v>2</v>
      </c>
      <c r="AG40" s="116" t="s">
        <v>16</v>
      </c>
      <c r="AH40" s="116" t="s">
        <v>35</v>
      </c>
      <c r="AI40" s="116" t="s">
        <v>16</v>
      </c>
      <c r="AJ40" s="116" t="s">
        <v>16</v>
      </c>
      <c r="AL40" t="s">
        <v>274</v>
      </c>
      <c r="AO40">
        <v>2242.12</v>
      </c>
    </row>
    <row r="41" spans="2:41" x14ac:dyDescent="0.25">
      <c r="B41" s="116" t="s">
        <v>251</v>
      </c>
      <c r="C41" s="116" t="s">
        <v>8</v>
      </c>
      <c r="D41" s="116" t="s">
        <v>96</v>
      </c>
      <c r="E41" s="116" t="s">
        <v>210</v>
      </c>
      <c r="F41" s="116" t="s">
        <v>25</v>
      </c>
      <c r="G41">
        <v>9</v>
      </c>
      <c r="H41" s="276"/>
      <c r="I41" s="116">
        <f>тБакМаг_2020_21_Зимен[[#This Row],[SUM(`TotalHours`)]]-тБакМаг_2020_21_Зимен[[#This Row],[Стари Часове]]</f>
        <v>9</v>
      </c>
      <c r="J41" s="116"/>
      <c r="K41" s="116"/>
      <c r="O41" t="s">
        <v>243</v>
      </c>
      <c r="P41" s="116" t="s">
        <v>8</v>
      </c>
      <c r="Q41" s="116" t="s">
        <v>96</v>
      </c>
      <c r="R41" s="116" t="s">
        <v>209</v>
      </c>
      <c r="S41" s="116" t="s">
        <v>15</v>
      </c>
      <c r="T41" s="192">
        <v>90</v>
      </c>
      <c r="U41" s="273"/>
      <c r="V4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" s="192"/>
      <c r="X41" s="116"/>
      <c r="AB41" s="116" t="s">
        <v>243</v>
      </c>
      <c r="AC41" s="116" t="s">
        <v>209</v>
      </c>
      <c r="AD41">
        <v>4</v>
      </c>
      <c r="AE41" s="116" t="s">
        <v>35</v>
      </c>
      <c r="AF41">
        <v>2</v>
      </c>
      <c r="AG41" s="116" t="s">
        <v>16</v>
      </c>
      <c r="AH41" s="116" t="s">
        <v>35</v>
      </c>
      <c r="AI41" s="116" t="s">
        <v>16</v>
      </c>
      <c r="AJ41" s="116" t="s">
        <v>17</v>
      </c>
      <c r="AL41" t="s">
        <v>274</v>
      </c>
      <c r="AO41">
        <v>181.46</v>
      </c>
    </row>
    <row r="42" spans="2:41" x14ac:dyDescent="0.25">
      <c r="B42" s="116" t="s">
        <v>251</v>
      </c>
      <c r="C42" s="116" t="s">
        <v>8</v>
      </c>
      <c r="D42" s="116" t="s">
        <v>99</v>
      </c>
      <c r="E42" s="116" t="s">
        <v>209</v>
      </c>
      <c r="F42" s="116" t="s">
        <v>8</v>
      </c>
      <c r="G42">
        <v>3236.7060000000001</v>
      </c>
      <c r="H42" s="276"/>
      <c r="I42" s="116">
        <f>тБакМаг_2020_21_Зимен[[#This Row],[SUM(`TotalHours`)]]-тБакМаг_2020_21_Зимен[[#This Row],[Стари Часове]]</f>
        <v>3236.7060000000001</v>
      </c>
      <c r="J42" s="116"/>
      <c r="K42" s="116"/>
      <c r="O42" t="s">
        <v>243</v>
      </c>
      <c r="P42" s="116" t="s">
        <v>8</v>
      </c>
      <c r="Q42" s="116" t="s">
        <v>96</v>
      </c>
      <c r="R42" s="116" t="s">
        <v>210</v>
      </c>
      <c r="S42" s="116" t="s">
        <v>8</v>
      </c>
      <c r="T42" s="192">
        <v>90.4</v>
      </c>
      <c r="U42" s="273"/>
      <c r="V4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" s="192"/>
      <c r="X42" s="116"/>
      <c r="AB42" s="116" t="s">
        <v>243</v>
      </c>
      <c r="AC42" s="116" t="s">
        <v>209</v>
      </c>
      <c r="AD42">
        <v>4</v>
      </c>
      <c r="AE42" s="116" t="s">
        <v>35</v>
      </c>
      <c r="AF42">
        <v>3</v>
      </c>
      <c r="AG42" s="116" t="s">
        <v>26</v>
      </c>
      <c r="AH42" s="116" t="s">
        <v>37</v>
      </c>
      <c r="AI42" s="116" t="s">
        <v>26</v>
      </c>
      <c r="AJ42" s="116" t="s">
        <v>26</v>
      </c>
      <c r="AL42" t="s">
        <v>274</v>
      </c>
      <c r="AO42">
        <v>1710</v>
      </c>
    </row>
    <row r="43" spans="2:41" x14ac:dyDescent="0.25">
      <c r="B43" s="116" t="s">
        <v>251</v>
      </c>
      <c r="C43" s="116" t="s">
        <v>8</v>
      </c>
      <c r="D43" s="116" t="s">
        <v>99</v>
      </c>
      <c r="E43" s="116" t="s">
        <v>209</v>
      </c>
      <c r="F43" s="116" t="s">
        <v>14</v>
      </c>
      <c r="G43">
        <v>22.5</v>
      </c>
      <c r="H43" s="276"/>
      <c r="I43" s="116">
        <f>тБакМаг_2020_21_Зимен[[#This Row],[SUM(`TotalHours`)]]-тБакМаг_2020_21_Зимен[[#This Row],[Стари Часове]]</f>
        <v>22.5</v>
      </c>
      <c r="J43" s="116"/>
      <c r="K43" s="116"/>
      <c r="O43" t="s">
        <v>243</v>
      </c>
      <c r="P43" s="116" t="s">
        <v>8</v>
      </c>
      <c r="Q43" s="116" t="s">
        <v>96</v>
      </c>
      <c r="R43" s="116" t="s">
        <v>210</v>
      </c>
      <c r="S43" s="116" t="s">
        <v>9</v>
      </c>
      <c r="T43" s="192">
        <v>18.399999999999999</v>
      </c>
      <c r="U43" s="273"/>
      <c r="V4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" s="192"/>
      <c r="X43" s="116"/>
      <c r="AB43" s="116" t="s">
        <v>243</v>
      </c>
      <c r="AC43" s="116" t="s">
        <v>209</v>
      </c>
      <c r="AD43">
        <v>4</v>
      </c>
      <c r="AE43" s="116" t="s">
        <v>35</v>
      </c>
      <c r="AF43">
        <v>3</v>
      </c>
      <c r="AG43" s="116" t="s">
        <v>26</v>
      </c>
      <c r="AH43" s="116" t="s">
        <v>37</v>
      </c>
      <c r="AI43" s="116" t="s">
        <v>26</v>
      </c>
      <c r="AJ43" s="116" t="s">
        <v>27</v>
      </c>
      <c r="AL43" t="s">
        <v>274</v>
      </c>
      <c r="AO43">
        <v>30</v>
      </c>
    </row>
    <row r="44" spans="2:41" x14ac:dyDescent="0.25">
      <c r="B44" s="116" t="s">
        <v>251</v>
      </c>
      <c r="C44" s="116" t="s">
        <v>8</v>
      </c>
      <c r="D44" s="116" t="s">
        <v>99</v>
      </c>
      <c r="E44" s="116" t="s">
        <v>209</v>
      </c>
      <c r="F44" s="116" t="s">
        <v>15</v>
      </c>
      <c r="G44">
        <v>789</v>
      </c>
      <c r="H44" s="276"/>
      <c r="I44" s="116">
        <f>тБакМаг_2020_21_Зимен[[#This Row],[SUM(`TotalHours`)]]-тБакМаг_2020_21_Зимен[[#This Row],[Стари Часове]]</f>
        <v>789</v>
      </c>
      <c r="J44" s="116"/>
      <c r="K44" s="116"/>
      <c r="O44" t="s">
        <v>243</v>
      </c>
      <c r="P44" s="116" t="s">
        <v>8</v>
      </c>
      <c r="Q44" s="116" t="s">
        <v>96</v>
      </c>
      <c r="R44" s="116" t="s">
        <v>210</v>
      </c>
      <c r="S44" s="116" t="s">
        <v>17</v>
      </c>
      <c r="T44" s="192">
        <v>72</v>
      </c>
      <c r="U44" s="273"/>
      <c r="V4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" s="192"/>
      <c r="X44" s="116"/>
      <c r="AB44" s="116" t="s">
        <v>243</v>
      </c>
      <c r="AC44" s="116" t="s">
        <v>209</v>
      </c>
      <c r="AD44">
        <v>4</v>
      </c>
      <c r="AE44" s="116" t="s">
        <v>35</v>
      </c>
      <c r="AF44">
        <v>3</v>
      </c>
      <c r="AG44" s="116" t="s">
        <v>26</v>
      </c>
      <c r="AH44" s="116" t="s">
        <v>37</v>
      </c>
      <c r="AI44" s="116" t="s">
        <v>26</v>
      </c>
      <c r="AJ44" s="116" t="s">
        <v>17</v>
      </c>
      <c r="AL44" t="s">
        <v>274</v>
      </c>
      <c r="AO44">
        <v>30</v>
      </c>
    </row>
    <row r="45" spans="2:41" x14ac:dyDescent="0.25">
      <c r="B45" s="116" t="s">
        <v>251</v>
      </c>
      <c r="C45" s="116" t="s">
        <v>8</v>
      </c>
      <c r="D45" s="116" t="s">
        <v>99</v>
      </c>
      <c r="E45" s="116" t="s">
        <v>209</v>
      </c>
      <c r="F45" s="116" t="s">
        <v>27</v>
      </c>
      <c r="G45">
        <v>19</v>
      </c>
      <c r="H45" s="276"/>
      <c r="I45" s="116">
        <f>тБакМаг_2020_21_Зимен[[#This Row],[SUM(`TotalHours`)]]-тБакМаг_2020_21_Зимен[[#This Row],[Стари Часове]]</f>
        <v>19</v>
      </c>
      <c r="J45" s="116"/>
      <c r="K45" s="116"/>
      <c r="O45" t="s">
        <v>243</v>
      </c>
      <c r="P45" s="116" t="s">
        <v>8</v>
      </c>
      <c r="Q45" s="116" t="s">
        <v>99</v>
      </c>
      <c r="R45" s="116" t="s">
        <v>209</v>
      </c>
      <c r="S45" s="116" t="s">
        <v>8</v>
      </c>
      <c r="T45" s="192">
        <v>3137.7860999999998</v>
      </c>
      <c r="U45" s="273"/>
      <c r="V4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" s="192"/>
      <c r="X45" s="116"/>
      <c r="AB45" s="116" t="s">
        <v>243</v>
      </c>
      <c r="AC45" s="116" t="s">
        <v>209</v>
      </c>
      <c r="AD45">
        <v>4</v>
      </c>
      <c r="AE45" s="116" t="s">
        <v>35</v>
      </c>
      <c r="AF45">
        <v>4</v>
      </c>
      <c r="AG45" s="116" t="s">
        <v>26</v>
      </c>
      <c r="AH45" s="116" t="s">
        <v>39</v>
      </c>
      <c r="AI45" s="116" t="s">
        <v>26</v>
      </c>
      <c r="AJ45" s="116" t="s">
        <v>14</v>
      </c>
      <c r="AL45" t="s">
        <v>274</v>
      </c>
      <c r="AO45">
        <v>90</v>
      </c>
    </row>
    <row r="46" spans="2:41" x14ac:dyDescent="0.25">
      <c r="B46" s="116" t="s">
        <v>251</v>
      </c>
      <c r="C46" s="116" t="s">
        <v>8</v>
      </c>
      <c r="D46" s="116" t="s">
        <v>99</v>
      </c>
      <c r="E46" s="116" t="s">
        <v>209</v>
      </c>
      <c r="F46" s="116" t="s">
        <v>18</v>
      </c>
      <c r="G46">
        <v>833</v>
      </c>
      <c r="H46" s="276"/>
      <c r="I46" s="116">
        <f>тБакМаг_2020_21_Зимен[[#This Row],[SUM(`TotalHours`)]]-тБакМаг_2020_21_Зимен[[#This Row],[Стари Часове]]</f>
        <v>833</v>
      </c>
      <c r="J46" s="116"/>
      <c r="K46" s="116"/>
      <c r="O46" t="s">
        <v>243</v>
      </c>
      <c r="P46" s="116" t="s">
        <v>8</v>
      </c>
      <c r="Q46" s="116" t="s">
        <v>99</v>
      </c>
      <c r="R46" s="116" t="s">
        <v>209</v>
      </c>
      <c r="S46" s="116" t="s">
        <v>13</v>
      </c>
      <c r="T46" s="192">
        <v>316</v>
      </c>
      <c r="U46" s="273"/>
      <c r="V4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" s="192"/>
      <c r="X46" s="116"/>
      <c r="AB46" s="116" t="s">
        <v>243</v>
      </c>
      <c r="AC46" s="116" t="s">
        <v>209</v>
      </c>
      <c r="AD46">
        <v>4</v>
      </c>
      <c r="AE46" s="116" t="s">
        <v>35</v>
      </c>
      <c r="AF46">
        <v>4</v>
      </c>
      <c r="AG46" s="116" t="s">
        <v>26</v>
      </c>
      <c r="AH46" s="116" t="s">
        <v>39</v>
      </c>
      <c r="AI46" s="116" t="s">
        <v>26</v>
      </c>
      <c r="AJ46" s="116" t="s">
        <v>26</v>
      </c>
      <c r="AL46" t="s">
        <v>274</v>
      </c>
      <c r="AO46">
        <v>1485</v>
      </c>
    </row>
    <row r="47" spans="2:41" x14ac:dyDescent="0.25">
      <c r="B47" s="116" t="s">
        <v>251</v>
      </c>
      <c r="C47" s="116" t="s">
        <v>8</v>
      </c>
      <c r="D47" s="116" t="s">
        <v>99</v>
      </c>
      <c r="E47" s="116" t="s">
        <v>210</v>
      </c>
      <c r="F47" s="116" t="s">
        <v>8</v>
      </c>
      <c r="G47">
        <v>1260.7882</v>
      </c>
      <c r="H47" s="276"/>
      <c r="I47" s="116">
        <f>тБакМаг_2020_21_Зимен[[#This Row],[SUM(`TotalHours`)]]-тБакМаг_2020_21_Зимен[[#This Row],[Стари Часове]]</f>
        <v>1260.7882</v>
      </c>
      <c r="J47" s="116"/>
      <c r="K47" s="116"/>
      <c r="O47" t="s">
        <v>243</v>
      </c>
      <c r="P47" s="116" t="s">
        <v>8</v>
      </c>
      <c r="Q47" s="116" t="s">
        <v>99</v>
      </c>
      <c r="R47" s="116" t="s">
        <v>209</v>
      </c>
      <c r="S47" s="116" t="s">
        <v>27</v>
      </c>
      <c r="T47" s="192">
        <v>34</v>
      </c>
      <c r="U47" s="273"/>
      <c r="V4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" s="192"/>
      <c r="X47" s="116"/>
      <c r="AB47" s="116" t="s">
        <v>243</v>
      </c>
      <c r="AC47" s="116" t="s">
        <v>209</v>
      </c>
      <c r="AD47">
        <v>4</v>
      </c>
      <c r="AE47" s="116" t="s">
        <v>35</v>
      </c>
      <c r="AF47">
        <v>4</v>
      </c>
      <c r="AG47" s="116" t="s">
        <v>26</v>
      </c>
      <c r="AH47" s="116" t="s">
        <v>39</v>
      </c>
      <c r="AI47" s="116" t="s">
        <v>26</v>
      </c>
      <c r="AJ47" s="116" t="s">
        <v>27</v>
      </c>
      <c r="AL47" t="s">
        <v>274</v>
      </c>
      <c r="AO47">
        <v>105</v>
      </c>
    </row>
    <row r="48" spans="2:41" x14ac:dyDescent="0.25">
      <c r="B48" s="116" t="s">
        <v>251</v>
      </c>
      <c r="C48" s="116" t="s">
        <v>8</v>
      </c>
      <c r="D48" s="116" t="s">
        <v>156</v>
      </c>
      <c r="E48" s="116" t="s">
        <v>209</v>
      </c>
      <c r="F48" s="116" t="s">
        <v>8</v>
      </c>
      <c r="G48">
        <v>531.46759999999995</v>
      </c>
      <c r="H48" s="276"/>
      <c r="I48" s="116">
        <f>тБакМаг_2020_21_Зимен[[#This Row],[SUM(`TotalHours`)]]-тБакМаг_2020_21_Зимен[[#This Row],[Стари Часове]]</f>
        <v>531.46759999999995</v>
      </c>
      <c r="J48" s="116"/>
      <c r="K48" s="116"/>
      <c r="O48" t="s">
        <v>243</v>
      </c>
      <c r="P48" s="116" t="s">
        <v>8</v>
      </c>
      <c r="Q48" s="116" t="s">
        <v>99</v>
      </c>
      <c r="R48" s="116" t="s">
        <v>209</v>
      </c>
      <c r="S48" s="116" t="s">
        <v>18</v>
      </c>
      <c r="T48" s="192">
        <v>524.14750000000004</v>
      </c>
      <c r="U48" s="273"/>
      <c r="V4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" s="192"/>
      <c r="X48" s="116"/>
      <c r="AB48" s="116" t="s">
        <v>243</v>
      </c>
      <c r="AC48" s="116" t="s">
        <v>209</v>
      </c>
      <c r="AD48">
        <v>4</v>
      </c>
      <c r="AE48" s="116" t="s">
        <v>35</v>
      </c>
      <c r="AF48">
        <v>5</v>
      </c>
      <c r="AG48" s="116" t="s">
        <v>26</v>
      </c>
      <c r="AH48" s="116" t="s">
        <v>40</v>
      </c>
      <c r="AI48" s="116" t="s">
        <v>26</v>
      </c>
      <c r="AJ48" s="116" t="s">
        <v>26</v>
      </c>
      <c r="AL48" t="s">
        <v>274</v>
      </c>
      <c r="AO48">
        <v>3180</v>
      </c>
    </row>
    <row r="49" spans="2:41" x14ac:dyDescent="0.25">
      <c r="B49" s="116" t="s">
        <v>251</v>
      </c>
      <c r="C49" s="116" t="s">
        <v>8</v>
      </c>
      <c r="D49" s="116" t="s">
        <v>156</v>
      </c>
      <c r="E49" s="116" t="s">
        <v>209</v>
      </c>
      <c r="F49" s="116" t="s">
        <v>9</v>
      </c>
      <c r="G49">
        <v>391.5</v>
      </c>
      <c r="H49" s="276"/>
      <c r="I49" s="116">
        <f>тБакМаг_2020_21_Зимен[[#This Row],[SUM(`TotalHours`)]]-тБакМаг_2020_21_Зимен[[#This Row],[Стари Часове]]</f>
        <v>391.5</v>
      </c>
      <c r="J49" s="116"/>
      <c r="K49" s="116"/>
      <c r="O49" t="s">
        <v>243</v>
      </c>
      <c r="P49" s="116" t="s">
        <v>8</v>
      </c>
      <c r="Q49" s="116" t="s">
        <v>99</v>
      </c>
      <c r="R49" s="116" t="s">
        <v>210</v>
      </c>
      <c r="S49" s="116" t="s">
        <v>8</v>
      </c>
      <c r="T49" s="192">
        <v>1205.9195999999999</v>
      </c>
      <c r="U49" s="273"/>
      <c r="V4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" s="192"/>
      <c r="X49" s="116"/>
      <c r="AB49" s="116" t="s">
        <v>243</v>
      </c>
      <c r="AC49" s="116" t="s">
        <v>209</v>
      </c>
      <c r="AD49">
        <v>4</v>
      </c>
      <c r="AE49" s="116" t="s">
        <v>35</v>
      </c>
      <c r="AF49">
        <v>5</v>
      </c>
      <c r="AG49" s="116" t="s">
        <v>26</v>
      </c>
      <c r="AH49" s="116" t="s">
        <v>40</v>
      </c>
      <c r="AI49" s="116" t="s">
        <v>26</v>
      </c>
      <c r="AJ49" s="116" t="s">
        <v>16</v>
      </c>
      <c r="AL49" t="s">
        <v>274</v>
      </c>
      <c r="AO49">
        <v>30</v>
      </c>
    </row>
    <row r="50" spans="2:41" x14ac:dyDescent="0.25">
      <c r="B50" s="116" t="s">
        <v>251</v>
      </c>
      <c r="C50" s="116" t="s">
        <v>8</v>
      </c>
      <c r="D50" s="116" t="s">
        <v>156</v>
      </c>
      <c r="E50" s="116" t="s">
        <v>209</v>
      </c>
      <c r="F50" s="116" t="s">
        <v>16</v>
      </c>
      <c r="G50">
        <v>32.142899999999997</v>
      </c>
      <c r="H50" s="276"/>
      <c r="I50" s="116">
        <f>тБакМаг_2020_21_Зимен[[#This Row],[SUM(`TotalHours`)]]-тБакМаг_2020_21_Зимен[[#This Row],[Стари Часове]]</f>
        <v>32.142899999999997</v>
      </c>
      <c r="J50" s="116"/>
      <c r="K50" s="116"/>
      <c r="O50" t="s">
        <v>243</v>
      </c>
      <c r="P50" s="116" t="s">
        <v>8</v>
      </c>
      <c r="Q50" s="116" t="s">
        <v>156</v>
      </c>
      <c r="R50" s="116" t="s">
        <v>209</v>
      </c>
      <c r="S50" s="116" t="s">
        <v>8</v>
      </c>
      <c r="T50" s="192">
        <v>197.31610000000001</v>
      </c>
      <c r="U50" s="273"/>
      <c r="V5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" s="192"/>
      <c r="X50" s="116"/>
      <c r="AB50" s="116" t="s">
        <v>243</v>
      </c>
      <c r="AC50" s="116" t="s">
        <v>209</v>
      </c>
      <c r="AD50">
        <v>4</v>
      </c>
      <c r="AE50" s="116" t="s">
        <v>35</v>
      </c>
      <c r="AF50">
        <v>5</v>
      </c>
      <c r="AG50" s="116" t="s">
        <v>26</v>
      </c>
      <c r="AH50" s="116" t="s">
        <v>40</v>
      </c>
      <c r="AI50" s="116" t="s">
        <v>26</v>
      </c>
      <c r="AJ50" s="116" t="s">
        <v>17</v>
      </c>
      <c r="AL50" t="s">
        <v>274</v>
      </c>
      <c r="AO50">
        <v>75</v>
      </c>
    </row>
    <row r="51" spans="2:41" x14ac:dyDescent="0.25">
      <c r="B51" s="116" t="s">
        <v>251</v>
      </c>
      <c r="C51" s="116" t="s">
        <v>8</v>
      </c>
      <c r="D51" s="116" t="s">
        <v>156</v>
      </c>
      <c r="E51" s="116" t="s">
        <v>209</v>
      </c>
      <c r="F51" s="116" t="s">
        <v>17</v>
      </c>
      <c r="G51">
        <v>37.5</v>
      </c>
      <c r="H51" s="276"/>
      <c r="I51" s="116">
        <f>тБакМаг_2020_21_Зимен[[#This Row],[SUM(`TotalHours`)]]-тБакМаг_2020_21_Зимен[[#This Row],[Стари Часове]]</f>
        <v>37.5</v>
      </c>
      <c r="J51" s="116"/>
      <c r="K51" s="116"/>
      <c r="O51" t="s">
        <v>243</v>
      </c>
      <c r="P51" s="116" t="s">
        <v>8</v>
      </c>
      <c r="Q51" s="116" t="s">
        <v>156</v>
      </c>
      <c r="R51" s="116" t="s">
        <v>209</v>
      </c>
      <c r="S51" s="116" t="s">
        <v>9</v>
      </c>
      <c r="T51" s="192">
        <v>660</v>
      </c>
      <c r="U51" s="273"/>
      <c r="V5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" s="192"/>
      <c r="X51" s="116"/>
      <c r="AB51" s="116" t="s">
        <v>243</v>
      </c>
      <c r="AC51" s="116" t="s">
        <v>209</v>
      </c>
      <c r="AD51">
        <v>4</v>
      </c>
      <c r="AE51" s="116" t="s">
        <v>35</v>
      </c>
      <c r="AF51">
        <v>6</v>
      </c>
      <c r="AG51" s="116" t="s">
        <v>26</v>
      </c>
      <c r="AH51" s="116" t="s">
        <v>41</v>
      </c>
      <c r="AI51" s="116" t="s">
        <v>26</v>
      </c>
      <c r="AJ51" s="116" t="s">
        <v>26</v>
      </c>
      <c r="AL51" t="s">
        <v>274</v>
      </c>
      <c r="AO51">
        <v>1035</v>
      </c>
    </row>
    <row r="52" spans="2:41" x14ac:dyDescent="0.25">
      <c r="B52" s="116" t="s">
        <v>251</v>
      </c>
      <c r="C52" s="116" t="s">
        <v>8</v>
      </c>
      <c r="D52" s="116" t="s">
        <v>97</v>
      </c>
      <c r="E52" s="116" t="s">
        <v>209</v>
      </c>
      <c r="F52" s="116" t="s">
        <v>8</v>
      </c>
      <c r="G52">
        <v>2694.9621999999999</v>
      </c>
      <c r="H52" s="276"/>
      <c r="I52" s="116">
        <f>тБакМаг_2020_21_Зимен[[#This Row],[SUM(`TotalHours`)]]-тБакМаг_2020_21_Зимен[[#This Row],[Стари Часове]]</f>
        <v>2694.9621999999999</v>
      </c>
      <c r="J52" s="116"/>
      <c r="K52" s="116"/>
      <c r="O52" t="s">
        <v>243</v>
      </c>
      <c r="P52" s="116" t="s">
        <v>8</v>
      </c>
      <c r="Q52" s="116" t="s">
        <v>156</v>
      </c>
      <c r="R52" s="116" t="s">
        <v>209</v>
      </c>
      <c r="S52" s="116" t="s">
        <v>18</v>
      </c>
      <c r="T52" s="192">
        <v>25</v>
      </c>
      <c r="U52" s="273"/>
      <c r="V5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" s="192"/>
      <c r="X52" s="116"/>
      <c r="AB52" s="116" t="s">
        <v>243</v>
      </c>
      <c r="AC52" s="116" t="s">
        <v>209</v>
      </c>
      <c r="AD52">
        <v>4</v>
      </c>
      <c r="AE52" s="116" t="s">
        <v>35</v>
      </c>
      <c r="AF52">
        <v>7</v>
      </c>
      <c r="AG52" s="116" t="s">
        <v>26</v>
      </c>
      <c r="AH52" s="116" t="s">
        <v>42</v>
      </c>
      <c r="AI52" s="116" t="s">
        <v>26</v>
      </c>
      <c r="AJ52" s="116" t="s">
        <v>26</v>
      </c>
      <c r="AL52" t="s">
        <v>274</v>
      </c>
      <c r="AO52">
        <v>1365</v>
      </c>
    </row>
    <row r="53" spans="2:41" x14ac:dyDescent="0.25">
      <c r="B53" s="116" t="s">
        <v>251</v>
      </c>
      <c r="C53" s="116" t="s">
        <v>8</v>
      </c>
      <c r="D53" s="116" t="s">
        <v>97</v>
      </c>
      <c r="E53" s="116" t="s">
        <v>209</v>
      </c>
      <c r="F53" s="116" t="s">
        <v>11</v>
      </c>
      <c r="G53">
        <v>15</v>
      </c>
      <c r="H53" s="276"/>
      <c r="I53" s="116">
        <f>тБакМаг_2020_21_Зимен[[#This Row],[SUM(`TotalHours`)]]-тБакМаг_2020_21_Зимен[[#This Row],[Стари Часове]]</f>
        <v>15</v>
      </c>
      <c r="J53" s="116"/>
      <c r="K53" s="116"/>
      <c r="O53" t="s">
        <v>243</v>
      </c>
      <c r="P53" s="116" t="s">
        <v>8</v>
      </c>
      <c r="Q53" s="116" t="s">
        <v>97</v>
      </c>
      <c r="R53" s="116" t="s">
        <v>209</v>
      </c>
      <c r="S53" s="116" t="s">
        <v>8</v>
      </c>
      <c r="T53" s="192">
        <v>1481.854</v>
      </c>
      <c r="U53" s="273"/>
      <c r="V5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3" s="192"/>
      <c r="X53" s="116"/>
      <c r="AB53" s="116" t="s">
        <v>243</v>
      </c>
      <c r="AC53" s="116" t="s">
        <v>209</v>
      </c>
      <c r="AD53">
        <v>4</v>
      </c>
      <c r="AE53" s="116" t="s">
        <v>35</v>
      </c>
      <c r="AF53">
        <v>7</v>
      </c>
      <c r="AG53" s="116" t="s">
        <v>26</v>
      </c>
      <c r="AH53" s="116" t="s">
        <v>42</v>
      </c>
      <c r="AI53" s="116" t="s">
        <v>26</v>
      </c>
      <c r="AJ53" s="116" t="s">
        <v>17</v>
      </c>
      <c r="AL53" t="s">
        <v>274</v>
      </c>
      <c r="AO53">
        <v>450</v>
      </c>
    </row>
    <row r="54" spans="2:41" x14ac:dyDescent="0.25">
      <c r="B54" s="116" t="s">
        <v>251</v>
      </c>
      <c r="C54" s="116" t="s">
        <v>8</v>
      </c>
      <c r="D54" s="116" t="s">
        <v>97</v>
      </c>
      <c r="E54" s="116" t="s">
        <v>209</v>
      </c>
      <c r="F54" s="116" t="s">
        <v>13</v>
      </c>
      <c r="G54">
        <v>38</v>
      </c>
      <c r="H54" s="276"/>
      <c r="I54" s="116">
        <f>тБакМаг_2020_21_Зимен[[#This Row],[SUM(`TotalHours`)]]-тБакМаг_2020_21_Зимен[[#This Row],[Стари Часове]]</f>
        <v>38</v>
      </c>
      <c r="J54" s="116"/>
      <c r="K54" s="116"/>
      <c r="O54" t="s">
        <v>243</v>
      </c>
      <c r="P54" s="116" t="s">
        <v>8</v>
      </c>
      <c r="Q54" s="116" t="s">
        <v>97</v>
      </c>
      <c r="R54" s="116" t="s">
        <v>209</v>
      </c>
      <c r="S54" s="116" t="s">
        <v>9</v>
      </c>
      <c r="T54" s="192">
        <v>142.5</v>
      </c>
      <c r="U54" s="273"/>
      <c r="V5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" s="192"/>
      <c r="X54" s="116"/>
      <c r="AB54" s="116" t="s">
        <v>243</v>
      </c>
      <c r="AC54" s="116" t="s">
        <v>209</v>
      </c>
      <c r="AD54">
        <v>4</v>
      </c>
      <c r="AE54" s="116" t="s">
        <v>35</v>
      </c>
      <c r="AF54">
        <v>8</v>
      </c>
      <c r="AG54" s="116" t="s">
        <v>26</v>
      </c>
      <c r="AH54" s="116" t="s">
        <v>43</v>
      </c>
      <c r="AI54" s="116" t="s">
        <v>26</v>
      </c>
      <c r="AJ54" s="116" t="s">
        <v>15</v>
      </c>
      <c r="AL54" t="s">
        <v>274</v>
      </c>
      <c r="AO54">
        <v>30</v>
      </c>
    </row>
    <row r="55" spans="2:41" x14ac:dyDescent="0.25">
      <c r="B55" s="116" t="s">
        <v>251</v>
      </c>
      <c r="C55" s="116" t="s">
        <v>8</v>
      </c>
      <c r="D55" s="116" t="s">
        <v>97</v>
      </c>
      <c r="E55" s="116" t="s">
        <v>209</v>
      </c>
      <c r="F55" s="116" t="s">
        <v>14</v>
      </c>
      <c r="G55">
        <v>2.8125</v>
      </c>
      <c r="H55" s="276"/>
      <c r="I55" s="116">
        <f>тБакМаг_2020_21_Зимен[[#This Row],[SUM(`TotalHours`)]]-тБакМаг_2020_21_Зимен[[#This Row],[Стари Часове]]</f>
        <v>2.8125</v>
      </c>
      <c r="J55" s="116"/>
      <c r="K55" s="116"/>
      <c r="O55" t="s">
        <v>243</v>
      </c>
      <c r="P55" s="116" t="s">
        <v>8</v>
      </c>
      <c r="Q55" s="116" t="s">
        <v>97</v>
      </c>
      <c r="R55" s="116" t="s">
        <v>209</v>
      </c>
      <c r="S55" s="116" t="s">
        <v>13</v>
      </c>
      <c r="T55" s="192">
        <v>90</v>
      </c>
      <c r="U55" s="273"/>
      <c r="V5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" s="192"/>
      <c r="X55" s="116"/>
      <c r="AB55" s="116" t="s">
        <v>243</v>
      </c>
      <c r="AC55" s="116" t="s">
        <v>209</v>
      </c>
      <c r="AD55">
        <v>4</v>
      </c>
      <c r="AE55" s="116" t="s">
        <v>35</v>
      </c>
      <c r="AF55">
        <v>8</v>
      </c>
      <c r="AG55" s="116" t="s">
        <v>26</v>
      </c>
      <c r="AH55" s="116" t="s">
        <v>43</v>
      </c>
      <c r="AI55" s="116" t="s">
        <v>26</v>
      </c>
      <c r="AJ55" s="116" t="s">
        <v>26</v>
      </c>
      <c r="AL55" t="s">
        <v>274</v>
      </c>
      <c r="AO55">
        <v>2070</v>
      </c>
    </row>
    <row r="56" spans="2:41" x14ac:dyDescent="0.25">
      <c r="B56" s="116" t="s">
        <v>251</v>
      </c>
      <c r="C56" s="116" t="s">
        <v>8</v>
      </c>
      <c r="D56" s="116" t="s">
        <v>97</v>
      </c>
      <c r="E56" s="116" t="s">
        <v>209</v>
      </c>
      <c r="F56" s="116" t="s">
        <v>15</v>
      </c>
      <c r="G56">
        <v>90</v>
      </c>
      <c r="H56" s="276"/>
      <c r="I56" s="116">
        <f>тБакМаг_2020_21_Зимен[[#This Row],[SUM(`TotalHours`)]]-тБакМаг_2020_21_Зимен[[#This Row],[Стари Часове]]</f>
        <v>90</v>
      </c>
      <c r="J56" s="116"/>
      <c r="K56" s="116"/>
      <c r="O56" t="s">
        <v>243</v>
      </c>
      <c r="P56" s="116" t="s">
        <v>8</v>
      </c>
      <c r="Q56" s="116" t="s">
        <v>97</v>
      </c>
      <c r="R56" s="116" t="s">
        <v>209</v>
      </c>
      <c r="S56" s="116" t="s">
        <v>14</v>
      </c>
      <c r="T56" s="192">
        <v>8.1818000000000008</v>
      </c>
      <c r="U56" s="273"/>
      <c r="V5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" s="192"/>
      <c r="X56" s="116"/>
      <c r="AB56" s="116" t="s">
        <v>243</v>
      </c>
      <c r="AC56" s="116" t="s">
        <v>209</v>
      </c>
      <c r="AD56">
        <v>4</v>
      </c>
      <c r="AE56" s="116" t="s">
        <v>35</v>
      </c>
      <c r="AF56">
        <v>9</v>
      </c>
      <c r="AG56" s="116" t="s">
        <v>26</v>
      </c>
      <c r="AH56" s="116" t="s">
        <v>38</v>
      </c>
      <c r="AI56" s="116" t="s">
        <v>26</v>
      </c>
      <c r="AJ56" s="116" t="s">
        <v>26</v>
      </c>
      <c r="AL56" t="s">
        <v>274</v>
      </c>
      <c r="AO56">
        <v>960</v>
      </c>
    </row>
    <row r="57" spans="2:41" x14ac:dyDescent="0.25">
      <c r="B57" s="116" t="s">
        <v>251</v>
      </c>
      <c r="C57" s="116" t="s">
        <v>8</v>
      </c>
      <c r="D57" s="116" t="s">
        <v>97</v>
      </c>
      <c r="E57" s="116" t="s">
        <v>209</v>
      </c>
      <c r="F57" s="116" t="s">
        <v>27</v>
      </c>
      <c r="G57">
        <v>34</v>
      </c>
      <c r="H57" s="276"/>
      <c r="I57" s="116">
        <f>тБакМаг_2020_21_Зимен[[#This Row],[SUM(`TotalHours`)]]-тБакМаг_2020_21_Зимен[[#This Row],[Стари Часове]]</f>
        <v>34</v>
      </c>
      <c r="J57" s="116"/>
      <c r="K57" s="116"/>
      <c r="O57" t="s">
        <v>243</v>
      </c>
      <c r="P57" s="116" t="s">
        <v>8</v>
      </c>
      <c r="Q57" s="116" t="s">
        <v>97</v>
      </c>
      <c r="R57" s="116" t="s">
        <v>209</v>
      </c>
      <c r="S57" s="116" t="s">
        <v>15</v>
      </c>
      <c r="T57" s="192">
        <v>30</v>
      </c>
      <c r="U57" s="273"/>
      <c r="V5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" s="192"/>
      <c r="X57" s="116"/>
      <c r="AB57" s="116" t="s">
        <v>243</v>
      </c>
      <c r="AC57" s="116" t="s">
        <v>209</v>
      </c>
      <c r="AD57">
        <v>4</v>
      </c>
      <c r="AE57" s="116" t="s">
        <v>35</v>
      </c>
      <c r="AF57">
        <v>9</v>
      </c>
      <c r="AG57" s="116" t="s">
        <v>26</v>
      </c>
      <c r="AH57" s="116" t="s">
        <v>38</v>
      </c>
      <c r="AI57" s="116" t="s">
        <v>26</v>
      </c>
      <c r="AJ57" s="116" t="s">
        <v>17</v>
      </c>
      <c r="AL57" t="s">
        <v>274</v>
      </c>
      <c r="AO57">
        <v>30</v>
      </c>
    </row>
    <row r="58" spans="2:41" x14ac:dyDescent="0.25">
      <c r="B58" s="116" t="s">
        <v>251</v>
      </c>
      <c r="C58" s="116" t="s">
        <v>8</v>
      </c>
      <c r="D58" s="116" t="s">
        <v>97</v>
      </c>
      <c r="E58" s="116" t="s">
        <v>209</v>
      </c>
      <c r="F58" s="116" t="s">
        <v>18</v>
      </c>
      <c r="G58">
        <v>263</v>
      </c>
      <c r="H58" s="276"/>
      <c r="I58" s="116">
        <f>тБакМаг_2020_21_Зимен[[#This Row],[SUM(`TotalHours`)]]-тБакМаг_2020_21_Зимен[[#This Row],[Стари Часове]]</f>
        <v>263</v>
      </c>
      <c r="J58" s="116"/>
      <c r="K58" s="116"/>
      <c r="O58" t="s">
        <v>243</v>
      </c>
      <c r="P58" s="116" t="s">
        <v>8</v>
      </c>
      <c r="Q58" s="116" t="s">
        <v>97</v>
      </c>
      <c r="R58" s="116" t="s">
        <v>209</v>
      </c>
      <c r="S58" s="116" t="s">
        <v>27</v>
      </c>
      <c r="T58" s="192">
        <v>38.666699999999999</v>
      </c>
      <c r="U58" s="273"/>
      <c r="V5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" s="192"/>
      <c r="X58" s="116"/>
      <c r="AB58" s="116" t="s">
        <v>243</v>
      </c>
      <c r="AC58" s="116" t="s">
        <v>209</v>
      </c>
      <c r="AD58">
        <v>5</v>
      </c>
      <c r="AE58" s="116" t="s">
        <v>172</v>
      </c>
      <c r="AF58">
        <v>1</v>
      </c>
      <c r="AG58" s="116" t="s">
        <v>26</v>
      </c>
      <c r="AH58" s="116" t="s">
        <v>153</v>
      </c>
      <c r="AI58" s="116" t="s">
        <v>26</v>
      </c>
      <c r="AJ58" s="116" t="s">
        <v>26</v>
      </c>
      <c r="AL58" t="s">
        <v>274</v>
      </c>
      <c r="AO58">
        <v>1713</v>
      </c>
    </row>
    <row r="59" spans="2:41" x14ac:dyDescent="0.25">
      <c r="B59" s="116" t="s">
        <v>251</v>
      </c>
      <c r="C59" s="116" t="s">
        <v>8</v>
      </c>
      <c r="D59" s="116" t="s">
        <v>97</v>
      </c>
      <c r="E59" s="116" t="s">
        <v>210</v>
      </c>
      <c r="F59" s="116" t="s">
        <v>8</v>
      </c>
      <c r="G59">
        <v>129</v>
      </c>
      <c r="H59" s="276"/>
      <c r="I59" s="116">
        <f>тБакМаг_2020_21_Зимен[[#This Row],[SUM(`TotalHours`)]]-тБакМаг_2020_21_Зимен[[#This Row],[Стари Часове]]</f>
        <v>129</v>
      </c>
      <c r="J59" s="116"/>
      <c r="K59" s="116"/>
      <c r="O59" t="s">
        <v>243</v>
      </c>
      <c r="P59" s="116" t="s">
        <v>8</v>
      </c>
      <c r="Q59" s="116" t="s">
        <v>97</v>
      </c>
      <c r="R59" s="116" t="s">
        <v>209</v>
      </c>
      <c r="S59" s="116" t="s">
        <v>18</v>
      </c>
      <c r="T59" s="192">
        <v>286</v>
      </c>
      <c r="U59" s="273"/>
      <c r="V5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" s="192"/>
      <c r="X59" s="116"/>
      <c r="AB59" s="116" t="s">
        <v>243</v>
      </c>
      <c r="AC59" s="116" t="s">
        <v>209</v>
      </c>
      <c r="AD59">
        <v>5</v>
      </c>
      <c r="AE59" s="116" t="s">
        <v>172</v>
      </c>
      <c r="AF59">
        <v>1</v>
      </c>
      <c r="AG59" s="116" t="s">
        <v>26</v>
      </c>
      <c r="AH59" s="116" t="s">
        <v>153</v>
      </c>
      <c r="AI59" s="116" t="s">
        <v>26</v>
      </c>
      <c r="AJ59" s="116" t="s">
        <v>17</v>
      </c>
      <c r="AL59" t="s">
        <v>274</v>
      </c>
      <c r="AO59">
        <v>15</v>
      </c>
    </row>
    <row r="60" spans="2:41" x14ac:dyDescent="0.25">
      <c r="B60" s="116" t="s">
        <v>251</v>
      </c>
      <c r="C60" s="116" t="s">
        <v>8</v>
      </c>
      <c r="D60" s="116" t="s">
        <v>98</v>
      </c>
      <c r="E60" s="116" t="s">
        <v>209</v>
      </c>
      <c r="F60" s="116" t="s">
        <v>8</v>
      </c>
      <c r="G60">
        <v>6231.6154999999999</v>
      </c>
      <c r="H60" s="276"/>
      <c r="I60" s="116">
        <f>тБакМаг_2020_21_Зимен[[#This Row],[SUM(`TotalHours`)]]-тБакМаг_2020_21_Зимен[[#This Row],[Стари Часове]]</f>
        <v>6231.6154999999999</v>
      </c>
      <c r="J60" s="116"/>
      <c r="K60" s="116"/>
      <c r="O60" t="s">
        <v>243</v>
      </c>
      <c r="P60" s="116" t="s">
        <v>8</v>
      </c>
      <c r="Q60" s="116" t="s">
        <v>97</v>
      </c>
      <c r="R60" s="116" t="s">
        <v>210</v>
      </c>
      <c r="S60" s="116" t="s">
        <v>8</v>
      </c>
      <c r="T60" s="192">
        <v>225</v>
      </c>
      <c r="U60" s="273"/>
      <c r="V6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" s="192"/>
      <c r="X60" s="116"/>
      <c r="AB60" s="116" t="s">
        <v>243</v>
      </c>
      <c r="AC60" s="116" t="s">
        <v>209</v>
      </c>
      <c r="AD60">
        <v>5</v>
      </c>
      <c r="AE60" s="116" t="s">
        <v>172</v>
      </c>
      <c r="AF60">
        <v>2</v>
      </c>
      <c r="AG60" s="116" t="s">
        <v>26</v>
      </c>
      <c r="AH60" s="116" t="s">
        <v>154</v>
      </c>
      <c r="AI60" s="116" t="s">
        <v>26</v>
      </c>
      <c r="AJ60" s="116" t="s">
        <v>26</v>
      </c>
      <c r="AL60" t="s">
        <v>274</v>
      </c>
      <c r="AO60">
        <v>1470</v>
      </c>
    </row>
    <row r="61" spans="2:41" x14ac:dyDescent="0.25">
      <c r="B61" s="116" t="s">
        <v>251</v>
      </c>
      <c r="C61" s="116" t="s">
        <v>8</v>
      </c>
      <c r="D61" s="116" t="s">
        <v>98</v>
      </c>
      <c r="E61" s="116" t="s">
        <v>209</v>
      </c>
      <c r="F61" s="116" t="s">
        <v>11</v>
      </c>
      <c r="G61">
        <v>30</v>
      </c>
      <c r="H61" s="276"/>
      <c r="I61" s="116">
        <f>тБакМаг_2020_21_Зимен[[#This Row],[SUM(`TotalHours`)]]-тБакМаг_2020_21_Зимен[[#This Row],[Стари Часове]]</f>
        <v>30</v>
      </c>
      <c r="J61" s="116"/>
      <c r="K61" s="116"/>
      <c r="O61" t="s">
        <v>243</v>
      </c>
      <c r="P61" s="116" t="s">
        <v>8</v>
      </c>
      <c r="Q61" s="116" t="s">
        <v>98</v>
      </c>
      <c r="R61" s="116" t="s">
        <v>209</v>
      </c>
      <c r="S61" s="116" t="s">
        <v>8</v>
      </c>
      <c r="T61" s="192">
        <v>4612.6646000000001</v>
      </c>
      <c r="U61" s="273"/>
      <c r="V6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" s="192"/>
      <c r="X61" s="116"/>
      <c r="AB61" s="116" t="s">
        <v>243</v>
      </c>
      <c r="AC61" s="116" t="s">
        <v>209</v>
      </c>
      <c r="AD61">
        <v>5</v>
      </c>
      <c r="AE61" s="116" t="s">
        <v>172</v>
      </c>
      <c r="AF61">
        <v>3</v>
      </c>
      <c r="AG61" s="116" t="s">
        <v>26</v>
      </c>
      <c r="AH61" s="116" t="s">
        <v>155</v>
      </c>
      <c r="AI61" s="116" t="s">
        <v>26</v>
      </c>
      <c r="AJ61" s="116" t="s">
        <v>8</v>
      </c>
      <c r="AL61" t="s">
        <v>274</v>
      </c>
      <c r="AO61">
        <v>60</v>
      </c>
    </row>
    <row r="62" spans="2:41" x14ac:dyDescent="0.25">
      <c r="B62" s="116" t="s">
        <v>251</v>
      </c>
      <c r="C62" s="116" t="s">
        <v>8</v>
      </c>
      <c r="D62" s="116" t="s">
        <v>98</v>
      </c>
      <c r="E62" s="116" t="s">
        <v>209</v>
      </c>
      <c r="F62" s="116" t="s">
        <v>14</v>
      </c>
      <c r="G62">
        <v>2.8125</v>
      </c>
      <c r="H62" s="276"/>
      <c r="I62" s="116">
        <f>тБакМаг_2020_21_Зимен[[#This Row],[SUM(`TotalHours`)]]-тБакМаг_2020_21_Зимен[[#This Row],[Стари Часове]]</f>
        <v>2.8125</v>
      </c>
      <c r="J62" s="116"/>
      <c r="K62" s="116"/>
      <c r="O62" t="s">
        <v>243</v>
      </c>
      <c r="P62" s="116" t="s">
        <v>8</v>
      </c>
      <c r="Q62" s="116" t="s">
        <v>98</v>
      </c>
      <c r="R62" s="116" t="s">
        <v>209</v>
      </c>
      <c r="S62" s="116" t="s">
        <v>13</v>
      </c>
      <c r="T62" s="192">
        <v>449.4</v>
      </c>
      <c r="U62" s="273"/>
      <c r="V6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" s="192"/>
      <c r="X62" s="116"/>
      <c r="AB62" s="116" t="s">
        <v>243</v>
      </c>
      <c r="AC62" s="116" t="s">
        <v>209</v>
      </c>
      <c r="AD62">
        <v>5</v>
      </c>
      <c r="AE62" s="116" t="s">
        <v>172</v>
      </c>
      <c r="AF62">
        <v>3</v>
      </c>
      <c r="AG62" s="116" t="s">
        <v>26</v>
      </c>
      <c r="AH62" s="116" t="s">
        <v>155</v>
      </c>
      <c r="AI62" s="116" t="s">
        <v>26</v>
      </c>
      <c r="AJ62" s="116" t="s">
        <v>20</v>
      </c>
      <c r="AL62" t="s">
        <v>274</v>
      </c>
      <c r="AO62">
        <v>510</v>
      </c>
    </row>
    <row r="63" spans="2:41" x14ac:dyDescent="0.25">
      <c r="B63" s="116" t="s">
        <v>251</v>
      </c>
      <c r="C63" s="116" t="s">
        <v>8</v>
      </c>
      <c r="D63" s="116" t="s">
        <v>98</v>
      </c>
      <c r="E63" s="116" t="s">
        <v>209</v>
      </c>
      <c r="F63" s="116" t="s">
        <v>15</v>
      </c>
      <c r="G63">
        <v>405</v>
      </c>
      <c r="H63" s="276"/>
      <c r="I63" s="116">
        <f>тБакМаг_2020_21_Зимен[[#This Row],[SUM(`TotalHours`)]]-тБакМаг_2020_21_Зимен[[#This Row],[Стари Часове]]</f>
        <v>405</v>
      </c>
      <c r="J63" s="116"/>
      <c r="K63" s="116"/>
      <c r="O63" t="s">
        <v>243</v>
      </c>
      <c r="P63" s="116" t="s">
        <v>8</v>
      </c>
      <c r="Q63" s="116" t="s">
        <v>98</v>
      </c>
      <c r="R63" s="116" t="s">
        <v>209</v>
      </c>
      <c r="S63" s="116" t="s">
        <v>14</v>
      </c>
      <c r="T63" s="192">
        <v>43.0364</v>
      </c>
      <c r="U63" s="273"/>
      <c r="V6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3" s="192"/>
      <c r="X63" s="116"/>
      <c r="AB63" s="116" t="s">
        <v>243</v>
      </c>
      <c r="AC63" s="116" t="s">
        <v>209</v>
      </c>
      <c r="AD63">
        <v>5</v>
      </c>
      <c r="AE63" s="116" t="s">
        <v>172</v>
      </c>
      <c r="AF63">
        <v>3</v>
      </c>
      <c r="AG63" s="116" t="s">
        <v>26</v>
      </c>
      <c r="AH63" s="116" t="s">
        <v>155</v>
      </c>
      <c r="AI63" s="116" t="s">
        <v>26</v>
      </c>
      <c r="AJ63" s="116" t="s">
        <v>11</v>
      </c>
      <c r="AL63" t="s">
        <v>274</v>
      </c>
      <c r="AO63">
        <v>60</v>
      </c>
    </row>
    <row r="64" spans="2:41" x14ac:dyDescent="0.25">
      <c r="B64" s="116" t="s">
        <v>251</v>
      </c>
      <c r="C64" s="116" t="s">
        <v>8</v>
      </c>
      <c r="D64" s="116" t="s">
        <v>98</v>
      </c>
      <c r="E64" s="116" t="s">
        <v>209</v>
      </c>
      <c r="F64" s="116" t="s">
        <v>27</v>
      </c>
      <c r="G64">
        <v>82</v>
      </c>
      <c r="H64" s="276"/>
      <c r="I64" s="116">
        <f>тБакМаг_2020_21_Зимен[[#This Row],[SUM(`TotalHours`)]]-тБакМаг_2020_21_Зимен[[#This Row],[Стари Часове]]</f>
        <v>82</v>
      </c>
      <c r="J64" s="116"/>
      <c r="K64" s="116"/>
      <c r="O64" t="s">
        <v>243</v>
      </c>
      <c r="P64" s="116" t="s">
        <v>8</v>
      </c>
      <c r="Q64" s="116" t="s">
        <v>98</v>
      </c>
      <c r="R64" s="116" t="s">
        <v>209</v>
      </c>
      <c r="S64" s="116" t="s">
        <v>15</v>
      </c>
      <c r="T64" s="192">
        <v>315</v>
      </c>
      <c r="U64" s="273"/>
      <c r="V6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" s="192"/>
      <c r="X64" s="116"/>
      <c r="AB64" s="116" t="s">
        <v>243</v>
      </c>
      <c r="AC64" s="116" t="s">
        <v>209</v>
      </c>
      <c r="AD64">
        <v>5</v>
      </c>
      <c r="AE64" s="116" t="s">
        <v>172</v>
      </c>
      <c r="AF64">
        <v>3</v>
      </c>
      <c r="AG64" s="116" t="s">
        <v>26</v>
      </c>
      <c r="AH64" s="116" t="s">
        <v>155</v>
      </c>
      <c r="AI64" s="116" t="s">
        <v>26</v>
      </c>
      <c r="AJ64" s="116" t="s">
        <v>26</v>
      </c>
      <c r="AL64" t="s">
        <v>274</v>
      </c>
      <c r="AO64">
        <v>750</v>
      </c>
    </row>
    <row r="65" spans="2:41" x14ac:dyDescent="0.25">
      <c r="B65" s="116" t="s">
        <v>251</v>
      </c>
      <c r="C65" s="116" t="s">
        <v>8</v>
      </c>
      <c r="D65" s="116" t="s">
        <v>98</v>
      </c>
      <c r="E65" s="116" t="s">
        <v>209</v>
      </c>
      <c r="F65" s="116" t="s">
        <v>18</v>
      </c>
      <c r="G65">
        <v>870</v>
      </c>
      <c r="H65" s="276"/>
      <c r="I65" s="116">
        <f>тБакМаг_2020_21_Зимен[[#This Row],[SUM(`TotalHours`)]]-тБакМаг_2020_21_Зимен[[#This Row],[Стари Часове]]</f>
        <v>870</v>
      </c>
      <c r="J65" s="116"/>
      <c r="K65" s="116"/>
      <c r="O65" t="s">
        <v>243</v>
      </c>
      <c r="P65" s="116" t="s">
        <v>8</v>
      </c>
      <c r="Q65" s="116" t="s">
        <v>98</v>
      </c>
      <c r="R65" s="116" t="s">
        <v>209</v>
      </c>
      <c r="S65" s="116" t="s">
        <v>27</v>
      </c>
      <c r="T65" s="192">
        <v>39.333300000000001</v>
      </c>
      <c r="U65" s="273"/>
      <c r="V6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" s="192"/>
      <c r="X65" s="116"/>
      <c r="AB65" s="116" t="s">
        <v>243</v>
      </c>
      <c r="AC65" s="116" t="s">
        <v>209</v>
      </c>
      <c r="AD65">
        <v>5</v>
      </c>
      <c r="AE65" s="116" t="s">
        <v>172</v>
      </c>
      <c r="AF65">
        <v>4</v>
      </c>
      <c r="AG65" s="116" t="s">
        <v>8</v>
      </c>
      <c r="AH65" s="116" t="s">
        <v>44</v>
      </c>
      <c r="AI65" s="116" t="s">
        <v>8</v>
      </c>
      <c r="AJ65" s="116" t="s">
        <v>8</v>
      </c>
      <c r="AL65" t="s">
        <v>274</v>
      </c>
      <c r="AO65">
        <v>742.47</v>
      </c>
    </row>
    <row r="66" spans="2:41" x14ac:dyDescent="0.25">
      <c r="B66" s="116" t="s">
        <v>251</v>
      </c>
      <c r="C66" s="116" t="s">
        <v>8</v>
      </c>
      <c r="D66" s="116" t="s">
        <v>98</v>
      </c>
      <c r="E66" s="116" t="s">
        <v>210</v>
      </c>
      <c r="F66" s="116" t="s">
        <v>8</v>
      </c>
      <c r="G66">
        <v>2033.4765</v>
      </c>
      <c r="H66" s="276"/>
      <c r="I66" s="116">
        <f>тБакМаг_2020_21_Зимен[[#This Row],[SUM(`TotalHours`)]]-тБакМаг_2020_21_Зимен[[#This Row],[Стари Часове]]</f>
        <v>2033.4765</v>
      </c>
      <c r="J66" s="116"/>
      <c r="K66" s="116"/>
      <c r="O66" t="s">
        <v>243</v>
      </c>
      <c r="P66" s="116" t="s">
        <v>8</v>
      </c>
      <c r="Q66" s="116" t="s">
        <v>98</v>
      </c>
      <c r="R66" s="116" t="s">
        <v>209</v>
      </c>
      <c r="S66" s="116" t="s">
        <v>18</v>
      </c>
      <c r="T66" s="192">
        <v>893.85249999999996</v>
      </c>
      <c r="U66" s="273"/>
      <c r="V6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6" s="192"/>
      <c r="X66" s="116"/>
      <c r="AB66" s="116" t="s">
        <v>243</v>
      </c>
      <c r="AC66" s="116" t="s">
        <v>209</v>
      </c>
      <c r="AD66">
        <v>5</v>
      </c>
      <c r="AE66" s="116" t="s">
        <v>172</v>
      </c>
      <c r="AF66">
        <v>4</v>
      </c>
      <c r="AG66" s="116" t="s">
        <v>8</v>
      </c>
      <c r="AH66" s="116" t="s">
        <v>44</v>
      </c>
      <c r="AI66" s="116" t="s">
        <v>8</v>
      </c>
      <c r="AJ66" s="116" t="s">
        <v>14</v>
      </c>
      <c r="AL66" t="s">
        <v>274</v>
      </c>
      <c r="AO66">
        <v>405</v>
      </c>
    </row>
    <row r="67" spans="2:41" x14ac:dyDescent="0.25">
      <c r="B67" s="116" t="s">
        <v>251</v>
      </c>
      <c r="C67" s="116" t="s">
        <v>9</v>
      </c>
      <c r="D67" s="116" t="s">
        <v>101</v>
      </c>
      <c r="E67" s="116" t="s">
        <v>209</v>
      </c>
      <c r="F67" s="116" t="s">
        <v>9</v>
      </c>
      <c r="G67">
        <v>3525</v>
      </c>
      <c r="H67" s="276"/>
      <c r="I67" s="116">
        <f>тБакМаг_2020_21_Зимен[[#This Row],[SUM(`TotalHours`)]]-тБакМаг_2020_21_Зимен[[#This Row],[Стари Часове]]</f>
        <v>3525</v>
      </c>
      <c r="J67" s="116"/>
      <c r="K67" s="116"/>
      <c r="O67" t="s">
        <v>243</v>
      </c>
      <c r="P67" s="116" t="s">
        <v>8</v>
      </c>
      <c r="Q67" s="116" t="s">
        <v>98</v>
      </c>
      <c r="R67" s="116" t="s">
        <v>210</v>
      </c>
      <c r="S67" s="116" t="s">
        <v>8</v>
      </c>
      <c r="T67" s="192">
        <v>2297.942</v>
      </c>
      <c r="U67" s="273"/>
      <c r="V6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7" s="192"/>
      <c r="X67" s="116"/>
      <c r="AB67" s="116" t="s">
        <v>243</v>
      </c>
      <c r="AC67" s="116" t="s">
        <v>209</v>
      </c>
      <c r="AD67">
        <v>5</v>
      </c>
      <c r="AE67" s="116" t="s">
        <v>172</v>
      </c>
      <c r="AF67">
        <v>4</v>
      </c>
      <c r="AG67" s="116" t="s">
        <v>8</v>
      </c>
      <c r="AH67" s="116" t="s">
        <v>44</v>
      </c>
      <c r="AI67" s="116" t="s">
        <v>8</v>
      </c>
      <c r="AJ67" s="116" t="s">
        <v>18</v>
      </c>
      <c r="AL67" t="s">
        <v>274</v>
      </c>
      <c r="AO67">
        <v>110</v>
      </c>
    </row>
    <row r="68" spans="2:41" x14ac:dyDescent="0.25">
      <c r="B68" s="116" t="s">
        <v>251</v>
      </c>
      <c r="C68" s="116" t="s">
        <v>9</v>
      </c>
      <c r="D68" s="116" t="s">
        <v>101</v>
      </c>
      <c r="E68" s="116" t="s">
        <v>209</v>
      </c>
      <c r="F68" s="116" t="s">
        <v>16</v>
      </c>
      <c r="G68">
        <v>90</v>
      </c>
      <c r="H68" s="276"/>
      <c r="I68" s="116">
        <f>тБакМаг_2020_21_Зимен[[#This Row],[SUM(`TotalHours`)]]-тБакМаг_2020_21_Зимен[[#This Row],[Стари Часове]]</f>
        <v>90</v>
      </c>
      <c r="J68" s="116"/>
      <c r="K68" s="116"/>
      <c r="O68" t="s">
        <v>243</v>
      </c>
      <c r="P68" s="116" t="s">
        <v>8</v>
      </c>
      <c r="Q68" s="116" t="s">
        <v>98</v>
      </c>
      <c r="R68" s="116" t="s">
        <v>210</v>
      </c>
      <c r="S68" s="116" t="s">
        <v>11</v>
      </c>
      <c r="T68" s="192">
        <v>60</v>
      </c>
      <c r="U68" s="273"/>
      <c r="V6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8" s="192"/>
      <c r="X68" s="116"/>
      <c r="AB68" s="116" t="s">
        <v>243</v>
      </c>
      <c r="AC68" s="116" t="s">
        <v>209</v>
      </c>
      <c r="AD68">
        <v>5</v>
      </c>
      <c r="AE68" s="116" t="s">
        <v>172</v>
      </c>
      <c r="AF68">
        <v>5</v>
      </c>
      <c r="AG68" s="116" t="s">
        <v>8</v>
      </c>
      <c r="AH68" s="116" t="s">
        <v>156</v>
      </c>
      <c r="AI68" s="116" t="s">
        <v>196</v>
      </c>
      <c r="AJ68" s="116" t="s">
        <v>8</v>
      </c>
      <c r="AL68" t="s">
        <v>274</v>
      </c>
      <c r="AO68">
        <v>197.32</v>
      </c>
    </row>
    <row r="69" spans="2:41" x14ac:dyDescent="0.25">
      <c r="B69" s="116" t="s">
        <v>251</v>
      </c>
      <c r="C69" s="116" t="s">
        <v>9</v>
      </c>
      <c r="D69" s="116" t="s">
        <v>101</v>
      </c>
      <c r="E69" s="116" t="s">
        <v>209</v>
      </c>
      <c r="F69" s="116" t="s">
        <v>17</v>
      </c>
      <c r="G69">
        <v>186</v>
      </c>
      <c r="H69" s="276"/>
      <c r="I69" s="116">
        <f>тБакМаг_2020_21_Зимен[[#This Row],[SUM(`TotalHours`)]]-тБакМаг_2020_21_Зимен[[#This Row],[Стари Часове]]</f>
        <v>186</v>
      </c>
      <c r="J69" s="116"/>
      <c r="K69" s="116"/>
      <c r="O69" t="s">
        <v>243</v>
      </c>
      <c r="P69" s="116" t="s">
        <v>8</v>
      </c>
      <c r="Q69" s="116" t="s">
        <v>98</v>
      </c>
      <c r="R69" s="116" t="s">
        <v>210</v>
      </c>
      <c r="S69" s="116" t="s">
        <v>18</v>
      </c>
      <c r="T69" s="192">
        <v>29.25</v>
      </c>
      <c r="U69" s="273"/>
      <c r="V6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9" s="192"/>
      <c r="X69" s="116"/>
      <c r="AB69" s="116" t="s">
        <v>243</v>
      </c>
      <c r="AC69" s="116" t="s">
        <v>209</v>
      </c>
      <c r="AD69">
        <v>5</v>
      </c>
      <c r="AE69" s="116" t="s">
        <v>172</v>
      </c>
      <c r="AF69">
        <v>5</v>
      </c>
      <c r="AG69" s="116" t="s">
        <v>8</v>
      </c>
      <c r="AH69" s="116" t="s">
        <v>156</v>
      </c>
      <c r="AI69" s="116" t="s">
        <v>196</v>
      </c>
      <c r="AJ69" s="116" t="s">
        <v>9</v>
      </c>
      <c r="AL69" t="s">
        <v>274</v>
      </c>
      <c r="AO69">
        <v>660</v>
      </c>
    </row>
    <row r="70" spans="2:41" x14ac:dyDescent="0.25">
      <c r="B70" s="116" t="s">
        <v>251</v>
      </c>
      <c r="C70" s="116" t="s">
        <v>9</v>
      </c>
      <c r="D70" s="116" t="s">
        <v>101</v>
      </c>
      <c r="E70" s="116" t="s">
        <v>210</v>
      </c>
      <c r="F70" s="116" t="s">
        <v>9</v>
      </c>
      <c r="G70">
        <v>1478.5</v>
      </c>
      <c r="H70" s="276"/>
      <c r="I70" s="116">
        <f>тБакМаг_2020_21_Зимен[[#This Row],[SUM(`TotalHours`)]]-тБакМаг_2020_21_Зимен[[#This Row],[Стари Часове]]</f>
        <v>1478.5</v>
      </c>
      <c r="J70" s="116"/>
      <c r="K70" s="116"/>
      <c r="O70" t="s">
        <v>243</v>
      </c>
      <c r="P70" s="116" t="s">
        <v>9</v>
      </c>
      <c r="Q70" s="116" t="s">
        <v>101</v>
      </c>
      <c r="R70" s="116" t="s">
        <v>209</v>
      </c>
      <c r="S70" s="116" t="s">
        <v>9</v>
      </c>
      <c r="T70" s="192">
        <v>3858</v>
      </c>
      <c r="U70" s="273"/>
      <c r="V7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0" s="192"/>
      <c r="X70" s="116"/>
      <c r="AB70" s="116" t="s">
        <v>243</v>
      </c>
      <c r="AC70" s="116" t="s">
        <v>209</v>
      </c>
      <c r="AD70">
        <v>5</v>
      </c>
      <c r="AE70" s="116" t="s">
        <v>172</v>
      </c>
      <c r="AF70">
        <v>5</v>
      </c>
      <c r="AG70" s="116" t="s">
        <v>8</v>
      </c>
      <c r="AH70" s="116" t="s">
        <v>156</v>
      </c>
      <c r="AI70" s="116" t="s">
        <v>196</v>
      </c>
      <c r="AJ70" s="116" t="s">
        <v>18</v>
      </c>
      <c r="AL70" t="s">
        <v>274</v>
      </c>
      <c r="AO70">
        <v>25</v>
      </c>
    </row>
    <row r="71" spans="2:41" x14ac:dyDescent="0.25">
      <c r="B71" s="116" t="s">
        <v>251</v>
      </c>
      <c r="C71" s="116" t="s">
        <v>9</v>
      </c>
      <c r="D71" s="116" t="s">
        <v>158</v>
      </c>
      <c r="E71" s="116" t="s">
        <v>209</v>
      </c>
      <c r="F71" s="116" t="s">
        <v>9</v>
      </c>
      <c r="G71">
        <v>645</v>
      </c>
      <c r="H71" s="276"/>
      <c r="I71" s="116">
        <f>тБакМаг_2020_21_Зимен[[#This Row],[SUM(`TotalHours`)]]-тБакМаг_2020_21_Зимен[[#This Row],[Стари Часове]]</f>
        <v>645</v>
      </c>
      <c r="J71" s="116"/>
      <c r="K71" s="116"/>
      <c r="O71" t="s">
        <v>243</v>
      </c>
      <c r="P71" s="116" t="s">
        <v>9</v>
      </c>
      <c r="Q71" s="116" t="s">
        <v>101</v>
      </c>
      <c r="R71" s="116" t="s">
        <v>209</v>
      </c>
      <c r="S71" s="116" t="s">
        <v>20</v>
      </c>
      <c r="T71" s="192">
        <v>6</v>
      </c>
      <c r="U71" s="273"/>
      <c r="V7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1" s="192"/>
      <c r="X71" s="116"/>
      <c r="AB71" s="116" t="s">
        <v>243</v>
      </c>
      <c r="AC71" s="116" t="s">
        <v>209</v>
      </c>
      <c r="AD71">
        <v>5</v>
      </c>
      <c r="AE71" s="116" t="s">
        <v>172</v>
      </c>
      <c r="AF71">
        <v>6</v>
      </c>
      <c r="AG71" s="116" t="s">
        <v>8</v>
      </c>
      <c r="AH71" s="116" t="s">
        <v>157</v>
      </c>
      <c r="AI71" s="116" t="s">
        <v>199</v>
      </c>
      <c r="AJ71" s="116" t="s">
        <v>8</v>
      </c>
      <c r="AL71" t="s">
        <v>274</v>
      </c>
      <c r="AO71">
        <v>266.45999999999998</v>
      </c>
    </row>
    <row r="72" spans="2:41" x14ac:dyDescent="0.25">
      <c r="B72" s="116" t="s">
        <v>251</v>
      </c>
      <c r="C72" s="116" t="s">
        <v>9</v>
      </c>
      <c r="D72" s="116" t="s">
        <v>158</v>
      </c>
      <c r="E72" s="116" t="s">
        <v>209</v>
      </c>
      <c r="F72" s="116" t="s">
        <v>14</v>
      </c>
      <c r="G72">
        <v>435</v>
      </c>
      <c r="H72" s="276"/>
      <c r="I72" s="116">
        <f>тБакМаг_2020_21_Зимен[[#This Row],[SUM(`TotalHours`)]]-тБакМаг_2020_21_Зимен[[#This Row],[Стари Часове]]</f>
        <v>435</v>
      </c>
      <c r="J72" s="116"/>
      <c r="K72" s="116"/>
      <c r="O72" t="s">
        <v>243</v>
      </c>
      <c r="P72" s="116" t="s">
        <v>9</v>
      </c>
      <c r="Q72" s="116" t="s">
        <v>101</v>
      </c>
      <c r="R72" s="116" t="s">
        <v>210</v>
      </c>
      <c r="S72" s="116" t="s">
        <v>9</v>
      </c>
      <c r="T72" s="192">
        <v>1081.5</v>
      </c>
      <c r="U72" s="273"/>
      <c r="V7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2" s="192"/>
      <c r="X72" s="116"/>
      <c r="AB72" s="116" t="s">
        <v>243</v>
      </c>
      <c r="AC72" s="116" t="s">
        <v>209</v>
      </c>
      <c r="AD72">
        <v>5</v>
      </c>
      <c r="AE72" s="116" t="s">
        <v>172</v>
      </c>
      <c r="AF72">
        <v>6</v>
      </c>
      <c r="AG72" s="116" t="s">
        <v>8</v>
      </c>
      <c r="AH72" s="116" t="s">
        <v>157</v>
      </c>
      <c r="AI72" s="116" t="s">
        <v>199</v>
      </c>
      <c r="AJ72" s="116" t="s">
        <v>27</v>
      </c>
      <c r="AL72" t="s">
        <v>274</v>
      </c>
      <c r="AO72">
        <v>6</v>
      </c>
    </row>
    <row r="73" spans="2:41" x14ac:dyDescent="0.25">
      <c r="B73" s="116" t="s">
        <v>251</v>
      </c>
      <c r="C73" s="116" t="s">
        <v>9</v>
      </c>
      <c r="D73" s="116" t="s">
        <v>158</v>
      </c>
      <c r="E73" s="116" t="s">
        <v>209</v>
      </c>
      <c r="F73" s="116" t="s">
        <v>16</v>
      </c>
      <c r="G73">
        <v>60</v>
      </c>
      <c r="H73" s="276"/>
      <c r="I73" s="116">
        <f>тБакМаг_2020_21_Зимен[[#This Row],[SUM(`TotalHours`)]]-тБакМаг_2020_21_Зимен[[#This Row],[Стари Часове]]</f>
        <v>60</v>
      </c>
      <c r="J73" s="116"/>
      <c r="K73" s="116"/>
      <c r="O73" t="s">
        <v>243</v>
      </c>
      <c r="P73" s="116" t="s">
        <v>9</v>
      </c>
      <c r="Q73" s="116" t="s">
        <v>158</v>
      </c>
      <c r="R73" s="116" t="s">
        <v>209</v>
      </c>
      <c r="S73" s="116" t="s">
        <v>9</v>
      </c>
      <c r="T73" s="192">
        <v>412.5</v>
      </c>
      <c r="U73" s="273"/>
      <c r="V7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3" s="192"/>
      <c r="X73" s="116"/>
      <c r="AB73" s="116" t="s">
        <v>243</v>
      </c>
      <c r="AC73" s="116" t="s">
        <v>209</v>
      </c>
      <c r="AD73">
        <v>5</v>
      </c>
      <c r="AE73" s="116" t="s">
        <v>172</v>
      </c>
      <c r="AF73">
        <v>6</v>
      </c>
      <c r="AG73" s="116" t="s">
        <v>8</v>
      </c>
      <c r="AH73" s="116" t="s">
        <v>157</v>
      </c>
      <c r="AI73" s="116" t="s">
        <v>199</v>
      </c>
      <c r="AJ73" s="116" t="s">
        <v>18</v>
      </c>
      <c r="AL73" t="s">
        <v>274</v>
      </c>
      <c r="AO73">
        <v>525</v>
      </c>
    </row>
    <row r="74" spans="2:41" x14ac:dyDescent="0.25">
      <c r="B74" s="116" t="s">
        <v>251</v>
      </c>
      <c r="C74" s="116" t="s">
        <v>9</v>
      </c>
      <c r="D74" s="116" t="s">
        <v>158</v>
      </c>
      <c r="E74" s="116" t="s">
        <v>209</v>
      </c>
      <c r="F74" s="116" t="s">
        <v>17</v>
      </c>
      <c r="G74">
        <v>60</v>
      </c>
      <c r="H74" s="276"/>
      <c r="I74" s="116">
        <f>тБакМаг_2020_21_Зимен[[#This Row],[SUM(`TotalHours`)]]-тБакМаг_2020_21_Зимен[[#This Row],[Стари Часове]]</f>
        <v>60</v>
      </c>
      <c r="J74" s="116"/>
      <c r="K74" s="116"/>
      <c r="O74" t="s">
        <v>243</v>
      </c>
      <c r="P74" s="116" t="s">
        <v>9</v>
      </c>
      <c r="Q74" s="116" t="s">
        <v>158</v>
      </c>
      <c r="R74" s="116" t="s">
        <v>209</v>
      </c>
      <c r="S74" s="116" t="s">
        <v>14</v>
      </c>
      <c r="T74" s="192">
        <v>210</v>
      </c>
      <c r="U74" s="273"/>
      <c r="V7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4" s="192"/>
      <c r="X74" s="116"/>
      <c r="AB74" s="116" t="s">
        <v>243</v>
      </c>
      <c r="AC74" s="116" t="s">
        <v>209</v>
      </c>
      <c r="AD74">
        <v>5</v>
      </c>
      <c r="AE74" s="116" t="s">
        <v>172</v>
      </c>
      <c r="AF74">
        <v>6</v>
      </c>
      <c r="AG74" s="116" t="s">
        <v>8</v>
      </c>
      <c r="AH74" s="116" t="s">
        <v>157</v>
      </c>
      <c r="AI74" s="116" t="s">
        <v>199</v>
      </c>
      <c r="AJ74" s="116" t="s">
        <v>13</v>
      </c>
      <c r="AL74" t="s">
        <v>274</v>
      </c>
      <c r="AO74">
        <v>30</v>
      </c>
    </row>
    <row r="75" spans="2:41" x14ac:dyDescent="0.25">
      <c r="B75" s="116" t="s">
        <v>251</v>
      </c>
      <c r="C75" s="116" t="s">
        <v>9</v>
      </c>
      <c r="D75" s="116" t="s">
        <v>158</v>
      </c>
      <c r="E75" s="116" t="s">
        <v>210</v>
      </c>
      <c r="F75" s="116" t="s">
        <v>9</v>
      </c>
      <c r="G75">
        <v>735</v>
      </c>
      <c r="H75" s="276"/>
      <c r="I75" s="116">
        <f>тБакМаг_2020_21_Зимен[[#This Row],[SUM(`TotalHours`)]]-тБакМаг_2020_21_Зимен[[#This Row],[Стари Часове]]</f>
        <v>735</v>
      </c>
      <c r="J75" s="116"/>
      <c r="K75" s="116"/>
      <c r="O75" t="s">
        <v>243</v>
      </c>
      <c r="P75" s="116" t="s">
        <v>9</v>
      </c>
      <c r="Q75" s="116" t="s">
        <v>102</v>
      </c>
      <c r="R75" s="116" t="s">
        <v>209</v>
      </c>
      <c r="S75" s="116" t="s">
        <v>9</v>
      </c>
      <c r="T75" s="192">
        <v>1843.5</v>
      </c>
      <c r="U75" s="273"/>
      <c r="V7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5" s="192"/>
      <c r="X75" s="116"/>
      <c r="AB75" s="116" t="s">
        <v>243</v>
      </c>
      <c r="AC75" s="116" t="s">
        <v>209</v>
      </c>
      <c r="AD75">
        <v>5</v>
      </c>
      <c r="AE75" s="116" t="s">
        <v>172</v>
      </c>
      <c r="AF75">
        <v>7</v>
      </c>
      <c r="AG75" s="116" t="s">
        <v>9</v>
      </c>
      <c r="AH75" s="116" t="s">
        <v>158</v>
      </c>
      <c r="AI75" s="116" t="s">
        <v>197</v>
      </c>
      <c r="AJ75" s="116" t="s">
        <v>9</v>
      </c>
      <c r="AL75" t="s">
        <v>274</v>
      </c>
      <c r="AO75">
        <v>412.5</v>
      </c>
    </row>
    <row r="76" spans="2:41" x14ac:dyDescent="0.25">
      <c r="B76" s="116" t="s">
        <v>251</v>
      </c>
      <c r="C76" s="116" t="s">
        <v>9</v>
      </c>
      <c r="D76" s="116" t="s">
        <v>158</v>
      </c>
      <c r="E76" s="116" t="s">
        <v>210</v>
      </c>
      <c r="F76" s="116" t="s">
        <v>16</v>
      </c>
      <c r="G76">
        <v>120</v>
      </c>
      <c r="H76" s="276"/>
      <c r="I76" s="116">
        <f>тБакМаг_2020_21_Зимен[[#This Row],[SUM(`TotalHours`)]]-тБакМаг_2020_21_Зимен[[#This Row],[Стари Часове]]</f>
        <v>120</v>
      </c>
      <c r="J76" s="116"/>
      <c r="K76" s="116"/>
      <c r="O76" t="s">
        <v>243</v>
      </c>
      <c r="P76" s="116" t="s">
        <v>9</v>
      </c>
      <c r="Q76" s="116" t="s">
        <v>102</v>
      </c>
      <c r="R76" s="116" t="s">
        <v>209</v>
      </c>
      <c r="S76" s="116" t="s">
        <v>20</v>
      </c>
      <c r="T76" s="192">
        <v>45</v>
      </c>
      <c r="U76" s="273"/>
      <c r="V7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6" s="192"/>
      <c r="X76" s="116"/>
      <c r="AB76" s="116" t="s">
        <v>243</v>
      </c>
      <c r="AC76" s="116" t="s">
        <v>209</v>
      </c>
      <c r="AD76">
        <v>5</v>
      </c>
      <c r="AE76" s="116" t="s">
        <v>172</v>
      </c>
      <c r="AF76">
        <v>7</v>
      </c>
      <c r="AG76" s="116" t="s">
        <v>9</v>
      </c>
      <c r="AH76" s="116" t="s">
        <v>158</v>
      </c>
      <c r="AI76" s="116" t="s">
        <v>197</v>
      </c>
      <c r="AJ76" s="116" t="s">
        <v>14</v>
      </c>
      <c r="AL76" t="s">
        <v>274</v>
      </c>
      <c r="AO76">
        <v>210</v>
      </c>
    </row>
    <row r="77" spans="2:41" x14ac:dyDescent="0.25">
      <c r="B77" s="116" t="s">
        <v>251</v>
      </c>
      <c r="C77" s="116" t="s">
        <v>9</v>
      </c>
      <c r="D77" s="116" t="s">
        <v>158</v>
      </c>
      <c r="E77" s="116" t="s">
        <v>210</v>
      </c>
      <c r="F77" s="116" t="s">
        <v>17</v>
      </c>
      <c r="G77">
        <v>124.5</v>
      </c>
      <c r="H77" s="276"/>
      <c r="I77" s="116">
        <f>тБакМаг_2020_21_Зимен[[#This Row],[SUM(`TotalHours`)]]-тБакМаг_2020_21_Зимен[[#This Row],[Стари Часове]]</f>
        <v>124.5</v>
      </c>
      <c r="J77" s="116"/>
      <c r="K77" s="116"/>
      <c r="O77" t="s">
        <v>243</v>
      </c>
      <c r="P77" s="116" t="s">
        <v>9</v>
      </c>
      <c r="Q77" s="116" t="s">
        <v>102</v>
      </c>
      <c r="R77" s="116" t="s">
        <v>209</v>
      </c>
      <c r="S77" s="116" t="s">
        <v>13</v>
      </c>
      <c r="T77" s="192">
        <v>195</v>
      </c>
      <c r="U77" s="273"/>
      <c r="V7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7" s="192"/>
      <c r="X77" s="116"/>
      <c r="AB77" s="116" t="s">
        <v>243</v>
      </c>
      <c r="AC77" s="116" t="s">
        <v>209</v>
      </c>
      <c r="AD77">
        <v>5</v>
      </c>
      <c r="AE77" s="116" t="s">
        <v>172</v>
      </c>
      <c r="AF77">
        <v>8</v>
      </c>
      <c r="AG77" s="116" t="s">
        <v>10</v>
      </c>
      <c r="AH77" s="116" t="s">
        <v>159</v>
      </c>
      <c r="AI77" s="116" t="s">
        <v>194</v>
      </c>
      <c r="AJ77" s="116" t="s">
        <v>9</v>
      </c>
      <c r="AL77" t="s">
        <v>274</v>
      </c>
      <c r="AO77">
        <v>654</v>
      </c>
    </row>
    <row r="78" spans="2:41" x14ac:dyDescent="0.25">
      <c r="B78" s="116" t="s">
        <v>251</v>
      </c>
      <c r="C78" s="116" t="s">
        <v>9</v>
      </c>
      <c r="D78" s="116" t="s">
        <v>102</v>
      </c>
      <c r="E78" s="116" t="s">
        <v>209</v>
      </c>
      <c r="F78" s="116" t="s">
        <v>9</v>
      </c>
      <c r="G78">
        <v>1521</v>
      </c>
      <c r="H78" s="276"/>
      <c r="I78" s="116">
        <f>тБакМаг_2020_21_Зимен[[#This Row],[SUM(`TotalHours`)]]-тБакМаг_2020_21_Зимен[[#This Row],[Стари Часове]]</f>
        <v>1521</v>
      </c>
      <c r="J78" s="116"/>
      <c r="K78" s="116"/>
      <c r="O78" t="s">
        <v>243</v>
      </c>
      <c r="P78" s="116" t="s">
        <v>9</v>
      </c>
      <c r="Q78" s="116" t="s">
        <v>102</v>
      </c>
      <c r="R78" s="116" t="s">
        <v>209</v>
      </c>
      <c r="S78" s="116" t="s">
        <v>14</v>
      </c>
      <c r="T78" s="192">
        <v>60</v>
      </c>
      <c r="U78" s="273"/>
      <c r="V7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8" s="192"/>
      <c r="X78" s="116"/>
      <c r="AB78" s="116" t="s">
        <v>243</v>
      </c>
      <c r="AC78" s="116" t="s">
        <v>209</v>
      </c>
      <c r="AD78">
        <v>5</v>
      </c>
      <c r="AE78" s="116" t="s">
        <v>172</v>
      </c>
      <c r="AF78">
        <v>8</v>
      </c>
      <c r="AG78" s="116" t="s">
        <v>10</v>
      </c>
      <c r="AH78" s="116" t="s">
        <v>159</v>
      </c>
      <c r="AI78" s="116" t="s">
        <v>194</v>
      </c>
      <c r="AJ78" s="116" t="s">
        <v>21</v>
      </c>
      <c r="AL78" t="s">
        <v>274</v>
      </c>
      <c r="AO78">
        <v>30</v>
      </c>
    </row>
    <row r="79" spans="2:41" x14ac:dyDescent="0.25">
      <c r="B79" s="116" t="s">
        <v>251</v>
      </c>
      <c r="C79" s="116" t="s">
        <v>9</v>
      </c>
      <c r="D79" s="116" t="s">
        <v>102</v>
      </c>
      <c r="E79" s="116" t="s">
        <v>209</v>
      </c>
      <c r="F79" s="116" t="s">
        <v>20</v>
      </c>
      <c r="G79">
        <v>30</v>
      </c>
      <c r="H79" s="276"/>
      <c r="I79" s="116">
        <f>тБакМаг_2020_21_Зимен[[#This Row],[SUM(`TotalHours`)]]-тБакМаг_2020_21_Зимен[[#This Row],[Стари Часове]]</f>
        <v>30</v>
      </c>
      <c r="J79" s="116"/>
      <c r="K79" s="116"/>
      <c r="O79" t="s">
        <v>243</v>
      </c>
      <c r="P79" s="116" t="s">
        <v>9</v>
      </c>
      <c r="Q79" s="116" t="s">
        <v>102</v>
      </c>
      <c r="R79" s="116" t="s">
        <v>210</v>
      </c>
      <c r="S79" s="116" t="s">
        <v>9</v>
      </c>
      <c r="T79" s="192">
        <v>346.5</v>
      </c>
      <c r="U79" s="273"/>
      <c r="V7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79" s="192"/>
      <c r="X79" s="116"/>
      <c r="AB79" s="116" t="s">
        <v>243</v>
      </c>
      <c r="AC79" s="116" t="s">
        <v>209</v>
      </c>
      <c r="AD79">
        <v>5</v>
      </c>
      <c r="AE79" s="116" t="s">
        <v>172</v>
      </c>
      <c r="AF79">
        <v>8</v>
      </c>
      <c r="AG79" s="116" t="s">
        <v>10</v>
      </c>
      <c r="AH79" s="116" t="s">
        <v>159</v>
      </c>
      <c r="AI79" s="116" t="s">
        <v>194</v>
      </c>
      <c r="AJ79" s="116" t="s">
        <v>10</v>
      </c>
      <c r="AL79" t="s">
        <v>274</v>
      </c>
      <c r="AO79">
        <v>600</v>
      </c>
    </row>
    <row r="80" spans="2:41" x14ac:dyDescent="0.25">
      <c r="B80" s="116" t="s">
        <v>251</v>
      </c>
      <c r="C80" s="116" t="s">
        <v>9</v>
      </c>
      <c r="D80" s="116" t="s">
        <v>102</v>
      </c>
      <c r="E80" s="116" t="s">
        <v>209</v>
      </c>
      <c r="F80" s="116" t="s">
        <v>11</v>
      </c>
      <c r="G80">
        <v>60</v>
      </c>
      <c r="H80" s="276"/>
      <c r="I80" s="116">
        <f>тБакМаг_2020_21_Зимен[[#This Row],[SUM(`TotalHours`)]]-тБакМаг_2020_21_Зимен[[#This Row],[Стари Часове]]</f>
        <v>60</v>
      </c>
      <c r="J80" s="116"/>
      <c r="K80" s="116"/>
      <c r="O80" t="s">
        <v>243</v>
      </c>
      <c r="P80" s="116" t="s">
        <v>9</v>
      </c>
      <c r="Q80" s="116" t="s">
        <v>143</v>
      </c>
      <c r="R80" s="116" t="s">
        <v>209</v>
      </c>
      <c r="S80" s="116" t="s">
        <v>9</v>
      </c>
      <c r="T80" s="192">
        <v>180</v>
      </c>
      <c r="U80" s="273"/>
      <c r="V8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0" s="192"/>
      <c r="X80" s="116"/>
      <c r="AB80" s="116" t="s">
        <v>243</v>
      </c>
      <c r="AC80" s="116" t="s">
        <v>209</v>
      </c>
      <c r="AD80">
        <v>5</v>
      </c>
      <c r="AE80" s="116" t="s">
        <v>172</v>
      </c>
      <c r="AF80">
        <v>9</v>
      </c>
      <c r="AG80" s="116" t="s">
        <v>10</v>
      </c>
      <c r="AH80" s="116" t="s">
        <v>160</v>
      </c>
      <c r="AI80" s="116" t="s">
        <v>203</v>
      </c>
      <c r="AJ80" s="116" t="s">
        <v>21</v>
      </c>
      <c r="AL80" t="s">
        <v>274</v>
      </c>
      <c r="AO80">
        <v>15</v>
      </c>
    </row>
    <row r="81" spans="2:41" x14ac:dyDescent="0.25">
      <c r="B81" s="116" t="s">
        <v>251</v>
      </c>
      <c r="C81" s="116" t="s">
        <v>9</v>
      </c>
      <c r="D81" s="116" t="s">
        <v>102</v>
      </c>
      <c r="E81" s="116" t="s">
        <v>209</v>
      </c>
      <c r="F81" s="116" t="s">
        <v>14</v>
      </c>
      <c r="G81">
        <v>120</v>
      </c>
      <c r="H81" s="276"/>
      <c r="I81" s="116">
        <f>тБакМаг_2020_21_Зимен[[#This Row],[SUM(`TotalHours`)]]-тБакМаг_2020_21_Зимен[[#This Row],[Стари Часове]]</f>
        <v>120</v>
      </c>
      <c r="J81" s="116"/>
      <c r="K81" s="116"/>
      <c r="O81" t="s">
        <v>243</v>
      </c>
      <c r="P81" s="116" t="s">
        <v>9</v>
      </c>
      <c r="Q81" s="116" t="s">
        <v>143</v>
      </c>
      <c r="R81" s="116" t="s">
        <v>209</v>
      </c>
      <c r="S81" s="116" t="s">
        <v>15</v>
      </c>
      <c r="T81" s="192">
        <v>120</v>
      </c>
      <c r="U81" s="273"/>
      <c r="V8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1" s="192"/>
      <c r="X81" s="116"/>
      <c r="AB81" s="116" t="s">
        <v>243</v>
      </c>
      <c r="AC81" s="116" t="s">
        <v>209</v>
      </c>
      <c r="AD81">
        <v>5</v>
      </c>
      <c r="AE81" s="116" t="s">
        <v>172</v>
      </c>
      <c r="AF81">
        <v>9</v>
      </c>
      <c r="AG81" s="116" t="s">
        <v>10</v>
      </c>
      <c r="AH81" s="116" t="s">
        <v>160</v>
      </c>
      <c r="AI81" s="116" t="s">
        <v>203</v>
      </c>
      <c r="AJ81" s="116" t="s">
        <v>10</v>
      </c>
      <c r="AL81" t="s">
        <v>274</v>
      </c>
      <c r="AO81">
        <v>375</v>
      </c>
    </row>
    <row r="82" spans="2:41" x14ac:dyDescent="0.25">
      <c r="B82" s="116" t="s">
        <v>251</v>
      </c>
      <c r="C82" s="116" t="s">
        <v>9</v>
      </c>
      <c r="D82" s="116" t="s">
        <v>102</v>
      </c>
      <c r="E82" s="116" t="s">
        <v>209</v>
      </c>
      <c r="F82" s="116" t="s">
        <v>15</v>
      </c>
      <c r="G82">
        <v>60</v>
      </c>
      <c r="H82" s="276"/>
      <c r="I82" s="116">
        <f>тБакМаг_2020_21_Зимен[[#This Row],[SUM(`TotalHours`)]]-тБакМаг_2020_21_Зимен[[#This Row],[Стари Часове]]</f>
        <v>60</v>
      </c>
      <c r="J82" s="116"/>
      <c r="K82" s="116"/>
      <c r="O82" t="s">
        <v>243</v>
      </c>
      <c r="P82" s="116" t="s">
        <v>9</v>
      </c>
      <c r="Q82" s="116" t="s">
        <v>143</v>
      </c>
      <c r="R82" s="116" t="s">
        <v>209</v>
      </c>
      <c r="S82" s="116" t="s">
        <v>19</v>
      </c>
      <c r="T82" s="192">
        <v>45</v>
      </c>
      <c r="U82" s="273"/>
      <c r="V8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2" s="192"/>
      <c r="X82" s="116"/>
      <c r="AB82" s="116" t="s">
        <v>243</v>
      </c>
      <c r="AC82" s="116" t="s">
        <v>209</v>
      </c>
      <c r="AD82">
        <v>5</v>
      </c>
      <c r="AE82" s="116" t="s">
        <v>172</v>
      </c>
      <c r="AF82">
        <v>9</v>
      </c>
      <c r="AG82" s="116" t="s">
        <v>10</v>
      </c>
      <c r="AH82" s="116" t="s">
        <v>160</v>
      </c>
      <c r="AI82" s="116" t="s">
        <v>203</v>
      </c>
      <c r="AJ82" s="116" t="s">
        <v>14</v>
      </c>
      <c r="AL82" t="s">
        <v>274</v>
      </c>
      <c r="AO82">
        <v>240</v>
      </c>
    </row>
    <row r="83" spans="2:41" x14ac:dyDescent="0.25">
      <c r="B83" s="116" t="s">
        <v>251</v>
      </c>
      <c r="C83" s="116" t="s">
        <v>9</v>
      </c>
      <c r="D83" s="116" t="s">
        <v>102</v>
      </c>
      <c r="E83" s="116" t="s">
        <v>209</v>
      </c>
      <c r="F83" s="116" t="s">
        <v>17</v>
      </c>
      <c r="G83">
        <v>60</v>
      </c>
      <c r="H83" s="276"/>
      <c r="I83" s="116">
        <f>тБакМаг_2020_21_Зимен[[#This Row],[SUM(`TotalHours`)]]-тБакМаг_2020_21_Зимен[[#This Row],[Стари Часове]]</f>
        <v>60</v>
      </c>
      <c r="J83" s="116"/>
      <c r="K83" s="116"/>
      <c r="O83" t="s">
        <v>243</v>
      </c>
      <c r="P83" s="116" t="s">
        <v>9</v>
      </c>
      <c r="Q83" s="116" t="s">
        <v>30</v>
      </c>
      <c r="R83" s="116" t="s">
        <v>209</v>
      </c>
      <c r="S83" s="116" t="s">
        <v>9</v>
      </c>
      <c r="T83" s="192">
        <v>1437</v>
      </c>
      <c r="U83" s="273"/>
      <c r="V8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3" s="192"/>
      <c r="X83" s="116"/>
      <c r="AB83" s="116" t="s">
        <v>243</v>
      </c>
      <c r="AC83" s="116" t="s">
        <v>209</v>
      </c>
      <c r="AD83">
        <v>5</v>
      </c>
      <c r="AE83" s="116" t="s">
        <v>172</v>
      </c>
      <c r="AF83">
        <v>9</v>
      </c>
      <c r="AG83" s="116" t="s">
        <v>10</v>
      </c>
      <c r="AH83" s="116" t="s">
        <v>160</v>
      </c>
      <c r="AI83" s="116" t="s">
        <v>203</v>
      </c>
      <c r="AJ83" s="116" t="s">
        <v>27</v>
      </c>
      <c r="AL83" t="s">
        <v>274</v>
      </c>
      <c r="AO83">
        <v>9</v>
      </c>
    </row>
    <row r="84" spans="2:41" x14ac:dyDescent="0.25">
      <c r="B84" s="116" t="s">
        <v>251</v>
      </c>
      <c r="C84" s="116" t="s">
        <v>9</v>
      </c>
      <c r="D84" s="116" t="s">
        <v>102</v>
      </c>
      <c r="E84" s="116" t="s">
        <v>210</v>
      </c>
      <c r="F84" s="116" t="s">
        <v>9</v>
      </c>
      <c r="G84">
        <v>199.5</v>
      </c>
      <c r="H84" s="276"/>
      <c r="I84" s="116">
        <f>тБакМаг_2020_21_Зимен[[#This Row],[SUM(`TotalHours`)]]-тБакМаг_2020_21_Зимен[[#This Row],[Стари Часове]]</f>
        <v>199.5</v>
      </c>
      <c r="J84" s="116"/>
      <c r="K84" s="116"/>
      <c r="O84" t="s">
        <v>243</v>
      </c>
      <c r="P84" s="116" t="s">
        <v>9</v>
      </c>
      <c r="Q84" s="116" t="s">
        <v>30</v>
      </c>
      <c r="R84" s="116" t="s">
        <v>209</v>
      </c>
      <c r="S84" s="116" t="s">
        <v>20</v>
      </c>
      <c r="T84" s="192">
        <v>54</v>
      </c>
      <c r="U84" s="273"/>
      <c r="V8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4" s="192"/>
      <c r="X84" s="116"/>
      <c r="AB84" s="116" t="s">
        <v>243</v>
      </c>
      <c r="AC84" s="116" t="s">
        <v>209</v>
      </c>
      <c r="AD84">
        <v>5</v>
      </c>
      <c r="AE84" s="116" t="s">
        <v>172</v>
      </c>
      <c r="AF84">
        <v>10</v>
      </c>
      <c r="AG84" s="116" t="s">
        <v>10</v>
      </c>
      <c r="AH84" s="116" t="s">
        <v>161</v>
      </c>
      <c r="AI84" s="116" t="s">
        <v>193</v>
      </c>
      <c r="AJ84" s="116" t="s">
        <v>10</v>
      </c>
      <c r="AL84" t="s">
        <v>274</v>
      </c>
      <c r="AO84">
        <v>720</v>
      </c>
    </row>
    <row r="85" spans="2:41" x14ac:dyDescent="0.25">
      <c r="B85" s="116" t="s">
        <v>251</v>
      </c>
      <c r="C85" s="116" t="s">
        <v>9</v>
      </c>
      <c r="D85" s="116" t="s">
        <v>143</v>
      </c>
      <c r="E85" s="116" t="s">
        <v>209</v>
      </c>
      <c r="F85" s="116" t="s">
        <v>9</v>
      </c>
      <c r="G85">
        <v>633</v>
      </c>
      <c r="H85" s="276"/>
      <c r="I85" s="116">
        <f>тБакМаг_2020_21_Зимен[[#This Row],[SUM(`TotalHours`)]]-тБакМаг_2020_21_Зимен[[#This Row],[Стари Часове]]</f>
        <v>633</v>
      </c>
      <c r="J85" s="116"/>
      <c r="K85" s="116"/>
      <c r="O85" t="s">
        <v>243</v>
      </c>
      <c r="P85" s="116" t="s">
        <v>9</v>
      </c>
      <c r="Q85" s="116" t="s">
        <v>30</v>
      </c>
      <c r="R85" s="116" t="s">
        <v>209</v>
      </c>
      <c r="S85" s="116" t="s">
        <v>14</v>
      </c>
      <c r="T85" s="192">
        <v>6</v>
      </c>
      <c r="U85" s="273"/>
      <c r="V8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5" s="192"/>
      <c r="X85" s="116"/>
      <c r="AB85" s="116" t="s">
        <v>243</v>
      </c>
      <c r="AC85" s="116" t="s">
        <v>209</v>
      </c>
      <c r="AD85">
        <v>5</v>
      </c>
      <c r="AE85" s="116" t="s">
        <v>172</v>
      </c>
      <c r="AF85">
        <v>10</v>
      </c>
      <c r="AG85" s="116" t="s">
        <v>10</v>
      </c>
      <c r="AH85" s="116" t="s">
        <v>161</v>
      </c>
      <c r="AI85" s="116" t="s">
        <v>193</v>
      </c>
      <c r="AJ85" s="116" t="s">
        <v>17</v>
      </c>
      <c r="AL85" t="s">
        <v>274</v>
      </c>
      <c r="AO85">
        <v>300</v>
      </c>
    </row>
    <row r="86" spans="2:41" x14ac:dyDescent="0.25">
      <c r="B86" s="116" t="s">
        <v>251</v>
      </c>
      <c r="C86" s="116" t="s">
        <v>9</v>
      </c>
      <c r="D86" s="116" t="s">
        <v>143</v>
      </c>
      <c r="E86" s="116" t="s">
        <v>209</v>
      </c>
      <c r="F86" s="116" t="s">
        <v>20</v>
      </c>
      <c r="G86">
        <v>30</v>
      </c>
      <c r="H86" s="276"/>
      <c r="I86" s="116">
        <f>тБакМаг_2020_21_Зимен[[#This Row],[SUM(`TotalHours`)]]-тБакМаг_2020_21_Зимен[[#This Row],[Стари Часове]]</f>
        <v>30</v>
      </c>
      <c r="J86" s="116"/>
      <c r="K86" s="116"/>
      <c r="O86" t="s">
        <v>243</v>
      </c>
      <c r="P86" s="116" t="s">
        <v>9</v>
      </c>
      <c r="Q86" s="116" t="s">
        <v>30</v>
      </c>
      <c r="R86" s="116" t="s">
        <v>209</v>
      </c>
      <c r="S86" s="116" t="s">
        <v>15</v>
      </c>
      <c r="T86" s="192">
        <v>60</v>
      </c>
      <c r="U86" s="273"/>
      <c r="V8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6" s="192"/>
      <c r="X86" s="116"/>
      <c r="AB86" s="116" t="s">
        <v>243</v>
      </c>
      <c r="AC86" s="116" t="s">
        <v>209</v>
      </c>
      <c r="AD86">
        <v>5</v>
      </c>
      <c r="AE86" s="116" t="s">
        <v>172</v>
      </c>
      <c r="AF86">
        <v>11</v>
      </c>
      <c r="AG86" s="116" t="s">
        <v>15</v>
      </c>
      <c r="AH86" s="116" t="s">
        <v>162</v>
      </c>
      <c r="AI86" s="116" t="s">
        <v>15</v>
      </c>
      <c r="AJ86" s="116" t="s">
        <v>8</v>
      </c>
      <c r="AL86" t="s">
        <v>274</v>
      </c>
      <c r="AO86">
        <v>6.43</v>
      </c>
    </row>
    <row r="87" spans="2:41" x14ac:dyDescent="0.25">
      <c r="B87" s="116" t="s">
        <v>251</v>
      </c>
      <c r="C87" s="116" t="s">
        <v>9</v>
      </c>
      <c r="D87" s="116" t="s">
        <v>143</v>
      </c>
      <c r="E87" s="116" t="s">
        <v>209</v>
      </c>
      <c r="F87" s="116" t="s">
        <v>14</v>
      </c>
      <c r="G87">
        <v>72</v>
      </c>
      <c r="H87" s="276"/>
      <c r="I87" s="116">
        <f>тБакМаг_2020_21_Зимен[[#This Row],[SUM(`TotalHours`)]]-тБакМаг_2020_21_Зимен[[#This Row],[Стари Часове]]</f>
        <v>72</v>
      </c>
      <c r="J87" s="116"/>
      <c r="K87" s="116"/>
      <c r="O87" t="s">
        <v>243</v>
      </c>
      <c r="P87" s="116" t="s">
        <v>9</v>
      </c>
      <c r="Q87" s="116" t="s">
        <v>30</v>
      </c>
      <c r="R87" s="116" t="s">
        <v>209</v>
      </c>
      <c r="S87" s="116" t="s">
        <v>17</v>
      </c>
      <c r="T87" s="192">
        <v>90</v>
      </c>
      <c r="U87" s="273"/>
      <c r="V8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7" s="192"/>
      <c r="X87" s="116"/>
      <c r="AB87" s="116" t="s">
        <v>243</v>
      </c>
      <c r="AC87" s="116" t="s">
        <v>209</v>
      </c>
      <c r="AD87">
        <v>5</v>
      </c>
      <c r="AE87" s="116" t="s">
        <v>172</v>
      </c>
      <c r="AF87">
        <v>11</v>
      </c>
      <c r="AG87" s="116" t="s">
        <v>15</v>
      </c>
      <c r="AH87" s="116" t="s">
        <v>162</v>
      </c>
      <c r="AI87" s="116" t="s">
        <v>15</v>
      </c>
      <c r="AJ87" s="116" t="s">
        <v>20</v>
      </c>
      <c r="AL87" t="s">
        <v>274</v>
      </c>
      <c r="AO87">
        <v>1.4</v>
      </c>
    </row>
    <row r="88" spans="2:41" x14ac:dyDescent="0.25">
      <c r="B88" s="116" t="s">
        <v>251</v>
      </c>
      <c r="C88" s="116" t="s">
        <v>9</v>
      </c>
      <c r="D88" s="116" t="s">
        <v>143</v>
      </c>
      <c r="E88" s="116" t="s">
        <v>209</v>
      </c>
      <c r="F88" s="116" t="s">
        <v>15</v>
      </c>
      <c r="G88">
        <v>240</v>
      </c>
      <c r="H88" s="276"/>
      <c r="I88" s="116">
        <f>тБакМаг_2020_21_Зимен[[#This Row],[SUM(`TotalHours`)]]-тБакМаг_2020_21_Зимен[[#This Row],[Стари Часове]]</f>
        <v>240</v>
      </c>
      <c r="J88" s="116"/>
      <c r="K88" s="116"/>
      <c r="O88" t="s">
        <v>243</v>
      </c>
      <c r="P88" s="116" t="s">
        <v>9</v>
      </c>
      <c r="Q88" s="116" t="s">
        <v>30</v>
      </c>
      <c r="R88" s="116" t="s">
        <v>209</v>
      </c>
      <c r="S88" s="116" t="s">
        <v>19</v>
      </c>
      <c r="T88" s="192">
        <v>255</v>
      </c>
      <c r="U88" s="273"/>
      <c r="V8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8" s="192"/>
      <c r="X88" s="116"/>
      <c r="AB88" s="116" t="s">
        <v>243</v>
      </c>
      <c r="AC88" s="116" t="s">
        <v>209</v>
      </c>
      <c r="AD88">
        <v>5</v>
      </c>
      <c r="AE88" s="116" t="s">
        <v>172</v>
      </c>
      <c r="AF88">
        <v>11</v>
      </c>
      <c r="AG88" s="116" t="s">
        <v>15</v>
      </c>
      <c r="AH88" s="116" t="s">
        <v>162</v>
      </c>
      <c r="AI88" s="116" t="s">
        <v>15</v>
      </c>
      <c r="AJ88" s="116" t="s">
        <v>15</v>
      </c>
      <c r="AL88" t="s">
        <v>274</v>
      </c>
      <c r="AO88">
        <v>2334.9899999999998</v>
      </c>
    </row>
    <row r="89" spans="2:41" x14ac:dyDescent="0.25">
      <c r="B89" s="116" t="s">
        <v>251</v>
      </c>
      <c r="C89" s="116" t="s">
        <v>9</v>
      </c>
      <c r="D89" s="116" t="s">
        <v>30</v>
      </c>
      <c r="E89" s="116" t="s">
        <v>209</v>
      </c>
      <c r="F89" s="116" t="s">
        <v>9</v>
      </c>
      <c r="G89">
        <v>1954.5</v>
      </c>
      <c r="H89" s="276"/>
      <c r="I89" s="116">
        <f>тБакМаг_2020_21_Зимен[[#This Row],[SUM(`TotalHours`)]]-тБакМаг_2020_21_Зимен[[#This Row],[Стари Часове]]</f>
        <v>1954.5</v>
      </c>
      <c r="J89" s="116"/>
      <c r="K89" s="116"/>
      <c r="O89" t="s">
        <v>243</v>
      </c>
      <c r="P89" s="116" t="s">
        <v>9</v>
      </c>
      <c r="Q89" s="116" t="s">
        <v>30</v>
      </c>
      <c r="R89" s="116" t="s">
        <v>210</v>
      </c>
      <c r="S89" s="116" t="s">
        <v>9</v>
      </c>
      <c r="T89" s="192">
        <v>1137.4000000000001</v>
      </c>
      <c r="U89" s="273"/>
      <c r="V8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89" s="192"/>
      <c r="X89" s="116"/>
      <c r="AB89" s="116" t="s">
        <v>243</v>
      </c>
      <c r="AC89" s="116" t="s">
        <v>209</v>
      </c>
      <c r="AD89">
        <v>5</v>
      </c>
      <c r="AE89" s="116" t="s">
        <v>172</v>
      </c>
      <c r="AF89">
        <v>11</v>
      </c>
      <c r="AG89" s="116" t="s">
        <v>15</v>
      </c>
      <c r="AH89" s="116" t="s">
        <v>162</v>
      </c>
      <c r="AI89" s="116" t="s">
        <v>15</v>
      </c>
      <c r="AJ89" s="116" t="s">
        <v>16</v>
      </c>
      <c r="AL89" t="s">
        <v>274</v>
      </c>
      <c r="AO89">
        <v>75</v>
      </c>
    </row>
    <row r="90" spans="2:41" x14ac:dyDescent="0.25">
      <c r="B90" s="116" t="s">
        <v>251</v>
      </c>
      <c r="C90" s="116" t="s">
        <v>9</v>
      </c>
      <c r="D90" s="116" t="s">
        <v>30</v>
      </c>
      <c r="E90" s="116" t="s">
        <v>209</v>
      </c>
      <c r="F90" s="116" t="s">
        <v>20</v>
      </c>
      <c r="G90">
        <v>24</v>
      </c>
      <c r="H90" s="276"/>
      <c r="I90" s="116">
        <f>тБакМаг_2020_21_Зимен[[#This Row],[SUM(`TotalHours`)]]-тБакМаг_2020_21_Зимен[[#This Row],[Стари Часове]]</f>
        <v>24</v>
      </c>
      <c r="J90" s="116"/>
      <c r="K90" s="116"/>
      <c r="O90" t="s">
        <v>243</v>
      </c>
      <c r="P90" s="116" t="s">
        <v>9</v>
      </c>
      <c r="Q90" s="116" t="s">
        <v>30</v>
      </c>
      <c r="R90" s="116" t="s">
        <v>210</v>
      </c>
      <c r="S90" s="116" t="s">
        <v>15</v>
      </c>
      <c r="T90" s="192">
        <v>12</v>
      </c>
      <c r="U90" s="273"/>
      <c r="V9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0" s="192"/>
      <c r="X90" s="116"/>
      <c r="AB90" s="116" t="s">
        <v>243</v>
      </c>
      <c r="AC90" s="116" t="s">
        <v>209</v>
      </c>
      <c r="AD90">
        <v>5</v>
      </c>
      <c r="AE90" s="116" t="s">
        <v>172</v>
      </c>
      <c r="AF90">
        <v>11</v>
      </c>
      <c r="AG90" s="116" t="s">
        <v>15</v>
      </c>
      <c r="AH90" s="116" t="s">
        <v>162</v>
      </c>
      <c r="AI90" s="116" t="s">
        <v>15</v>
      </c>
      <c r="AJ90" s="116" t="s">
        <v>17</v>
      </c>
      <c r="AL90" t="s">
        <v>274</v>
      </c>
      <c r="AO90">
        <v>77.5</v>
      </c>
    </row>
    <row r="91" spans="2:41" x14ac:dyDescent="0.25">
      <c r="B91" s="116" t="s">
        <v>251</v>
      </c>
      <c r="C91" s="116" t="s">
        <v>9</v>
      </c>
      <c r="D91" s="116" t="s">
        <v>30</v>
      </c>
      <c r="E91" s="116" t="s">
        <v>209</v>
      </c>
      <c r="F91" s="116" t="s">
        <v>14</v>
      </c>
      <c r="G91">
        <v>51</v>
      </c>
      <c r="H91" s="276"/>
      <c r="I91" s="116">
        <f>тБакМаг_2020_21_Зимен[[#This Row],[SUM(`TotalHours`)]]-тБакМаг_2020_21_Зимен[[#This Row],[Стари Часове]]</f>
        <v>51</v>
      </c>
      <c r="J91" s="116"/>
      <c r="K91" s="116"/>
      <c r="O91" t="s">
        <v>243</v>
      </c>
      <c r="P91" s="116" t="s">
        <v>9</v>
      </c>
      <c r="Q91" s="116" t="s">
        <v>30</v>
      </c>
      <c r="R91" s="116" t="s">
        <v>210</v>
      </c>
      <c r="S91" s="116" t="s">
        <v>17</v>
      </c>
      <c r="T91" s="192">
        <v>6.6</v>
      </c>
      <c r="U91" s="273"/>
      <c r="V9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1" s="192"/>
      <c r="X91" s="116"/>
      <c r="AB91" s="116" t="s">
        <v>243</v>
      </c>
      <c r="AC91" s="116" t="s">
        <v>209</v>
      </c>
      <c r="AD91">
        <v>5</v>
      </c>
      <c r="AE91" s="116" t="s">
        <v>172</v>
      </c>
      <c r="AF91">
        <v>12</v>
      </c>
      <c r="AG91" s="116" t="s">
        <v>13</v>
      </c>
      <c r="AH91" s="116" t="s">
        <v>163</v>
      </c>
      <c r="AI91" s="116" t="s">
        <v>13</v>
      </c>
      <c r="AJ91" s="116" t="s">
        <v>8</v>
      </c>
      <c r="AL91" t="s">
        <v>274</v>
      </c>
      <c r="AO91">
        <v>210</v>
      </c>
    </row>
    <row r="92" spans="2:41" x14ac:dyDescent="0.25">
      <c r="B92" s="116" t="s">
        <v>251</v>
      </c>
      <c r="C92" s="116" t="s">
        <v>9</v>
      </c>
      <c r="D92" s="116" t="s">
        <v>30</v>
      </c>
      <c r="E92" s="116" t="s">
        <v>209</v>
      </c>
      <c r="F92" s="116" t="s">
        <v>27</v>
      </c>
      <c r="G92">
        <v>6</v>
      </c>
      <c r="H92" s="276"/>
      <c r="I92" s="116">
        <f>тБакМаг_2020_21_Зимен[[#This Row],[SUM(`TotalHours`)]]-тБакМаг_2020_21_Зимен[[#This Row],[Стари Часове]]</f>
        <v>6</v>
      </c>
      <c r="J92" s="116"/>
      <c r="K92" s="116"/>
      <c r="O92" t="s">
        <v>243</v>
      </c>
      <c r="P92" s="116" t="s">
        <v>9</v>
      </c>
      <c r="Q92" s="116" t="s">
        <v>30</v>
      </c>
      <c r="R92" s="116" t="s">
        <v>210</v>
      </c>
      <c r="S92" s="116" t="s">
        <v>19</v>
      </c>
      <c r="T92" s="192">
        <v>16.5</v>
      </c>
      <c r="U92" s="273"/>
      <c r="V9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2" s="192"/>
      <c r="X92" s="116"/>
      <c r="AB92" s="116" t="s">
        <v>243</v>
      </c>
      <c r="AC92" s="116" t="s">
        <v>209</v>
      </c>
      <c r="AD92">
        <v>5</v>
      </c>
      <c r="AE92" s="116" t="s">
        <v>172</v>
      </c>
      <c r="AF92">
        <v>12</v>
      </c>
      <c r="AG92" s="116" t="s">
        <v>13</v>
      </c>
      <c r="AH92" s="116" t="s">
        <v>163</v>
      </c>
      <c r="AI92" s="116" t="s">
        <v>13</v>
      </c>
      <c r="AJ92" s="116" t="s">
        <v>18</v>
      </c>
      <c r="AL92" t="s">
        <v>274</v>
      </c>
      <c r="AO92">
        <v>75</v>
      </c>
    </row>
    <row r="93" spans="2:41" x14ac:dyDescent="0.25">
      <c r="B93" s="116" t="s">
        <v>251</v>
      </c>
      <c r="C93" s="116" t="s">
        <v>9</v>
      </c>
      <c r="D93" s="116" t="s">
        <v>30</v>
      </c>
      <c r="E93" s="116" t="s">
        <v>209</v>
      </c>
      <c r="F93" s="116" t="s">
        <v>17</v>
      </c>
      <c r="G93">
        <v>60</v>
      </c>
      <c r="H93" s="276"/>
      <c r="I93" s="116">
        <f>тБакМаг_2020_21_Зимен[[#This Row],[SUM(`TotalHours`)]]-тБакМаг_2020_21_Зимен[[#This Row],[Стари Часове]]</f>
        <v>60</v>
      </c>
      <c r="J93" s="116"/>
      <c r="K93" s="116"/>
      <c r="O93" t="s">
        <v>243</v>
      </c>
      <c r="P93" s="116" t="s">
        <v>9</v>
      </c>
      <c r="Q93" s="116" t="s">
        <v>34</v>
      </c>
      <c r="R93" s="116" t="s">
        <v>209</v>
      </c>
      <c r="S93" s="116" t="s">
        <v>9</v>
      </c>
      <c r="T93" s="192">
        <v>1275</v>
      </c>
      <c r="U93" s="273"/>
      <c r="V9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3" s="192"/>
      <c r="X93" s="116"/>
      <c r="AB93" s="116" t="s">
        <v>243</v>
      </c>
      <c r="AC93" s="116" t="s">
        <v>209</v>
      </c>
      <c r="AD93">
        <v>5</v>
      </c>
      <c r="AE93" s="116" t="s">
        <v>172</v>
      </c>
      <c r="AF93">
        <v>12</v>
      </c>
      <c r="AG93" s="116" t="s">
        <v>13</v>
      </c>
      <c r="AH93" s="116" t="s">
        <v>163</v>
      </c>
      <c r="AI93" s="116" t="s">
        <v>13</v>
      </c>
      <c r="AJ93" s="116" t="s">
        <v>13</v>
      </c>
      <c r="AL93" t="s">
        <v>274</v>
      </c>
      <c r="AO93">
        <v>60</v>
      </c>
    </row>
    <row r="94" spans="2:41" x14ac:dyDescent="0.25">
      <c r="B94" s="116" t="s">
        <v>251</v>
      </c>
      <c r="C94" s="116" t="s">
        <v>9</v>
      </c>
      <c r="D94" s="116" t="s">
        <v>30</v>
      </c>
      <c r="E94" s="116" t="s">
        <v>210</v>
      </c>
      <c r="F94" s="116" t="s">
        <v>9</v>
      </c>
      <c r="G94">
        <v>1216.4000000000001</v>
      </c>
      <c r="H94" s="276"/>
      <c r="I94" s="116">
        <f>тБакМаг_2020_21_Зимен[[#This Row],[SUM(`TotalHours`)]]-тБакМаг_2020_21_Зимен[[#This Row],[Стари Часове]]</f>
        <v>1216.4000000000001</v>
      </c>
      <c r="J94" s="116"/>
      <c r="K94" s="116"/>
      <c r="O94" t="s">
        <v>243</v>
      </c>
      <c r="P94" s="116" t="s">
        <v>9</v>
      </c>
      <c r="Q94" s="116" t="s">
        <v>34</v>
      </c>
      <c r="R94" s="116" t="s">
        <v>209</v>
      </c>
      <c r="S94" s="116" t="s">
        <v>20</v>
      </c>
      <c r="T94" s="192">
        <v>90</v>
      </c>
      <c r="U94" s="273"/>
      <c r="V9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4" s="192"/>
      <c r="X94" s="116"/>
      <c r="AB94" s="116" t="s">
        <v>243</v>
      </c>
      <c r="AC94" s="116" t="s">
        <v>209</v>
      </c>
      <c r="AD94">
        <v>5</v>
      </c>
      <c r="AE94" s="116" t="s">
        <v>172</v>
      </c>
      <c r="AF94">
        <v>13</v>
      </c>
      <c r="AG94" s="116" t="s">
        <v>13</v>
      </c>
      <c r="AH94" s="116" t="s">
        <v>164</v>
      </c>
      <c r="AI94" s="116" t="s">
        <v>182</v>
      </c>
      <c r="AJ94" s="116" t="s">
        <v>13</v>
      </c>
      <c r="AL94" t="s">
        <v>274</v>
      </c>
      <c r="AO94">
        <v>264.67</v>
      </c>
    </row>
    <row r="95" spans="2:41" x14ac:dyDescent="0.25">
      <c r="B95" s="116" t="s">
        <v>251</v>
      </c>
      <c r="C95" s="116" t="s">
        <v>9</v>
      </c>
      <c r="D95" s="116" t="s">
        <v>30</v>
      </c>
      <c r="E95" s="116" t="s">
        <v>210</v>
      </c>
      <c r="F95" s="116" t="s">
        <v>25</v>
      </c>
      <c r="G95">
        <v>69</v>
      </c>
      <c r="H95" s="276"/>
      <c r="I95" s="116">
        <f>тБакМаг_2020_21_Зимен[[#This Row],[SUM(`TotalHours`)]]-тБакМаг_2020_21_Зимен[[#This Row],[Стари Часове]]</f>
        <v>69</v>
      </c>
      <c r="J95" s="116"/>
      <c r="K95" s="116"/>
      <c r="O95" t="s">
        <v>243</v>
      </c>
      <c r="P95" s="116" t="s">
        <v>9</v>
      </c>
      <c r="Q95" s="116" t="s">
        <v>34</v>
      </c>
      <c r="R95" s="116" t="s">
        <v>209</v>
      </c>
      <c r="S95" s="116" t="s">
        <v>25</v>
      </c>
      <c r="T95" s="192">
        <v>60</v>
      </c>
      <c r="U95" s="273"/>
      <c r="V9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5" s="192"/>
      <c r="X95" s="116"/>
      <c r="AB95" s="116" t="s">
        <v>243</v>
      </c>
      <c r="AC95" s="116" t="s">
        <v>209</v>
      </c>
      <c r="AD95">
        <v>5</v>
      </c>
      <c r="AE95" s="116" t="s">
        <v>172</v>
      </c>
      <c r="AF95">
        <v>14</v>
      </c>
      <c r="AG95" s="116" t="s">
        <v>13</v>
      </c>
      <c r="AH95" s="116" t="s">
        <v>165</v>
      </c>
      <c r="AI95" s="116" t="s">
        <v>182</v>
      </c>
      <c r="AJ95" s="116" t="s">
        <v>20</v>
      </c>
      <c r="AL95" t="s">
        <v>274</v>
      </c>
      <c r="AO95">
        <v>30</v>
      </c>
    </row>
    <row r="96" spans="2:41" x14ac:dyDescent="0.25">
      <c r="B96" s="116" t="s">
        <v>251</v>
      </c>
      <c r="C96" s="116" t="s">
        <v>9</v>
      </c>
      <c r="D96" s="116" t="s">
        <v>30</v>
      </c>
      <c r="E96" s="116" t="s">
        <v>210</v>
      </c>
      <c r="F96" s="116" t="s">
        <v>17</v>
      </c>
      <c r="G96">
        <v>81</v>
      </c>
      <c r="H96" s="276"/>
      <c r="I96" s="116">
        <f>тБакМаг_2020_21_Зимен[[#This Row],[SUM(`TotalHours`)]]-тБакМаг_2020_21_Зимен[[#This Row],[Стари Часове]]</f>
        <v>81</v>
      </c>
      <c r="J96" s="116"/>
      <c r="K96" s="116"/>
      <c r="O96" t="s">
        <v>243</v>
      </c>
      <c r="P96" s="116" t="s">
        <v>9</v>
      </c>
      <c r="Q96" s="116" t="s">
        <v>34</v>
      </c>
      <c r="R96" s="116" t="s">
        <v>209</v>
      </c>
      <c r="S96" s="116" t="s">
        <v>14</v>
      </c>
      <c r="T96" s="192">
        <v>990</v>
      </c>
      <c r="U96" s="273"/>
      <c r="V9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6" s="192"/>
      <c r="X96" s="116"/>
      <c r="AB96" s="116" t="s">
        <v>243</v>
      </c>
      <c r="AC96" s="116" t="s">
        <v>209</v>
      </c>
      <c r="AD96">
        <v>5</v>
      </c>
      <c r="AE96" s="116" t="s">
        <v>172</v>
      </c>
      <c r="AF96">
        <v>14</v>
      </c>
      <c r="AG96" s="116" t="s">
        <v>13</v>
      </c>
      <c r="AH96" s="116" t="s">
        <v>165</v>
      </c>
      <c r="AI96" s="116" t="s">
        <v>182</v>
      </c>
      <c r="AJ96" s="116" t="s">
        <v>10</v>
      </c>
      <c r="AL96" t="s">
        <v>274</v>
      </c>
      <c r="AO96">
        <v>15</v>
      </c>
    </row>
    <row r="97" spans="2:41" x14ac:dyDescent="0.25">
      <c r="B97" s="116" t="s">
        <v>251</v>
      </c>
      <c r="C97" s="116" t="s">
        <v>9</v>
      </c>
      <c r="D97" s="116" t="s">
        <v>34</v>
      </c>
      <c r="E97" s="116" t="s">
        <v>209</v>
      </c>
      <c r="F97" s="116" t="s">
        <v>9</v>
      </c>
      <c r="G97">
        <v>2280</v>
      </c>
      <c r="H97" s="276"/>
      <c r="I97" s="116">
        <f>тБакМаг_2020_21_Зимен[[#This Row],[SUM(`TotalHours`)]]-тБакМаг_2020_21_Зимен[[#This Row],[Стари Часове]]</f>
        <v>2280</v>
      </c>
      <c r="J97" s="116"/>
      <c r="K97" s="116"/>
      <c r="O97" t="s">
        <v>243</v>
      </c>
      <c r="P97" s="116" t="s">
        <v>9</v>
      </c>
      <c r="Q97" s="116" t="s">
        <v>34</v>
      </c>
      <c r="R97" s="116" t="s">
        <v>209</v>
      </c>
      <c r="S97" s="116" t="s">
        <v>15</v>
      </c>
      <c r="T97" s="192">
        <v>120</v>
      </c>
      <c r="U97" s="273"/>
      <c r="V9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7" s="192"/>
      <c r="X97" s="116"/>
      <c r="AB97" s="116" t="s">
        <v>243</v>
      </c>
      <c r="AC97" s="116" t="s">
        <v>209</v>
      </c>
      <c r="AD97">
        <v>5</v>
      </c>
      <c r="AE97" s="116" t="s">
        <v>172</v>
      </c>
      <c r="AF97">
        <v>14</v>
      </c>
      <c r="AG97" s="116" t="s">
        <v>13</v>
      </c>
      <c r="AH97" s="116" t="s">
        <v>165</v>
      </c>
      <c r="AI97" s="116" t="s">
        <v>182</v>
      </c>
      <c r="AJ97" s="116" t="s">
        <v>15</v>
      </c>
      <c r="AL97" t="s">
        <v>274</v>
      </c>
      <c r="AO97">
        <v>334.25</v>
      </c>
    </row>
    <row r="98" spans="2:41" x14ac:dyDescent="0.25">
      <c r="B98" s="116" t="s">
        <v>251</v>
      </c>
      <c r="C98" s="116" t="s">
        <v>9</v>
      </c>
      <c r="D98" s="116" t="s">
        <v>34</v>
      </c>
      <c r="E98" s="116" t="s">
        <v>209</v>
      </c>
      <c r="F98" s="116" t="s">
        <v>20</v>
      </c>
      <c r="G98">
        <v>30</v>
      </c>
      <c r="H98" s="276"/>
      <c r="I98" s="116">
        <f>тБакМаг_2020_21_Зимен[[#This Row],[SUM(`TotalHours`)]]-тБакМаг_2020_21_Зимен[[#This Row],[Стари Часове]]</f>
        <v>30</v>
      </c>
      <c r="J98" s="116"/>
      <c r="K98" s="116"/>
      <c r="O98" t="s">
        <v>243</v>
      </c>
      <c r="P98" s="116" t="s">
        <v>9</v>
      </c>
      <c r="Q98" s="116" t="s">
        <v>34</v>
      </c>
      <c r="R98" s="116" t="s">
        <v>209</v>
      </c>
      <c r="S98" s="116" t="s">
        <v>27</v>
      </c>
      <c r="T98" s="192">
        <v>300</v>
      </c>
      <c r="U98" s="273"/>
      <c r="V9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8" s="192"/>
      <c r="X98" s="116"/>
      <c r="AB98" s="116" t="s">
        <v>243</v>
      </c>
      <c r="AC98" s="116" t="s">
        <v>209</v>
      </c>
      <c r="AD98">
        <v>5</v>
      </c>
      <c r="AE98" s="116" t="s">
        <v>172</v>
      </c>
      <c r="AF98">
        <v>14</v>
      </c>
      <c r="AG98" s="116" t="s">
        <v>13</v>
      </c>
      <c r="AH98" s="116" t="s">
        <v>165</v>
      </c>
      <c r="AI98" s="116" t="s">
        <v>182</v>
      </c>
      <c r="AJ98" s="116" t="s">
        <v>16</v>
      </c>
      <c r="AL98" t="s">
        <v>274</v>
      </c>
      <c r="AO98">
        <v>91</v>
      </c>
    </row>
    <row r="99" spans="2:41" x14ac:dyDescent="0.25">
      <c r="B99" s="116" t="s">
        <v>251</v>
      </c>
      <c r="C99" s="116" t="s">
        <v>9</v>
      </c>
      <c r="D99" s="116" t="s">
        <v>34</v>
      </c>
      <c r="E99" s="116" t="s">
        <v>209</v>
      </c>
      <c r="F99" s="116" t="s">
        <v>10</v>
      </c>
      <c r="G99">
        <v>45</v>
      </c>
      <c r="H99" s="276"/>
      <c r="I99" s="116">
        <f>тБакМаг_2020_21_Зимен[[#This Row],[SUM(`TotalHours`)]]-тБакМаг_2020_21_Зимен[[#This Row],[Стари Часове]]</f>
        <v>45</v>
      </c>
      <c r="J99" s="116"/>
      <c r="K99" s="116"/>
      <c r="O99" t="s">
        <v>243</v>
      </c>
      <c r="P99" s="116" t="s">
        <v>9</v>
      </c>
      <c r="Q99" s="116" t="s">
        <v>34</v>
      </c>
      <c r="R99" s="116" t="s">
        <v>209</v>
      </c>
      <c r="S99" s="116" t="s">
        <v>17</v>
      </c>
      <c r="T99" s="192">
        <v>150</v>
      </c>
      <c r="U99" s="273"/>
      <c r="V9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99" s="192"/>
      <c r="X99" s="116"/>
      <c r="AB99" s="116" t="s">
        <v>243</v>
      </c>
      <c r="AC99" s="116" t="s">
        <v>209</v>
      </c>
      <c r="AD99">
        <v>5</v>
      </c>
      <c r="AE99" s="116" t="s">
        <v>172</v>
      </c>
      <c r="AF99">
        <v>14</v>
      </c>
      <c r="AG99" s="116" t="s">
        <v>13</v>
      </c>
      <c r="AH99" s="116" t="s">
        <v>165</v>
      </c>
      <c r="AI99" s="116" t="s">
        <v>182</v>
      </c>
      <c r="AJ99" s="116" t="s">
        <v>13</v>
      </c>
      <c r="AL99" t="s">
        <v>274</v>
      </c>
      <c r="AO99">
        <v>613.16</v>
      </c>
    </row>
    <row r="100" spans="2:41" x14ac:dyDescent="0.25">
      <c r="B100" s="116" t="s">
        <v>251</v>
      </c>
      <c r="C100" s="116" t="s">
        <v>9</v>
      </c>
      <c r="D100" s="116" t="s">
        <v>34</v>
      </c>
      <c r="E100" s="116" t="s">
        <v>209</v>
      </c>
      <c r="F100" s="116" t="s">
        <v>25</v>
      </c>
      <c r="G100">
        <v>60</v>
      </c>
      <c r="H100" s="276"/>
      <c r="I100" s="116">
        <f>тБакМаг_2020_21_Зимен[[#This Row],[SUM(`TotalHours`)]]-тБакМаг_2020_21_Зимен[[#This Row],[Стари Часове]]</f>
        <v>60</v>
      </c>
      <c r="J100" s="116"/>
      <c r="K100" s="116"/>
      <c r="O100" t="s">
        <v>243</v>
      </c>
      <c r="P100" s="116" t="s">
        <v>9</v>
      </c>
      <c r="Q100" s="116" t="s">
        <v>34</v>
      </c>
      <c r="R100" s="116" t="s">
        <v>210</v>
      </c>
      <c r="S100" s="116" t="s">
        <v>8</v>
      </c>
      <c r="T100" s="192">
        <v>48</v>
      </c>
      <c r="U100" s="273"/>
      <c r="V10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0" s="192"/>
      <c r="X100" s="116"/>
      <c r="AB100" s="116" t="s">
        <v>243</v>
      </c>
      <c r="AC100" s="116" t="s">
        <v>209</v>
      </c>
      <c r="AD100">
        <v>5</v>
      </c>
      <c r="AE100" s="116" t="s">
        <v>172</v>
      </c>
      <c r="AF100">
        <v>15</v>
      </c>
      <c r="AG100" s="116" t="s">
        <v>18</v>
      </c>
      <c r="AH100" s="116" t="s">
        <v>166</v>
      </c>
      <c r="AI100" s="116" t="s">
        <v>18</v>
      </c>
      <c r="AJ100" s="116" t="s">
        <v>8</v>
      </c>
      <c r="AL100" t="s">
        <v>274</v>
      </c>
      <c r="AO100">
        <v>90</v>
      </c>
    </row>
    <row r="101" spans="2:41" x14ac:dyDescent="0.25">
      <c r="B101" s="116" t="s">
        <v>251</v>
      </c>
      <c r="C101" s="116" t="s">
        <v>9</v>
      </c>
      <c r="D101" s="116" t="s">
        <v>34</v>
      </c>
      <c r="E101" s="116" t="s">
        <v>209</v>
      </c>
      <c r="F101" s="116" t="s">
        <v>14</v>
      </c>
      <c r="G101">
        <v>1560</v>
      </c>
      <c r="H101" s="276"/>
      <c r="I101" s="116">
        <f>тБакМаг_2020_21_Зимен[[#This Row],[SUM(`TotalHours`)]]-тБакМаг_2020_21_Зимен[[#This Row],[Стари Часове]]</f>
        <v>1560</v>
      </c>
      <c r="J101" s="116"/>
      <c r="K101" s="116"/>
      <c r="O101" t="s">
        <v>243</v>
      </c>
      <c r="P101" s="116" t="s">
        <v>9</v>
      </c>
      <c r="Q101" s="116" t="s">
        <v>34</v>
      </c>
      <c r="R101" s="116" t="s">
        <v>210</v>
      </c>
      <c r="S101" s="116" t="s">
        <v>9</v>
      </c>
      <c r="T101" s="192">
        <v>873</v>
      </c>
      <c r="U101" s="273"/>
      <c r="V10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1" s="192"/>
      <c r="X101" s="116"/>
      <c r="AB101" s="116" t="s">
        <v>243</v>
      </c>
      <c r="AC101" s="116" t="s">
        <v>209</v>
      </c>
      <c r="AD101">
        <v>5</v>
      </c>
      <c r="AE101" s="116" t="s">
        <v>172</v>
      </c>
      <c r="AF101">
        <v>15</v>
      </c>
      <c r="AG101" s="116" t="s">
        <v>18</v>
      </c>
      <c r="AH101" s="116" t="s">
        <v>166</v>
      </c>
      <c r="AI101" s="116" t="s">
        <v>18</v>
      </c>
      <c r="AJ101" s="116" t="s">
        <v>14</v>
      </c>
      <c r="AL101" t="s">
        <v>274</v>
      </c>
      <c r="AO101">
        <v>225</v>
      </c>
    </row>
    <row r="102" spans="2:41" x14ac:dyDescent="0.25">
      <c r="B102" s="116" t="s">
        <v>251</v>
      </c>
      <c r="C102" s="116" t="s">
        <v>9</v>
      </c>
      <c r="D102" s="116" t="s">
        <v>34</v>
      </c>
      <c r="E102" s="116" t="s">
        <v>209</v>
      </c>
      <c r="F102" s="116" t="s">
        <v>27</v>
      </c>
      <c r="G102">
        <v>510</v>
      </c>
      <c r="H102" s="276"/>
      <c r="I102" s="116">
        <f>тБакМаг_2020_21_Зимен[[#This Row],[SUM(`TotalHours`)]]-тБакМаг_2020_21_Зимен[[#This Row],[Стари Часове]]</f>
        <v>510</v>
      </c>
      <c r="J102" s="116"/>
      <c r="K102" s="116"/>
      <c r="O102" t="s">
        <v>243</v>
      </c>
      <c r="P102" s="116" t="s">
        <v>9</v>
      </c>
      <c r="Q102" s="116" t="s">
        <v>34</v>
      </c>
      <c r="R102" s="116" t="s">
        <v>210</v>
      </c>
      <c r="S102" s="116" t="s">
        <v>10</v>
      </c>
      <c r="T102" s="192">
        <v>15</v>
      </c>
      <c r="U102" s="273"/>
      <c r="V10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2" s="192"/>
      <c r="X102" s="116"/>
      <c r="AB102" s="116" t="s">
        <v>243</v>
      </c>
      <c r="AC102" s="116" t="s">
        <v>209</v>
      </c>
      <c r="AD102">
        <v>5</v>
      </c>
      <c r="AE102" s="116" t="s">
        <v>172</v>
      </c>
      <c r="AF102">
        <v>15</v>
      </c>
      <c r="AG102" s="116" t="s">
        <v>18</v>
      </c>
      <c r="AH102" s="116" t="s">
        <v>166</v>
      </c>
      <c r="AI102" s="116" t="s">
        <v>18</v>
      </c>
      <c r="AJ102" s="116" t="s">
        <v>18</v>
      </c>
      <c r="AL102" t="s">
        <v>274</v>
      </c>
      <c r="AO102">
        <v>597</v>
      </c>
    </row>
    <row r="103" spans="2:41" x14ac:dyDescent="0.25">
      <c r="B103" s="116" t="s">
        <v>251</v>
      </c>
      <c r="C103" s="116" t="s">
        <v>9</v>
      </c>
      <c r="D103" s="116" t="s">
        <v>34</v>
      </c>
      <c r="E103" s="116" t="s">
        <v>209</v>
      </c>
      <c r="F103" s="116" t="s">
        <v>17</v>
      </c>
      <c r="G103">
        <v>90</v>
      </c>
      <c r="H103" s="276"/>
      <c r="I103" s="116">
        <f>тБакМаг_2020_21_Зимен[[#This Row],[SUM(`TotalHours`)]]-тБакМаг_2020_21_Зимен[[#This Row],[Стари Часове]]</f>
        <v>90</v>
      </c>
      <c r="J103" s="116"/>
      <c r="K103" s="116"/>
      <c r="O103" t="s">
        <v>243</v>
      </c>
      <c r="P103" s="116" t="s">
        <v>9</v>
      </c>
      <c r="Q103" s="116" t="s">
        <v>34</v>
      </c>
      <c r="R103" s="116" t="s">
        <v>210</v>
      </c>
      <c r="S103" s="116" t="s">
        <v>17</v>
      </c>
      <c r="T103" s="192">
        <v>90</v>
      </c>
      <c r="U103" s="273"/>
      <c r="V10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3" s="192"/>
      <c r="X103" s="116"/>
      <c r="AB103" s="116" t="s">
        <v>243</v>
      </c>
      <c r="AC103" s="116" t="s">
        <v>209</v>
      </c>
      <c r="AD103">
        <v>5</v>
      </c>
      <c r="AE103" s="116" t="s">
        <v>172</v>
      </c>
      <c r="AF103">
        <v>15</v>
      </c>
      <c r="AG103" s="116" t="s">
        <v>18</v>
      </c>
      <c r="AH103" s="116" t="s">
        <v>166</v>
      </c>
      <c r="AI103" s="116" t="s">
        <v>18</v>
      </c>
      <c r="AJ103" s="116" t="s">
        <v>13</v>
      </c>
      <c r="AK103">
        <v>90</v>
      </c>
      <c r="AL103">
        <v>-45</v>
      </c>
      <c r="AM103" t="s">
        <v>261</v>
      </c>
      <c r="AN103">
        <v>44229</v>
      </c>
      <c r="AO103">
        <v>45</v>
      </c>
    </row>
    <row r="104" spans="2:41" x14ac:dyDescent="0.25">
      <c r="B104" s="116" t="s">
        <v>251</v>
      </c>
      <c r="C104" s="116" t="s">
        <v>9</v>
      </c>
      <c r="D104" s="116" t="s">
        <v>34</v>
      </c>
      <c r="E104" s="116" t="s">
        <v>209</v>
      </c>
      <c r="F104" s="116" t="s">
        <v>19</v>
      </c>
      <c r="G104">
        <v>90</v>
      </c>
      <c r="H104" s="276"/>
      <c r="I104" s="116">
        <f>тБакМаг_2020_21_Зимен[[#This Row],[SUM(`TotalHours`)]]-тБакМаг_2020_21_Зимен[[#This Row],[Стари Часове]]</f>
        <v>90</v>
      </c>
      <c r="J104" s="116"/>
      <c r="K104" s="116"/>
      <c r="O104" t="s">
        <v>243</v>
      </c>
      <c r="P104" s="116" t="s">
        <v>9</v>
      </c>
      <c r="Q104" s="116" t="s">
        <v>34</v>
      </c>
      <c r="R104" s="116" t="s">
        <v>210</v>
      </c>
      <c r="S104" s="116" t="s">
        <v>18</v>
      </c>
      <c r="T104" s="192">
        <v>9</v>
      </c>
      <c r="U104" s="273"/>
      <c r="V10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4" s="192"/>
      <c r="X104" s="116"/>
      <c r="AB104" s="116" t="s">
        <v>243</v>
      </c>
      <c r="AC104" s="116" t="s">
        <v>209</v>
      </c>
      <c r="AD104">
        <v>5</v>
      </c>
      <c r="AE104" s="116" t="s">
        <v>172</v>
      </c>
      <c r="AF104">
        <v>16</v>
      </c>
      <c r="AG104" s="116" t="s">
        <v>18</v>
      </c>
      <c r="AH104" s="116" t="s">
        <v>167</v>
      </c>
      <c r="AI104" s="116" t="s">
        <v>175</v>
      </c>
      <c r="AJ104" s="116" t="s">
        <v>15</v>
      </c>
      <c r="AL104" t="s">
        <v>274</v>
      </c>
      <c r="AO104">
        <v>300</v>
      </c>
    </row>
    <row r="105" spans="2:41" x14ac:dyDescent="0.25">
      <c r="B105" s="116" t="s">
        <v>251</v>
      </c>
      <c r="C105" s="116" t="s">
        <v>9</v>
      </c>
      <c r="D105" s="116" t="s">
        <v>34</v>
      </c>
      <c r="E105" s="116" t="s">
        <v>210</v>
      </c>
      <c r="F105" s="116" t="s">
        <v>8</v>
      </c>
      <c r="G105">
        <v>21</v>
      </c>
      <c r="H105" s="276"/>
      <c r="I105" s="116">
        <f>тБакМаг_2020_21_Зимен[[#This Row],[SUM(`TotalHours`)]]-тБакМаг_2020_21_Зимен[[#This Row],[Стари Часове]]</f>
        <v>21</v>
      </c>
      <c r="J105" s="116"/>
      <c r="K105" s="116"/>
      <c r="O105" t="s">
        <v>243</v>
      </c>
      <c r="P105" s="116" t="s">
        <v>9</v>
      </c>
      <c r="Q105" s="116" t="s">
        <v>34</v>
      </c>
      <c r="R105" s="116" t="s">
        <v>210</v>
      </c>
      <c r="S105" s="116" t="s">
        <v>23</v>
      </c>
      <c r="T105" s="192">
        <v>15</v>
      </c>
      <c r="U105" s="273"/>
      <c r="V10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5" s="192"/>
      <c r="X105" s="116"/>
      <c r="AB105" s="116" t="s">
        <v>243</v>
      </c>
      <c r="AC105" s="116" t="s">
        <v>209</v>
      </c>
      <c r="AD105">
        <v>5</v>
      </c>
      <c r="AE105" s="116" t="s">
        <v>172</v>
      </c>
      <c r="AF105">
        <v>16</v>
      </c>
      <c r="AG105" s="116" t="s">
        <v>18</v>
      </c>
      <c r="AH105" s="116" t="s">
        <v>167</v>
      </c>
      <c r="AI105" s="116" t="s">
        <v>175</v>
      </c>
      <c r="AJ105" s="116" t="s">
        <v>18</v>
      </c>
      <c r="AL105" t="s">
        <v>274</v>
      </c>
      <c r="AO105">
        <v>613.71</v>
      </c>
    </row>
    <row r="106" spans="2:41" x14ac:dyDescent="0.25">
      <c r="B106" s="116" t="s">
        <v>251</v>
      </c>
      <c r="C106" s="116" t="s">
        <v>9</v>
      </c>
      <c r="D106" s="116" t="s">
        <v>34</v>
      </c>
      <c r="E106" s="116" t="s">
        <v>210</v>
      </c>
      <c r="F106" s="116" t="s">
        <v>9</v>
      </c>
      <c r="G106">
        <v>747</v>
      </c>
      <c r="H106" s="276"/>
      <c r="I106" s="116">
        <f>тБакМаг_2020_21_Зимен[[#This Row],[SUM(`TotalHours`)]]-тБакМаг_2020_21_Зимен[[#This Row],[Стари Часове]]</f>
        <v>747</v>
      </c>
      <c r="J106" s="116"/>
      <c r="K106" s="116"/>
      <c r="O106" t="s">
        <v>243</v>
      </c>
      <c r="P106" s="116" t="s">
        <v>10</v>
      </c>
      <c r="Q106" s="116" t="s">
        <v>46</v>
      </c>
      <c r="R106" s="116" t="s">
        <v>209</v>
      </c>
      <c r="S106" s="116" t="s">
        <v>21</v>
      </c>
      <c r="T106" s="192">
        <v>30</v>
      </c>
      <c r="U106" s="273"/>
      <c r="V10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6" s="192"/>
      <c r="X106" s="116"/>
      <c r="AB106" s="116" t="s">
        <v>243</v>
      </c>
      <c r="AC106" s="116" t="s">
        <v>209</v>
      </c>
      <c r="AD106">
        <v>5</v>
      </c>
      <c r="AE106" s="116" t="s">
        <v>172</v>
      </c>
      <c r="AF106">
        <v>16</v>
      </c>
      <c r="AG106" s="116" t="s">
        <v>18</v>
      </c>
      <c r="AH106" s="116" t="s">
        <v>167</v>
      </c>
      <c r="AI106" s="116" t="s">
        <v>175</v>
      </c>
      <c r="AJ106" s="116" t="s">
        <v>13</v>
      </c>
      <c r="AK106">
        <v>90</v>
      </c>
      <c r="AL106">
        <v>-45</v>
      </c>
      <c r="AM106" t="s">
        <v>262</v>
      </c>
      <c r="AN106">
        <v>44229</v>
      </c>
      <c r="AO106">
        <v>45</v>
      </c>
    </row>
    <row r="107" spans="2:41" x14ac:dyDescent="0.25">
      <c r="B107" s="116" t="s">
        <v>251</v>
      </c>
      <c r="C107" s="116" t="s">
        <v>9</v>
      </c>
      <c r="D107" s="116" t="s">
        <v>34</v>
      </c>
      <c r="E107" s="116" t="s">
        <v>210</v>
      </c>
      <c r="F107" s="116" t="s">
        <v>10</v>
      </c>
      <c r="G107">
        <v>30</v>
      </c>
      <c r="H107" s="276"/>
      <c r="I107" s="116">
        <f>тБакМаг_2020_21_Зимен[[#This Row],[SUM(`TotalHours`)]]-тБакМаг_2020_21_Зимен[[#This Row],[Стари Часове]]</f>
        <v>30</v>
      </c>
      <c r="J107" s="116"/>
      <c r="K107" s="116"/>
      <c r="O107" t="s">
        <v>243</v>
      </c>
      <c r="P107" s="116" t="s">
        <v>10</v>
      </c>
      <c r="Q107" s="116" t="s">
        <v>46</v>
      </c>
      <c r="R107" s="116" t="s">
        <v>209</v>
      </c>
      <c r="S107" s="116" t="s">
        <v>10</v>
      </c>
      <c r="T107" s="192">
        <v>1707</v>
      </c>
      <c r="U107" s="273"/>
      <c r="V10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7" s="192"/>
      <c r="X107" s="116"/>
      <c r="AB107" s="116" t="s">
        <v>243</v>
      </c>
      <c r="AC107" s="116" t="s">
        <v>209</v>
      </c>
      <c r="AD107">
        <v>7</v>
      </c>
      <c r="AE107" s="116" t="s">
        <v>45</v>
      </c>
      <c r="AF107">
        <v>1</v>
      </c>
      <c r="AG107" s="116" t="s">
        <v>10</v>
      </c>
      <c r="AH107" s="116" t="s">
        <v>46</v>
      </c>
      <c r="AI107" s="116" t="s">
        <v>10</v>
      </c>
      <c r="AJ107" s="116" t="s">
        <v>21</v>
      </c>
      <c r="AL107" t="s">
        <v>274</v>
      </c>
      <c r="AO107">
        <v>30</v>
      </c>
    </row>
    <row r="108" spans="2:41" x14ac:dyDescent="0.25">
      <c r="B108" s="116" t="s">
        <v>251</v>
      </c>
      <c r="C108" s="116" t="s">
        <v>10</v>
      </c>
      <c r="D108" s="116" t="s">
        <v>46</v>
      </c>
      <c r="E108" s="116" t="s">
        <v>209</v>
      </c>
      <c r="F108" s="116" t="s">
        <v>10</v>
      </c>
      <c r="G108">
        <v>1488</v>
      </c>
      <c r="H108" s="276"/>
      <c r="I108" s="116">
        <f>тБакМаг_2020_21_Зимен[[#This Row],[SUM(`TotalHours`)]]-тБакМаг_2020_21_Зимен[[#This Row],[Стари Часове]]</f>
        <v>1488</v>
      </c>
      <c r="J108" s="116"/>
      <c r="K108" s="116"/>
      <c r="O108" t="s">
        <v>243</v>
      </c>
      <c r="P108" s="116" t="s">
        <v>10</v>
      </c>
      <c r="Q108" s="116" t="s">
        <v>46</v>
      </c>
      <c r="R108" s="116" t="s">
        <v>209</v>
      </c>
      <c r="S108" s="116" t="s">
        <v>14</v>
      </c>
      <c r="T108" s="192">
        <v>120</v>
      </c>
      <c r="U108" s="273"/>
      <c r="V10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8" s="192"/>
      <c r="X108" s="116"/>
      <c r="AB108" s="116" t="s">
        <v>243</v>
      </c>
      <c r="AC108" s="116" t="s">
        <v>209</v>
      </c>
      <c r="AD108">
        <v>7</v>
      </c>
      <c r="AE108" s="116" t="s">
        <v>45</v>
      </c>
      <c r="AF108">
        <v>1</v>
      </c>
      <c r="AG108" s="116" t="s">
        <v>10</v>
      </c>
      <c r="AH108" s="116" t="s">
        <v>46</v>
      </c>
      <c r="AI108" s="116" t="s">
        <v>10</v>
      </c>
      <c r="AJ108" s="116" t="s">
        <v>10</v>
      </c>
      <c r="AL108" t="s">
        <v>274</v>
      </c>
      <c r="AO108">
        <v>1707</v>
      </c>
    </row>
    <row r="109" spans="2:41" x14ac:dyDescent="0.25">
      <c r="B109" s="116" t="s">
        <v>251</v>
      </c>
      <c r="C109" s="116" t="s">
        <v>10</v>
      </c>
      <c r="D109" s="116" t="s">
        <v>46</v>
      </c>
      <c r="E109" s="116" t="s">
        <v>209</v>
      </c>
      <c r="F109" s="116" t="s">
        <v>14</v>
      </c>
      <c r="G109">
        <v>90</v>
      </c>
      <c r="H109" s="276"/>
      <c r="I109" s="116">
        <f>тБакМаг_2020_21_Зимен[[#This Row],[SUM(`TotalHours`)]]-тБакМаг_2020_21_Зимен[[#This Row],[Стари Часове]]</f>
        <v>90</v>
      </c>
      <c r="J109" s="116"/>
      <c r="K109" s="116"/>
      <c r="O109" t="s">
        <v>243</v>
      </c>
      <c r="P109" s="116" t="s">
        <v>10</v>
      </c>
      <c r="Q109" s="116" t="s">
        <v>46</v>
      </c>
      <c r="R109" s="116" t="s">
        <v>209</v>
      </c>
      <c r="S109" s="116" t="s">
        <v>27</v>
      </c>
      <c r="T109" s="192">
        <v>30</v>
      </c>
      <c r="U109" s="273"/>
      <c r="V10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09" s="192"/>
      <c r="X109" s="116"/>
      <c r="AB109" s="116" t="s">
        <v>243</v>
      </c>
      <c r="AC109" s="116" t="s">
        <v>209</v>
      </c>
      <c r="AD109">
        <v>7</v>
      </c>
      <c r="AE109" s="116" t="s">
        <v>45</v>
      </c>
      <c r="AF109">
        <v>1</v>
      </c>
      <c r="AG109" s="116" t="s">
        <v>10</v>
      </c>
      <c r="AH109" s="116" t="s">
        <v>46</v>
      </c>
      <c r="AI109" s="116" t="s">
        <v>10</v>
      </c>
      <c r="AJ109" s="116" t="s">
        <v>14</v>
      </c>
      <c r="AL109" t="s">
        <v>274</v>
      </c>
      <c r="AO109">
        <v>120</v>
      </c>
    </row>
    <row r="110" spans="2:41" x14ac:dyDescent="0.25">
      <c r="B110" s="116" t="s">
        <v>251</v>
      </c>
      <c r="C110" s="116" t="s">
        <v>10</v>
      </c>
      <c r="D110" s="116" t="s">
        <v>46</v>
      </c>
      <c r="E110" s="116" t="s">
        <v>209</v>
      </c>
      <c r="F110" s="116" t="s">
        <v>27</v>
      </c>
      <c r="G110">
        <v>12</v>
      </c>
      <c r="H110" s="276"/>
      <c r="I110" s="116">
        <f>тБакМаг_2020_21_Зимен[[#This Row],[SUM(`TotalHours`)]]-тБакМаг_2020_21_Зимен[[#This Row],[Стари Часове]]</f>
        <v>12</v>
      </c>
      <c r="J110" s="116"/>
      <c r="K110" s="116"/>
      <c r="O110" t="s">
        <v>243</v>
      </c>
      <c r="P110" s="116" t="s">
        <v>10</v>
      </c>
      <c r="Q110" s="116" t="s">
        <v>46</v>
      </c>
      <c r="R110" s="116" t="s">
        <v>210</v>
      </c>
      <c r="S110" s="116" t="s">
        <v>10</v>
      </c>
      <c r="T110" s="192">
        <v>309</v>
      </c>
      <c r="U110" s="273"/>
      <c r="V11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0" s="192"/>
      <c r="X110" s="116"/>
      <c r="AB110" s="116" t="s">
        <v>243</v>
      </c>
      <c r="AC110" s="116" t="s">
        <v>209</v>
      </c>
      <c r="AD110">
        <v>7</v>
      </c>
      <c r="AE110" s="116" t="s">
        <v>45</v>
      </c>
      <c r="AF110">
        <v>1</v>
      </c>
      <c r="AG110" s="116" t="s">
        <v>10</v>
      </c>
      <c r="AH110" s="116" t="s">
        <v>46</v>
      </c>
      <c r="AI110" s="116" t="s">
        <v>10</v>
      </c>
      <c r="AJ110" s="116" t="s">
        <v>27</v>
      </c>
      <c r="AL110" t="s">
        <v>274</v>
      </c>
      <c r="AO110">
        <v>30</v>
      </c>
    </row>
    <row r="111" spans="2:41" x14ac:dyDescent="0.25">
      <c r="B111" s="116" t="s">
        <v>251</v>
      </c>
      <c r="C111" s="116" t="s">
        <v>10</v>
      </c>
      <c r="D111" s="116" t="s">
        <v>46</v>
      </c>
      <c r="E111" s="116" t="s">
        <v>210</v>
      </c>
      <c r="F111" s="116" t="s">
        <v>8</v>
      </c>
      <c r="G111">
        <v>18</v>
      </c>
      <c r="H111" s="276"/>
      <c r="I111" s="116">
        <f>тБакМаг_2020_21_Зимен[[#This Row],[SUM(`TotalHours`)]]-тБакМаг_2020_21_Зимен[[#This Row],[Стари Часове]]</f>
        <v>18</v>
      </c>
      <c r="J111" s="116"/>
      <c r="K111" s="116"/>
      <c r="O111" t="s">
        <v>243</v>
      </c>
      <c r="P111" s="116" t="s">
        <v>10</v>
      </c>
      <c r="Q111" s="116" t="s">
        <v>47</v>
      </c>
      <c r="R111" s="116" t="s">
        <v>209</v>
      </c>
      <c r="S111" s="116" t="s">
        <v>21</v>
      </c>
      <c r="T111" s="192">
        <v>15</v>
      </c>
      <c r="U111" s="273"/>
      <c r="V11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1" s="192"/>
      <c r="X111" s="116"/>
      <c r="AB111" s="116" t="s">
        <v>243</v>
      </c>
      <c r="AC111" s="116" t="s">
        <v>209</v>
      </c>
      <c r="AD111">
        <v>7</v>
      </c>
      <c r="AE111" s="116" t="s">
        <v>45</v>
      </c>
      <c r="AF111">
        <v>2</v>
      </c>
      <c r="AG111" s="116" t="s">
        <v>10</v>
      </c>
      <c r="AH111" s="116" t="s">
        <v>47</v>
      </c>
      <c r="AI111" s="116" t="s">
        <v>10</v>
      </c>
      <c r="AJ111" s="116" t="s">
        <v>21</v>
      </c>
      <c r="AL111" t="s">
        <v>274</v>
      </c>
      <c r="AO111">
        <v>15</v>
      </c>
    </row>
    <row r="112" spans="2:41" x14ac:dyDescent="0.25">
      <c r="B112" s="116" t="s">
        <v>251</v>
      </c>
      <c r="C112" s="116" t="s">
        <v>10</v>
      </c>
      <c r="D112" s="116" t="s">
        <v>46</v>
      </c>
      <c r="E112" s="116" t="s">
        <v>210</v>
      </c>
      <c r="F112" s="116" t="s">
        <v>10</v>
      </c>
      <c r="G112">
        <v>420</v>
      </c>
      <c r="H112" s="276"/>
      <c r="I112" s="116">
        <f>тБакМаг_2020_21_Зимен[[#This Row],[SUM(`TotalHours`)]]-тБакМаг_2020_21_Зимен[[#This Row],[Стари Часове]]</f>
        <v>420</v>
      </c>
      <c r="J112" s="116"/>
      <c r="K112" s="116"/>
      <c r="O112" t="s">
        <v>243</v>
      </c>
      <c r="P112" s="116" t="s">
        <v>10</v>
      </c>
      <c r="Q112" s="116" t="s">
        <v>47</v>
      </c>
      <c r="R112" s="116" t="s">
        <v>209</v>
      </c>
      <c r="S112" s="116" t="s">
        <v>10</v>
      </c>
      <c r="T112" s="192">
        <v>1149</v>
      </c>
      <c r="U112" s="273"/>
      <c r="V11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2" s="192"/>
      <c r="X112" s="116"/>
      <c r="AB112" s="116" t="s">
        <v>243</v>
      </c>
      <c r="AC112" s="116" t="s">
        <v>209</v>
      </c>
      <c r="AD112">
        <v>7</v>
      </c>
      <c r="AE112" s="116" t="s">
        <v>45</v>
      </c>
      <c r="AF112">
        <v>2</v>
      </c>
      <c r="AG112" s="116" t="s">
        <v>10</v>
      </c>
      <c r="AH112" s="116" t="s">
        <v>47</v>
      </c>
      <c r="AI112" s="116" t="s">
        <v>10</v>
      </c>
      <c r="AJ112" s="116" t="s">
        <v>10</v>
      </c>
      <c r="AL112" t="s">
        <v>274</v>
      </c>
      <c r="AO112">
        <v>1149</v>
      </c>
    </row>
    <row r="113" spans="2:41" x14ac:dyDescent="0.25">
      <c r="B113" s="116" t="s">
        <v>251</v>
      </c>
      <c r="C113" s="116" t="s">
        <v>10</v>
      </c>
      <c r="D113" s="116" t="s">
        <v>46</v>
      </c>
      <c r="E113" s="116" t="s">
        <v>210</v>
      </c>
      <c r="F113" s="116" t="s">
        <v>18</v>
      </c>
      <c r="G113">
        <v>30</v>
      </c>
      <c r="H113" s="276"/>
      <c r="I113" s="116">
        <f>тБакМаг_2020_21_Зимен[[#This Row],[SUM(`TotalHours`)]]-тБакМаг_2020_21_Зимен[[#This Row],[Стари Часове]]</f>
        <v>30</v>
      </c>
      <c r="J113" s="116"/>
      <c r="K113" s="116"/>
      <c r="O113" t="s">
        <v>243</v>
      </c>
      <c r="P113" s="116" t="s">
        <v>10</v>
      </c>
      <c r="Q113" s="116" t="s">
        <v>47</v>
      </c>
      <c r="R113" s="116" t="s">
        <v>209</v>
      </c>
      <c r="S113" s="116" t="s">
        <v>17</v>
      </c>
      <c r="T113" s="192">
        <v>120</v>
      </c>
      <c r="U113" s="273"/>
      <c r="V11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3" s="192"/>
      <c r="X113" s="116"/>
      <c r="AB113" s="116" t="s">
        <v>243</v>
      </c>
      <c r="AC113" s="116" t="s">
        <v>209</v>
      </c>
      <c r="AD113">
        <v>7</v>
      </c>
      <c r="AE113" s="116" t="s">
        <v>45</v>
      </c>
      <c r="AF113">
        <v>2</v>
      </c>
      <c r="AG113" s="116" t="s">
        <v>10</v>
      </c>
      <c r="AH113" s="116" t="s">
        <v>47</v>
      </c>
      <c r="AI113" s="116" t="s">
        <v>10</v>
      </c>
      <c r="AJ113" s="116" t="s">
        <v>17</v>
      </c>
      <c r="AL113" t="s">
        <v>274</v>
      </c>
      <c r="AO113">
        <v>120</v>
      </c>
    </row>
    <row r="114" spans="2:41" x14ac:dyDescent="0.25">
      <c r="B114" s="116" t="s">
        <v>251</v>
      </c>
      <c r="C114" s="116" t="s">
        <v>10</v>
      </c>
      <c r="D114" s="116" t="s">
        <v>47</v>
      </c>
      <c r="E114" s="116" t="s">
        <v>209</v>
      </c>
      <c r="F114" s="116" t="s">
        <v>10</v>
      </c>
      <c r="G114">
        <v>1620</v>
      </c>
      <c r="H114" s="276"/>
      <c r="I114" s="116">
        <f>тБакМаг_2020_21_Зимен[[#This Row],[SUM(`TotalHours`)]]-тБакМаг_2020_21_Зимен[[#This Row],[Стари Часове]]</f>
        <v>1620</v>
      </c>
      <c r="J114" s="116"/>
      <c r="K114" s="116"/>
      <c r="O114" t="s">
        <v>243</v>
      </c>
      <c r="P114" s="116" t="s">
        <v>10</v>
      </c>
      <c r="Q114" s="116" t="s">
        <v>201</v>
      </c>
      <c r="R114" s="116" t="s">
        <v>209</v>
      </c>
      <c r="S114" s="116" t="s">
        <v>10</v>
      </c>
      <c r="T114" s="192">
        <v>941</v>
      </c>
      <c r="U114" s="273"/>
      <c r="V11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4" s="192"/>
      <c r="X114" s="116"/>
      <c r="AB114" s="116" t="s">
        <v>243</v>
      </c>
      <c r="AC114" s="116" t="s">
        <v>209</v>
      </c>
      <c r="AD114">
        <v>7</v>
      </c>
      <c r="AE114" s="116" t="s">
        <v>45</v>
      </c>
      <c r="AF114">
        <v>3</v>
      </c>
      <c r="AG114" s="116" t="s">
        <v>10</v>
      </c>
      <c r="AH114" s="116" t="s">
        <v>48</v>
      </c>
      <c r="AI114" s="116" t="s">
        <v>10</v>
      </c>
      <c r="AJ114" s="116" t="s">
        <v>24</v>
      </c>
      <c r="AL114" t="s">
        <v>274</v>
      </c>
      <c r="AO114">
        <v>15</v>
      </c>
    </row>
    <row r="115" spans="2:41" x14ac:dyDescent="0.25">
      <c r="B115" s="116" t="s">
        <v>251</v>
      </c>
      <c r="C115" s="116" t="s">
        <v>10</v>
      </c>
      <c r="D115" s="116" t="s">
        <v>47</v>
      </c>
      <c r="E115" s="116" t="s">
        <v>209</v>
      </c>
      <c r="F115" s="116" t="s">
        <v>14</v>
      </c>
      <c r="G115">
        <v>30</v>
      </c>
      <c r="H115" s="276"/>
      <c r="I115" s="116">
        <f>тБакМаг_2020_21_Зимен[[#This Row],[SUM(`TotalHours`)]]-тБакМаг_2020_21_Зимен[[#This Row],[Стари Часове]]</f>
        <v>30</v>
      </c>
      <c r="J115" s="116"/>
      <c r="K115" s="116"/>
      <c r="O115" t="s">
        <v>243</v>
      </c>
      <c r="P115" s="116" t="s">
        <v>10</v>
      </c>
      <c r="Q115" s="116" t="s">
        <v>201</v>
      </c>
      <c r="R115" s="116" t="s">
        <v>210</v>
      </c>
      <c r="S115" s="116" t="s">
        <v>10</v>
      </c>
      <c r="T115" s="192">
        <v>132</v>
      </c>
      <c r="U115" s="273"/>
      <c r="V11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5" s="192"/>
      <c r="X115" s="116"/>
      <c r="AB115" s="116" t="s">
        <v>243</v>
      </c>
      <c r="AC115" s="116" t="s">
        <v>209</v>
      </c>
      <c r="AD115">
        <v>7</v>
      </c>
      <c r="AE115" s="116" t="s">
        <v>45</v>
      </c>
      <c r="AF115">
        <v>3</v>
      </c>
      <c r="AG115" s="116" t="s">
        <v>10</v>
      </c>
      <c r="AH115" s="116" t="s">
        <v>48</v>
      </c>
      <c r="AI115" s="116" t="s">
        <v>10</v>
      </c>
      <c r="AJ115" s="116" t="s">
        <v>10</v>
      </c>
      <c r="AL115" t="s">
        <v>274</v>
      </c>
      <c r="AO115">
        <v>3249.13</v>
      </c>
    </row>
    <row r="116" spans="2:41" x14ac:dyDescent="0.25">
      <c r="B116" s="116" t="s">
        <v>251</v>
      </c>
      <c r="C116" s="116" t="s">
        <v>10</v>
      </c>
      <c r="D116" s="116" t="s">
        <v>47</v>
      </c>
      <c r="E116" s="116" t="s">
        <v>209</v>
      </c>
      <c r="F116" s="116" t="s">
        <v>17</v>
      </c>
      <c r="G116">
        <v>60</v>
      </c>
      <c r="H116" s="276"/>
      <c r="I116" s="116">
        <f>тБакМаг_2020_21_Зимен[[#This Row],[SUM(`TotalHours`)]]-тБакМаг_2020_21_Зимен[[#This Row],[Стари Часове]]</f>
        <v>60</v>
      </c>
      <c r="J116" s="116"/>
      <c r="K116" s="116"/>
      <c r="O116" t="s">
        <v>243</v>
      </c>
      <c r="P116" s="116" t="s">
        <v>10</v>
      </c>
      <c r="Q116" s="116" t="s">
        <v>201</v>
      </c>
      <c r="R116" s="116" t="s">
        <v>210</v>
      </c>
      <c r="S116" s="116" t="s">
        <v>17</v>
      </c>
      <c r="T116" s="192">
        <v>30</v>
      </c>
      <c r="U116" s="273"/>
      <c r="V11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6" s="192"/>
      <c r="X116" s="116"/>
      <c r="AB116" s="116" t="s">
        <v>243</v>
      </c>
      <c r="AC116" s="116" t="s">
        <v>209</v>
      </c>
      <c r="AD116">
        <v>7</v>
      </c>
      <c r="AE116" s="116" t="s">
        <v>45</v>
      </c>
      <c r="AF116">
        <v>3</v>
      </c>
      <c r="AG116" s="116" t="s">
        <v>10</v>
      </c>
      <c r="AH116" s="116" t="s">
        <v>48</v>
      </c>
      <c r="AI116" s="116" t="s">
        <v>10</v>
      </c>
      <c r="AJ116" s="116" t="s">
        <v>14</v>
      </c>
      <c r="AL116" t="s">
        <v>274</v>
      </c>
      <c r="AO116">
        <v>51.36</v>
      </c>
    </row>
    <row r="117" spans="2:41" x14ac:dyDescent="0.25">
      <c r="B117" s="116" t="s">
        <v>251</v>
      </c>
      <c r="C117" s="116" t="s">
        <v>10</v>
      </c>
      <c r="D117" s="116" t="s">
        <v>47</v>
      </c>
      <c r="E117" s="116" t="s">
        <v>209</v>
      </c>
      <c r="F117" s="116" t="s">
        <v>23</v>
      </c>
      <c r="G117">
        <v>150</v>
      </c>
      <c r="H117" s="276"/>
      <c r="I117" s="116">
        <f>тБакМаг_2020_21_Зимен[[#This Row],[SUM(`TotalHours`)]]-тБакМаг_2020_21_Зимен[[#This Row],[Стари Часове]]</f>
        <v>150</v>
      </c>
      <c r="J117" s="116"/>
      <c r="K117" s="116"/>
      <c r="O117" t="s">
        <v>243</v>
      </c>
      <c r="P117" s="116" t="s">
        <v>10</v>
      </c>
      <c r="Q117" s="116" t="s">
        <v>217</v>
      </c>
      <c r="R117" s="116" t="s">
        <v>209</v>
      </c>
      <c r="S117" s="116" t="s">
        <v>24</v>
      </c>
      <c r="T117" s="192">
        <v>30</v>
      </c>
      <c r="U117" s="273"/>
      <c r="V11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7" s="192"/>
      <c r="X117" s="116"/>
      <c r="AB117" s="116" t="s">
        <v>243</v>
      </c>
      <c r="AC117" s="116" t="s">
        <v>209</v>
      </c>
      <c r="AD117">
        <v>7</v>
      </c>
      <c r="AE117" s="116" t="s">
        <v>45</v>
      </c>
      <c r="AF117">
        <v>3</v>
      </c>
      <c r="AG117" s="116" t="s">
        <v>10</v>
      </c>
      <c r="AH117" s="116" t="s">
        <v>48</v>
      </c>
      <c r="AI117" s="116" t="s">
        <v>10</v>
      </c>
      <c r="AJ117" s="116" t="s">
        <v>16</v>
      </c>
      <c r="AL117" t="s">
        <v>274</v>
      </c>
      <c r="AO117">
        <v>60</v>
      </c>
    </row>
    <row r="118" spans="2:41" x14ac:dyDescent="0.25">
      <c r="B118" s="116" t="s">
        <v>251</v>
      </c>
      <c r="C118" s="116" t="s">
        <v>10</v>
      </c>
      <c r="D118" s="116" t="s">
        <v>47</v>
      </c>
      <c r="E118" s="116" t="s">
        <v>209</v>
      </c>
      <c r="F118" s="116" t="s">
        <v>19</v>
      </c>
      <c r="G118">
        <v>90</v>
      </c>
      <c r="H118" s="276"/>
      <c r="I118" s="116">
        <f>тБакМаг_2020_21_Зимен[[#This Row],[SUM(`TotalHours`)]]-тБакМаг_2020_21_Зимен[[#This Row],[Стари Часове]]</f>
        <v>90</v>
      </c>
      <c r="J118" s="116"/>
      <c r="K118" s="116"/>
      <c r="O118" t="s">
        <v>243</v>
      </c>
      <c r="P118" s="116" t="s">
        <v>10</v>
      </c>
      <c r="Q118" s="116" t="s">
        <v>217</v>
      </c>
      <c r="R118" s="116" t="s">
        <v>209</v>
      </c>
      <c r="S118" s="116" t="s">
        <v>10</v>
      </c>
      <c r="T118" s="192">
        <v>322</v>
      </c>
      <c r="U118" s="273"/>
      <c r="V11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8" s="192"/>
      <c r="X118" s="116"/>
      <c r="AB118" s="116" t="s">
        <v>243</v>
      </c>
      <c r="AC118" s="116" t="s">
        <v>209</v>
      </c>
      <c r="AD118">
        <v>7</v>
      </c>
      <c r="AE118" s="116" t="s">
        <v>45</v>
      </c>
      <c r="AF118">
        <v>3</v>
      </c>
      <c r="AG118" s="116" t="s">
        <v>10</v>
      </c>
      <c r="AH118" s="116" t="s">
        <v>48</v>
      </c>
      <c r="AI118" s="116" t="s">
        <v>10</v>
      </c>
      <c r="AJ118" s="116" t="s">
        <v>27</v>
      </c>
      <c r="AL118" t="s">
        <v>274</v>
      </c>
      <c r="AO118">
        <v>120</v>
      </c>
    </row>
    <row r="119" spans="2:41" x14ac:dyDescent="0.25">
      <c r="B119" s="116" t="s">
        <v>251</v>
      </c>
      <c r="C119" s="116" t="s">
        <v>10</v>
      </c>
      <c r="D119" s="116" t="s">
        <v>47</v>
      </c>
      <c r="E119" s="116" t="s">
        <v>210</v>
      </c>
      <c r="F119" s="116" t="s">
        <v>10</v>
      </c>
      <c r="G119">
        <v>60</v>
      </c>
      <c r="H119" s="276"/>
      <c r="I119" s="116">
        <f>тБакМаг_2020_21_Зимен[[#This Row],[SUM(`TotalHours`)]]-тБакМаг_2020_21_Зимен[[#This Row],[Стари Часове]]</f>
        <v>60</v>
      </c>
      <c r="J119" s="116"/>
      <c r="K119" s="116"/>
      <c r="O119" t="s">
        <v>243</v>
      </c>
      <c r="P119" s="116" t="s">
        <v>10</v>
      </c>
      <c r="Q119" s="116" t="s">
        <v>217</v>
      </c>
      <c r="R119" s="116" t="s">
        <v>209</v>
      </c>
      <c r="S119" s="116" t="s">
        <v>14</v>
      </c>
      <c r="T119" s="192">
        <v>5.9090999999999996</v>
      </c>
      <c r="U119" s="273"/>
      <c r="V11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19" s="192"/>
      <c r="X119" s="116"/>
      <c r="AB119" s="116" t="s">
        <v>243</v>
      </c>
      <c r="AC119" s="116" t="s">
        <v>209</v>
      </c>
      <c r="AD119">
        <v>7</v>
      </c>
      <c r="AE119" s="116" t="s">
        <v>45</v>
      </c>
      <c r="AF119">
        <v>3</v>
      </c>
      <c r="AG119" s="116" t="s">
        <v>10</v>
      </c>
      <c r="AH119" s="116" t="s">
        <v>48</v>
      </c>
      <c r="AI119" s="116" t="s">
        <v>10</v>
      </c>
      <c r="AJ119" s="116" t="s">
        <v>17</v>
      </c>
      <c r="AL119" t="s">
        <v>274</v>
      </c>
      <c r="AO119">
        <v>30</v>
      </c>
    </row>
    <row r="120" spans="2:41" x14ac:dyDescent="0.25">
      <c r="B120" s="116" t="s">
        <v>251</v>
      </c>
      <c r="C120" s="116" t="s">
        <v>10</v>
      </c>
      <c r="D120" s="116" t="s">
        <v>201</v>
      </c>
      <c r="E120" s="116" t="s">
        <v>209</v>
      </c>
      <c r="F120" s="116" t="s">
        <v>10</v>
      </c>
      <c r="G120">
        <v>780</v>
      </c>
      <c r="H120" s="276"/>
      <c r="I120" s="116">
        <f>тБакМаг_2020_21_Зимен[[#This Row],[SUM(`TotalHours`)]]-тБакМаг_2020_21_Зимен[[#This Row],[Стари Часове]]</f>
        <v>780</v>
      </c>
      <c r="J120" s="116"/>
      <c r="K120" s="116"/>
      <c r="O120" t="s">
        <v>243</v>
      </c>
      <c r="P120" s="116" t="s">
        <v>10</v>
      </c>
      <c r="Q120" s="116" t="s">
        <v>48</v>
      </c>
      <c r="R120" s="116" t="s">
        <v>209</v>
      </c>
      <c r="S120" s="116" t="s">
        <v>24</v>
      </c>
      <c r="T120" s="192">
        <v>15</v>
      </c>
      <c r="U120" s="273"/>
      <c r="V12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0" s="192"/>
      <c r="X120" s="116"/>
      <c r="AB120" s="116" t="s">
        <v>243</v>
      </c>
      <c r="AC120" s="116" t="s">
        <v>209</v>
      </c>
      <c r="AD120">
        <v>7</v>
      </c>
      <c r="AE120" s="116" t="s">
        <v>45</v>
      </c>
      <c r="AF120">
        <v>3</v>
      </c>
      <c r="AG120" s="116" t="s">
        <v>10</v>
      </c>
      <c r="AH120" s="116" t="s">
        <v>48</v>
      </c>
      <c r="AI120" s="116" t="s">
        <v>10</v>
      </c>
      <c r="AJ120" s="116" t="s">
        <v>23</v>
      </c>
      <c r="AL120" t="s">
        <v>274</v>
      </c>
      <c r="AO120">
        <v>120</v>
      </c>
    </row>
    <row r="121" spans="2:41" x14ac:dyDescent="0.25">
      <c r="B121" s="116" t="s">
        <v>251</v>
      </c>
      <c r="C121" s="116" t="s">
        <v>10</v>
      </c>
      <c r="D121" s="116" t="s">
        <v>201</v>
      </c>
      <c r="E121" s="116" t="s">
        <v>210</v>
      </c>
      <c r="F121" s="116" t="s">
        <v>10</v>
      </c>
      <c r="G121">
        <v>252</v>
      </c>
      <c r="H121" s="276"/>
      <c r="I121" s="116">
        <f>тБакМаг_2020_21_Зимен[[#This Row],[SUM(`TotalHours`)]]-тБакМаг_2020_21_Зимен[[#This Row],[Стари Часове]]</f>
        <v>252</v>
      </c>
      <c r="J121" s="116"/>
      <c r="K121" s="116"/>
      <c r="O121" t="s">
        <v>243</v>
      </c>
      <c r="P121" s="116" t="s">
        <v>10</v>
      </c>
      <c r="Q121" s="116" t="s">
        <v>48</v>
      </c>
      <c r="R121" s="116" t="s">
        <v>209</v>
      </c>
      <c r="S121" s="116" t="s">
        <v>10</v>
      </c>
      <c r="T121" s="192">
        <v>3249.1304</v>
      </c>
      <c r="U121" s="273"/>
      <c r="V12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1" s="192"/>
      <c r="X121" s="116"/>
      <c r="AB121" s="116" t="s">
        <v>243</v>
      </c>
      <c r="AC121" s="116" t="s">
        <v>209</v>
      </c>
      <c r="AD121">
        <v>7</v>
      </c>
      <c r="AE121" s="116" t="s">
        <v>45</v>
      </c>
      <c r="AF121">
        <v>4</v>
      </c>
      <c r="AG121" s="116" t="s">
        <v>10</v>
      </c>
      <c r="AH121" s="116" t="s">
        <v>49</v>
      </c>
      <c r="AI121" s="116" t="s">
        <v>10</v>
      </c>
      <c r="AJ121" s="116" t="s">
        <v>21</v>
      </c>
      <c r="AL121" t="s">
        <v>274</v>
      </c>
      <c r="AO121">
        <v>15</v>
      </c>
    </row>
    <row r="122" spans="2:41" x14ac:dyDescent="0.25">
      <c r="B122" s="116" t="s">
        <v>251</v>
      </c>
      <c r="C122" s="116" t="s">
        <v>10</v>
      </c>
      <c r="D122" s="116" t="s">
        <v>201</v>
      </c>
      <c r="E122" s="116" t="s">
        <v>210</v>
      </c>
      <c r="F122" s="116" t="s">
        <v>14</v>
      </c>
      <c r="G122">
        <v>42</v>
      </c>
      <c r="H122" s="276"/>
      <c r="I122" s="116">
        <f>тБакМаг_2020_21_Зимен[[#This Row],[SUM(`TotalHours`)]]-тБакМаг_2020_21_Зимен[[#This Row],[Стари Часове]]</f>
        <v>42</v>
      </c>
      <c r="J122" s="116"/>
      <c r="K122" s="116"/>
      <c r="O122" t="s">
        <v>243</v>
      </c>
      <c r="P122" s="116" t="s">
        <v>10</v>
      </c>
      <c r="Q122" s="116" t="s">
        <v>48</v>
      </c>
      <c r="R122" s="116" t="s">
        <v>209</v>
      </c>
      <c r="S122" s="116" t="s">
        <v>14</v>
      </c>
      <c r="T122" s="192">
        <v>51.363599999999998</v>
      </c>
      <c r="U122" s="273"/>
      <c r="V12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2" s="192"/>
      <c r="X122" s="116"/>
      <c r="AB122" s="116" t="s">
        <v>243</v>
      </c>
      <c r="AC122" s="116" t="s">
        <v>209</v>
      </c>
      <c r="AD122">
        <v>7</v>
      </c>
      <c r="AE122" s="116" t="s">
        <v>45</v>
      </c>
      <c r="AF122">
        <v>4</v>
      </c>
      <c r="AG122" s="116" t="s">
        <v>10</v>
      </c>
      <c r="AH122" s="116" t="s">
        <v>49</v>
      </c>
      <c r="AI122" s="116" t="s">
        <v>10</v>
      </c>
      <c r="AJ122" s="116" t="s">
        <v>10</v>
      </c>
      <c r="AL122" t="s">
        <v>274</v>
      </c>
      <c r="AO122">
        <v>810.87</v>
      </c>
    </row>
    <row r="123" spans="2:41" x14ac:dyDescent="0.25">
      <c r="B123" s="116" t="s">
        <v>251</v>
      </c>
      <c r="C123" s="116" t="s">
        <v>10</v>
      </c>
      <c r="D123" s="116" t="s">
        <v>217</v>
      </c>
      <c r="E123" s="116" t="s">
        <v>209</v>
      </c>
      <c r="F123" s="116" t="s">
        <v>10</v>
      </c>
      <c r="G123">
        <v>735</v>
      </c>
      <c r="H123" s="276"/>
      <c r="I123" s="116">
        <f>тБакМаг_2020_21_Зимен[[#This Row],[SUM(`TotalHours`)]]-тБакМаг_2020_21_Зимен[[#This Row],[Стари Часове]]</f>
        <v>735</v>
      </c>
      <c r="J123" s="116"/>
      <c r="K123" s="116"/>
      <c r="O123" t="s">
        <v>243</v>
      </c>
      <c r="P123" s="116" t="s">
        <v>10</v>
      </c>
      <c r="Q123" s="116" t="s">
        <v>48</v>
      </c>
      <c r="R123" s="116" t="s">
        <v>209</v>
      </c>
      <c r="S123" s="116" t="s">
        <v>16</v>
      </c>
      <c r="T123" s="192">
        <v>60</v>
      </c>
      <c r="U123" s="273"/>
      <c r="V12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3" s="192"/>
      <c r="X123" s="116"/>
      <c r="AB123" s="116" t="s">
        <v>243</v>
      </c>
      <c r="AC123" s="116" t="s">
        <v>209</v>
      </c>
      <c r="AD123">
        <v>7</v>
      </c>
      <c r="AE123" s="116" t="s">
        <v>45</v>
      </c>
      <c r="AF123">
        <v>4</v>
      </c>
      <c r="AG123" s="116" t="s">
        <v>10</v>
      </c>
      <c r="AH123" s="116" t="s">
        <v>49</v>
      </c>
      <c r="AI123" s="116" t="s">
        <v>10</v>
      </c>
      <c r="AJ123" s="116" t="s">
        <v>27</v>
      </c>
      <c r="AL123" t="s">
        <v>274</v>
      </c>
      <c r="AO123">
        <v>90</v>
      </c>
    </row>
    <row r="124" spans="2:41" x14ac:dyDescent="0.25">
      <c r="B124" s="116" t="s">
        <v>251</v>
      </c>
      <c r="C124" s="116" t="s">
        <v>10</v>
      </c>
      <c r="D124" s="116" t="s">
        <v>217</v>
      </c>
      <c r="E124" s="116" t="s">
        <v>209</v>
      </c>
      <c r="F124" s="116" t="s">
        <v>27</v>
      </c>
      <c r="G124">
        <v>45</v>
      </c>
      <c r="H124" s="276"/>
      <c r="I124" s="116">
        <f>тБакМаг_2020_21_Зимен[[#This Row],[SUM(`TotalHours`)]]-тБакМаг_2020_21_Зимен[[#This Row],[Стари Часове]]</f>
        <v>45</v>
      </c>
      <c r="J124" s="116"/>
      <c r="K124" s="116"/>
      <c r="O124" t="s">
        <v>243</v>
      </c>
      <c r="P124" s="116" t="s">
        <v>10</v>
      </c>
      <c r="Q124" s="116" t="s">
        <v>48</v>
      </c>
      <c r="R124" s="116" t="s">
        <v>209</v>
      </c>
      <c r="S124" s="116" t="s">
        <v>27</v>
      </c>
      <c r="T124" s="192">
        <v>120</v>
      </c>
      <c r="U124" s="273"/>
      <c r="V12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4" s="192"/>
      <c r="X124" s="116"/>
      <c r="AB124" s="116" t="s">
        <v>243</v>
      </c>
      <c r="AC124" s="116" t="s">
        <v>209</v>
      </c>
      <c r="AD124">
        <v>7</v>
      </c>
      <c r="AE124" s="116" t="s">
        <v>45</v>
      </c>
      <c r="AF124">
        <v>4</v>
      </c>
      <c r="AG124" s="116" t="s">
        <v>10</v>
      </c>
      <c r="AH124" s="116" t="s">
        <v>49</v>
      </c>
      <c r="AI124" s="116" t="s">
        <v>10</v>
      </c>
      <c r="AJ124" s="116" t="s">
        <v>17</v>
      </c>
      <c r="AL124" t="s">
        <v>274</v>
      </c>
      <c r="AO124">
        <v>210</v>
      </c>
    </row>
    <row r="125" spans="2:41" x14ac:dyDescent="0.25">
      <c r="B125" s="116" t="s">
        <v>251</v>
      </c>
      <c r="C125" s="116" t="s">
        <v>10</v>
      </c>
      <c r="D125" s="116" t="s">
        <v>217</v>
      </c>
      <c r="E125" s="116" t="s">
        <v>209</v>
      </c>
      <c r="F125" s="116" t="s">
        <v>17</v>
      </c>
      <c r="G125">
        <v>60</v>
      </c>
      <c r="H125" s="276"/>
      <c r="I125" s="116">
        <f>тБакМаг_2020_21_Зимен[[#This Row],[SUM(`TotalHours`)]]-тБакМаг_2020_21_Зимен[[#This Row],[Стари Часове]]</f>
        <v>60</v>
      </c>
      <c r="J125" s="116"/>
      <c r="K125" s="116"/>
      <c r="O125" t="s">
        <v>243</v>
      </c>
      <c r="P125" s="116" t="s">
        <v>10</v>
      </c>
      <c r="Q125" s="116" t="s">
        <v>48</v>
      </c>
      <c r="R125" s="116" t="s">
        <v>209</v>
      </c>
      <c r="S125" s="116" t="s">
        <v>17</v>
      </c>
      <c r="T125" s="192">
        <v>30</v>
      </c>
      <c r="U125" s="273"/>
      <c r="V12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5" s="192"/>
      <c r="X125" s="116"/>
      <c r="AB125" s="116" t="s">
        <v>243</v>
      </c>
      <c r="AC125" s="116" t="s">
        <v>209</v>
      </c>
      <c r="AD125">
        <v>7</v>
      </c>
      <c r="AE125" s="116" t="s">
        <v>45</v>
      </c>
      <c r="AF125">
        <v>5</v>
      </c>
      <c r="AG125" s="116" t="s">
        <v>10</v>
      </c>
      <c r="AH125" s="116" t="s">
        <v>198</v>
      </c>
      <c r="AI125" s="116" t="s">
        <v>10</v>
      </c>
      <c r="AJ125" s="116" t="s">
        <v>10</v>
      </c>
      <c r="AL125" t="s">
        <v>274</v>
      </c>
      <c r="AO125">
        <v>540</v>
      </c>
    </row>
    <row r="126" spans="2:41" x14ac:dyDescent="0.25">
      <c r="B126" s="116" t="s">
        <v>251</v>
      </c>
      <c r="C126" s="116" t="s">
        <v>10</v>
      </c>
      <c r="D126" s="116" t="s">
        <v>48</v>
      </c>
      <c r="E126" s="116" t="s">
        <v>209</v>
      </c>
      <c r="F126" s="116" t="s">
        <v>21</v>
      </c>
      <c r="G126">
        <v>120</v>
      </c>
      <c r="H126" s="276"/>
      <c r="I126" s="116">
        <f>тБакМаг_2020_21_Зимен[[#This Row],[SUM(`TotalHours`)]]-тБакМаг_2020_21_Зимен[[#This Row],[Стари Часове]]</f>
        <v>120</v>
      </c>
      <c r="J126" s="116"/>
      <c r="K126" s="116"/>
      <c r="O126" t="s">
        <v>243</v>
      </c>
      <c r="P126" s="116" t="s">
        <v>10</v>
      </c>
      <c r="Q126" s="116" t="s">
        <v>48</v>
      </c>
      <c r="R126" s="116" t="s">
        <v>209</v>
      </c>
      <c r="S126" s="116" t="s">
        <v>23</v>
      </c>
      <c r="T126" s="192">
        <v>120</v>
      </c>
      <c r="U126" s="273"/>
      <c r="V12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6" s="192"/>
      <c r="X126" s="116"/>
      <c r="AB126" s="116" t="s">
        <v>243</v>
      </c>
      <c r="AC126" s="116" t="s">
        <v>209</v>
      </c>
      <c r="AD126">
        <v>7</v>
      </c>
      <c r="AE126" s="116" t="s">
        <v>45</v>
      </c>
      <c r="AF126">
        <v>5</v>
      </c>
      <c r="AG126" s="116" t="s">
        <v>10</v>
      </c>
      <c r="AH126" s="116" t="s">
        <v>198</v>
      </c>
      <c r="AI126" s="116" t="s">
        <v>10</v>
      </c>
      <c r="AJ126" s="116" t="s">
        <v>17</v>
      </c>
      <c r="AL126" t="s">
        <v>274</v>
      </c>
      <c r="AO126">
        <v>60</v>
      </c>
    </row>
    <row r="127" spans="2:41" x14ac:dyDescent="0.25">
      <c r="B127" s="116" t="s">
        <v>251</v>
      </c>
      <c r="C127" s="116" t="s">
        <v>10</v>
      </c>
      <c r="D127" s="116" t="s">
        <v>48</v>
      </c>
      <c r="E127" s="116" t="s">
        <v>209</v>
      </c>
      <c r="F127" s="116" t="s">
        <v>10</v>
      </c>
      <c r="G127">
        <v>3501.5</v>
      </c>
      <c r="H127" s="276"/>
      <c r="I127" s="116">
        <f>тБакМаг_2020_21_Зимен[[#This Row],[SUM(`TotalHours`)]]-тБакМаг_2020_21_Зимен[[#This Row],[Стари Часове]]</f>
        <v>3501.5</v>
      </c>
      <c r="J127" s="116"/>
      <c r="K127" s="116"/>
      <c r="O127" t="s">
        <v>243</v>
      </c>
      <c r="P127" s="116" t="s">
        <v>10</v>
      </c>
      <c r="Q127" s="116" t="s">
        <v>48</v>
      </c>
      <c r="R127" s="116" t="s">
        <v>210</v>
      </c>
      <c r="S127" s="116" t="s">
        <v>10</v>
      </c>
      <c r="T127" s="192">
        <v>1304.8</v>
      </c>
      <c r="U127" s="273"/>
      <c r="V12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7" s="192"/>
      <c r="X127" s="116"/>
      <c r="AB127" s="116" t="s">
        <v>243</v>
      </c>
      <c r="AC127" s="116" t="s">
        <v>209</v>
      </c>
      <c r="AD127">
        <v>8</v>
      </c>
      <c r="AE127" s="116" t="s">
        <v>177</v>
      </c>
      <c r="AF127">
        <v>1</v>
      </c>
      <c r="AG127" s="116" t="s">
        <v>12</v>
      </c>
      <c r="AH127" s="116" t="s">
        <v>50</v>
      </c>
      <c r="AI127" s="116" t="s">
        <v>12</v>
      </c>
      <c r="AJ127" s="116" t="s">
        <v>22</v>
      </c>
      <c r="AL127" t="s">
        <v>274</v>
      </c>
      <c r="AO127">
        <v>90.47</v>
      </c>
    </row>
    <row r="128" spans="2:41" x14ac:dyDescent="0.25">
      <c r="B128" s="116" t="s">
        <v>251</v>
      </c>
      <c r="C128" s="116" t="s">
        <v>10</v>
      </c>
      <c r="D128" s="116" t="s">
        <v>48</v>
      </c>
      <c r="E128" s="116" t="s">
        <v>209</v>
      </c>
      <c r="F128" s="116" t="s">
        <v>14</v>
      </c>
      <c r="G128">
        <v>135</v>
      </c>
      <c r="H128" s="276"/>
      <c r="I128" s="116">
        <f>тБакМаг_2020_21_Зимен[[#This Row],[SUM(`TotalHours`)]]-тБакМаг_2020_21_Зимен[[#This Row],[Стари Часове]]</f>
        <v>135</v>
      </c>
      <c r="J128" s="116"/>
      <c r="K128" s="116"/>
      <c r="O128" t="s">
        <v>243</v>
      </c>
      <c r="P128" s="116" t="s">
        <v>10</v>
      </c>
      <c r="Q128" s="116" t="s">
        <v>48</v>
      </c>
      <c r="R128" s="116" t="s">
        <v>210</v>
      </c>
      <c r="S128" s="116" t="s">
        <v>25</v>
      </c>
      <c r="T128" s="192">
        <v>20</v>
      </c>
      <c r="U128" s="273"/>
      <c r="V12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8" s="192"/>
      <c r="X128" s="116"/>
      <c r="AB128" s="116" t="s">
        <v>243</v>
      </c>
      <c r="AC128" s="116" t="s">
        <v>209</v>
      </c>
      <c r="AD128">
        <v>8</v>
      </c>
      <c r="AE128" s="116" t="s">
        <v>177</v>
      </c>
      <c r="AF128">
        <v>1</v>
      </c>
      <c r="AG128" s="116" t="s">
        <v>12</v>
      </c>
      <c r="AH128" s="116" t="s">
        <v>50</v>
      </c>
      <c r="AI128" s="116" t="s">
        <v>12</v>
      </c>
      <c r="AJ128" s="116" t="s">
        <v>20</v>
      </c>
      <c r="AL128" t="s">
        <v>274</v>
      </c>
      <c r="AO128">
        <v>38.51</v>
      </c>
    </row>
    <row r="129" spans="2:41" x14ac:dyDescent="0.25">
      <c r="B129" s="116" t="s">
        <v>251</v>
      </c>
      <c r="C129" s="116" t="s">
        <v>10</v>
      </c>
      <c r="D129" s="116" t="s">
        <v>48</v>
      </c>
      <c r="E129" s="116" t="s">
        <v>209</v>
      </c>
      <c r="F129" s="116" t="s">
        <v>27</v>
      </c>
      <c r="G129">
        <v>98</v>
      </c>
      <c r="H129" s="276"/>
      <c r="I129" s="116">
        <f>тБакМаг_2020_21_Зимен[[#This Row],[SUM(`TotalHours`)]]-тБакМаг_2020_21_Зимен[[#This Row],[Стари Часове]]</f>
        <v>98</v>
      </c>
      <c r="J129" s="116"/>
      <c r="K129" s="116"/>
      <c r="O129" t="s">
        <v>243</v>
      </c>
      <c r="P129" s="116" t="s">
        <v>10</v>
      </c>
      <c r="Q129" s="116" t="s">
        <v>48</v>
      </c>
      <c r="R129" s="116" t="s">
        <v>210</v>
      </c>
      <c r="S129" s="116" t="s">
        <v>14</v>
      </c>
      <c r="T129" s="192">
        <v>54</v>
      </c>
      <c r="U129" s="273"/>
      <c r="V12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29" s="192"/>
      <c r="X129" s="116"/>
      <c r="AB129" s="116" t="s">
        <v>243</v>
      </c>
      <c r="AC129" s="116" t="s">
        <v>209</v>
      </c>
      <c r="AD129">
        <v>8</v>
      </c>
      <c r="AE129" s="116" t="s">
        <v>177</v>
      </c>
      <c r="AF129">
        <v>1</v>
      </c>
      <c r="AG129" s="116" t="s">
        <v>12</v>
      </c>
      <c r="AH129" s="116" t="s">
        <v>50</v>
      </c>
      <c r="AI129" s="116" t="s">
        <v>12</v>
      </c>
      <c r="AJ129" s="116" t="s">
        <v>10</v>
      </c>
      <c r="AL129" t="s">
        <v>274</v>
      </c>
      <c r="AO129">
        <v>68</v>
      </c>
    </row>
    <row r="130" spans="2:41" x14ac:dyDescent="0.25">
      <c r="B130" s="116" t="s">
        <v>251</v>
      </c>
      <c r="C130" s="116" t="s">
        <v>10</v>
      </c>
      <c r="D130" s="116" t="s">
        <v>48</v>
      </c>
      <c r="E130" s="116" t="s">
        <v>209</v>
      </c>
      <c r="F130" s="116" t="s">
        <v>17</v>
      </c>
      <c r="G130">
        <v>60</v>
      </c>
      <c r="H130" s="276"/>
      <c r="I130" s="116">
        <f>тБакМаг_2020_21_Зимен[[#This Row],[SUM(`TotalHours`)]]-тБакМаг_2020_21_Зимен[[#This Row],[Стари Часове]]</f>
        <v>60</v>
      </c>
      <c r="J130" s="116"/>
      <c r="K130" s="116"/>
      <c r="O130" t="s">
        <v>243</v>
      </c>
      <c r="P130" s="116" t="s">
        <v>10</v>
      </c>
      <c r="Q130" s="116" t="s">
        <v>48</v>
      </c>
      <c r="R130" s="116" t="s">
        <v>210</v>
      </c>
      <c r="S130" s="116" t="s">
        <v>16</v>
      </c>
      <c r="T130" s="192">
        <v>12</v>
      </c>
      <c r="U130" s="273"/>
      <c r="V13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0" s="192"/>
      <c r="X130" s="116"/>
      <c r="AB130" s="116" t="s">
        <v>243</v>
      </c>
      <c r="AC130" s="116" t="s">
        <v>209</v>
      </c>
      <c r="AD130">
        <v>8</v>
      </c>
      <c r="AE130" s="116" t="s">
        <v>177</v>
      </c>
      <c r="AF130">
        <v>1</v>
      </c>
      <c r="AG130" s="116" t="s">
        <v>12</v>
      </c>
      <c r="AH130" s="116" t="s">
        <v>50</v>
      </c>
      <c r="AI130" s="116" t="s">
        <v>12</v>
      </c>
      <c r="AJ130" s="116" t="s">
        <v>25</v>
      </c>
      <c r="AL130" t="s">
        <v>274</v>
      </c>
      <c r="AO130">
        <v>59</v>
      </c>
    </row>
    <row r="131" spans="2:41" x14ac:dyDescent="0.25">
      <c r="B131" s="116" t="s">
        <v>251</v>
      </c>
      <c r="C131" s="116" t="s">
        <v>10</v>
      </c>
      <c r="D131" s="116" t="s">
        <v>48</v>
      </c>
      <c r="E131" s="116" t="s">
        <v>209</v>
      </c>
      <c r="F131" s="116" t="s">
        <v>23</v>
      </c>
      <c r="G131">
        <v>120</v>
      </c>
      <c r="H131" s="276"/>
      <c r="I131" s="116">
        <f>тБакМаг_2020_21_Зимен[[#This Row],[SUM(`TotalHours`)]]-тБакМаг_2020_21_Зимен[[#This Row],[Стари Часове]]</f>
        <v>120</v>
      </c>
      <c r="J131" s="116"/>
      <c r="K131" s="116"/>
      <c r="O131" t="s">
        <v>243</v>
      </c>
      <c r="P131" s="116" t="s">
        <v>10</v>
      </c>
      <c r="Q131" s="116" t="s">
        <v>48</v>
      </c>
      <c r="R131" s="116" t="s">
        <v>210</v>
      </c>
      <c r="S131" s="116" t="s">
        <v>27</v>
      </c>
      <c r="T131" s="192">
        <v>12</v>
      </c>
      <c r="U131" s="273"/>
      <c r="V13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1" s="192"/>
      <c r="X131" s="116"/>
      <c r="AB131" s="116" t="s">
        <v>243</v>
      </c>
      <c r="AC131" s="116" t="s">
        <v>209</v>
      </c>
      <c r="AD131">
        <v>8</v>
      </c>
      <c r="AE131" s="116" t="s">
        <v>177</v>
      </c>
      <c r="AF131">
        <v>1</v>
      </c>
      <c r="AG131" s="116" t="s">
        <v>12</v>
      </c>
      <c r="AH131" s="116" t="s">
        <v>50</v>
      </c>
      <c r="AI131" s="116" t="s">
        <v>12</v>
      </c>
      <c r="AJ131" s="116" t="s">
        <v>12</v>
      </c>
      <c r="AL131" t="s">
        <v>274</v>
      </c>
      <c r="AO131">
        <v>1837.87</v>
      </c>
    </row>
    <row r="132" spans="2:41" x14ac:dyDescent="0.25">
      <c r="B132" s="116" t="s">
        <v>251</v>
      </c>
      <c r="C132" s="116" t="s">
        <v>10</v>
      </c>
      <c r="D132" s="116" t="s">
        <v>48</v>
      </c>
      <c r="E132" s="116" t="s">
        <v>210</v>
      </c>
      <c r="F132" s="116" t="s">
        <v>9</v>
      </c>
      <c r="G132">
        <v>25</v>
      </c>
      <c r="H132" s="276"/>
      <c r="I132" s="116">
        <f>тБакМаг_2020_21_Зимен[[#This Row],[SUM(`TotalHours`)]]-тБакМаг_2020_21_Зимен[[#This Row],[Стари Часове]]</f>
        <v>25</v>
      </c>
      <c r="J132" s="116"/>
      <c r="K132" s="116"/>
      <c r="O132" t="s">
        <v>243</v>
      </c>
      <c r="P132" s="116" t="s">
        <v>10</v>
      </c>
      <c r="Q132" s="116" t="s">
        <v>159</v>
      </c>
      <c r="R132" s="116" t="s">
        <v>209</v>
      </c>
      <c r="S132" s="116" t="s">
        <v>9</v>
      </c>
      <c r="T132" s="192">
        <v>654</v>
      </c>
      <c r="U132" s="273"/>
      <c r="V13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2" s="192"/>
      <c r="X132" s="116"/>
      <c r="AB132" s="116" t="s">
        <v>243</v>
      </c>
      <c r="AC132" s="116" t="s">
        <v>209</v>
      </c>
      <c r="AD132">
        <v>8</v>
      </c>
      <c r="AE132" s="116" t="s">
        <v>177</v>
      </c>
      <c r="AF132">
        <v>1</v>
      </c>
      <c r="AG132" s="116" t="s">
        <v>12</v>
      </c>
      <c r="AH132" s="116" t="s">
        <v>50</v>
      </c>
      <c r="AI132" s="116" t="s">
        <v>12</v>
      </c>
      <c r="AJ132" s="116" t="s">
        <v>14</v>
      </c>
      <c r="AL132" t="s">
        <v>274</v>
      </c>
      <c r="AO132">
        <v>539.49</v>
      </c>
    </row>
    <row r="133" spans="2:41" x14ac:dyDescent="0.25">
      <c r="B133" s="116" t="s">
        <v>251</v>
      </c>
      <c r="C133" s="116" t="s">
        <v>10</v>
      </c>
      <c r="D133" s="116" t="s">
        <v>48</v>
      </c>
      <c r="E133" s="116" t="s">
        <v>210</v>
      </c>
      <c r="F133" s="116" t="s">
        <v>10</v>
      </c>
      <c r="G133">
        <v>2656.9</v>
      </c>
      <c r="H133" s="276"/>
      <c r="I133" s="116">
        <f>тБакМаг_2020_21_Зимен[[#This Row],[SUM(`TotalHours`)]]-тБакМаг_2020_21_Зимен[[#This Row],[Стари Часове]]</f>
        <v>2656.9</v>
      </c>
      <c r="J133" s="116"/>
      <c r="K133" s="116"/>
      <c r="O133" t="s">
        <v>243</v>
      </c>
      <c r="P133" s="116" t="s">
        <v>10</v>
      </c>
      <c r="Q133" s="116" t="s">
        <v>159</v>
      </c>
      <c r="R133" s="116" t="s">
        <v>209</v>
      </c>
      <c r="S133" s="116" t="s">
        <v>21</v>
      </c>
      <c r="T133" s="192">
        <v>30</v>
      </c>
      <c r="U133" s="273"/>
      <c r="V13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3" s="192"/>
      <c r="X133" s="116"/>
      <c r="AB133" s="116" t="s">
        <v>243</v>
      </c>
      <c r="AC133" s="116" t="s">
        <v>209</v>
      </c>
      <c r="AD133">
        <v>8</v>
      </c>
      <c r="AE133" s="116" t="s">
        <v>177</v>
      </c>
      <c r="AF133">
        <v>1</v>
      </c>
      <c r="AG133" s="116" t="s">
        <v>12</v>
      </c>
      <c r="AH133" s="116" t="s">
        <v>50</v>
      </c>
      <c r="AI133" s="116" t="s">
        <v>12</v>
      </c>
      <c r="AJ133" s="116" t="s">
        <v>27</v>
      </c>
      <c r="AL133" t="s">
        <v>274</v>
      </c>
      <c r="AO133">
        <v>69.52</v>
      </c>
    </row>
    <row r="134" spans="2:41" x14ac:dyDescent="0.25">
      <c r="B134" s="116" t="s">
        <v>251</v>
      </c>
      <c r="C134" s="116" t="s">
        <v>10</v>
      </c>
      <c r="D134" s="116" t="s">
        <v>48</v>
      </c>
      <c r="E134" s="116" t="s">
        <v>210</v>
      </c>
      <c r="F134" s="116" t="s">
        <v>14</v>
      </c>
      <c r="G134">
        <v>228</v>
      </c>
      <c r="H134" s="276"/>
      <c r="I134" s="116">
        <f>тБакМаг_2020_21_Зимен[[#This Row],[SUM(`TotalHours`)]]-тБакМаг_2020_21_Зимен[[#This Row],[Стари Часове]]</f>
        <v>228</v>
      </c>
      <c r="J134" s="116"/>
      <c r="K134" s="116"/>
      <c r="O134" t="s">
        <v>243</v>
      </c>
      <c r="P134" s="116" t="s">
        <v>10</v>
      </c>
      <c r="Q134" s="116" t="s">
        <v>159</v>
      </c>
      <c r="R134" s="116" t="s">
        <v>209</v>
      </c>
      <c r="S134" s="116" t="s">
        <v>10</v>
      </c>
      <c r="T134" s="192">
        <v>600</v>
      </c>
      <c r="U134" s="273"/>
      <c r="V13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4" s="192"/>
      <c r="X134" s="116"/>
      <c r="AB134" s="116" t="s">
        <v>243</v>
      </c>
      <c r="AC134" s="116" t="s">
        <v>209</v>
      </c>
      <c r="AD134">
        <v>8</v>
      </c>
      <c r="AE134" s="116" t="s">
        <v>177</v>
      </c>
      <c r="AF134">
        <v>1</v>
      </c>
      <c r="AG134" s="116" t="s">
        <v>12</v>
      </c>
      <c r="AH134" s="116" t="s">
        <v>50</v>
      </c>
      <c r="AI134" s="116" t="s">
        <v>12</v>
      </c>
      <c r="AJ134" s="116" t="s">
        <v>17</v>
      </c>
      <c r="AL134" t="s">
        <v>274</v>
      </c>
      <c r="AO134">
        <v>136</v>
      </c>
    </row>
    <row r="135" spans="2:41" x14ac:dyDescent="0.25">
      <c r="B135" s="116" t="s">
        <v>251</v>
      </c>
      <c r="C135" s="116" t="s">
        <v>10</v>
      </c>
      <c r="D135" s="116" t="s">
        <v>48</v>
      </c>
      <c r="E135" s="116" t="s">
        <v>210</v>
      </c>
      <c r="F135" s="116" t="s">
        <v>15</v>
      </c>
      <c r="G135">
        <v>27</v>
      </c>
      <c r="H135" s="276"/>
      <c r="I135" s="116">
        <f>тБакМаг_2020_21_Зимен[[#This Row],[SUM(`TotalHours`)]]-тБакМаг_2020_21_Зимен[[#This Row],[Стари Часове]]</f>
        <v>27</v>
      </c>
      <c r="J135" s="116"/>
      <c r="K135" s="116"/>
      <c r="O135" t="s">
        <v>243</v>
      </c>
      <c r="P135" s="116" t="s">
        <v>10</v>
      </c>
      <c r="Q135" s="116" t="s">
        <v>49</v>
      </c>
      <c r="R135" s="116" t="s">
        <v>209</v>
      </c>
      <c r="S135" s="116" t="s">
        <v>21</v>
      </c>
      <c r="T135" s="192">
        <v>15</v>
      </c>
      <c r="U135" s="273"/>
      <c r="V13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5" s="192"/>
      <c r="X135" s="116"/>
      <c r="AB135" s="116" t="s">
        <v>243</v>
      </c>
      <c r="AC135" s="116" t="s">
        <v>209</v>
      </c>
      <c r="AD135">
        <v>8</v>
      </c>
      <c r="AE135" s="116" t="s">
        <v>177</v>
      </c>
      <c r="AF135">
        <v>1</v>
      </c>
      <c r="AG135" s="116" t="s">
        <v>12</v>
      </c>
      <c r="AH135" s="116" t="s">
        <v>50</v>
      </c>
      <c r="AI135" s="116" t="s">
        <v>12</v>
      </c>
      <c r="AJ135" s="116" t="s">
        <v>13</v>
      </c>
      <c r="AL135" t="s">
        <v>274</v>
      </c>
      <c r="AO135">
        <v>22</v>
      </c>
    </row>
    <row r="136" spans="2:41" x14ac:dyDescent="0.25">
      <c r="B136" s="116" t="s">
        <v>251</v>
      </c>
      <c r="C136" s="116" t="s">
        <v>10</v>
      </c>
      <c r="D136" s="116" t="s">
        <v>48</v>
      </c>
      <c r="E136" s="116" t="s">
        <v>210</v>
      </c>
      <c r="F136" s="116" t="s">
        <v>16</v>
      </c>
      <c r="G136">
        <v>12</v>
      </c>
      <c r="H136" s="276"/>
      <c r="I136" s="116">
        <f>тБакМаг_2020_21_Зимен[[#This Row],[SUM(`TotalHours`)]]-тБакМаг_2020_21_Зимен[[#This Row],[Стари Часове]]</f>
        <v>12</v>
      </c>
      <c r="J136" s="116"/>
      <c r="K136" s="116"/>
      <c r="O136" t="s">
        <v>243</v>
      </c>
      <c r="P136" s="116" t="s">
        <v>10</v>
      </c>
      <c r="Q136" s="116" t="s">
        <v>49</v>
      </c>
      <c r="R136" s="116" t="s">
        <v>209</v>
      </c>
      <c r="S136" s="116" t="s">
        <v>10</v>
      </c>
      <c r="T136" s="192">
        <v>810.86959999999999</v>
      </c>
      <c r="U136" s="273"/>
      <c r="V13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6" s="192"/>
      <c r="X136" s="116"/>
      <c r="AB136" s="116" t="s">
        <v>243</v>
      </c>
      <c r="AC136" s="116" t="s">
        <v>209</v>
      </c>
      <c r="AD136">
        <v>8</v>
      </c>
      <c r="AE136" s="116" t="s">
        <v>177</v>
      </c>
      <c r="AF136">
        <v>1</v>
      </c>
      <c r="AG136" s="116" t="s">
        <v>12</v>
      </c>
      <c r="AH136" s="116" t="s">
        <v>50</v>
      </c>
      <c r="AI136" s="116" t="s">
        <v>12</v>
      </c>
      <c r="AJ136" s="116" t="s">
        <v>19</v>
      </c>
      <c r="AL136" t="s">
        <v>274</v>
      </c>
      <c r="AO136">
        <v>120</v>
      </c>
    </row>
    <row r="137" spans="2:41" x14ac:dyDescent="0.25">
      <c r="B137" s="116" t="s">
        <v>251</v>
      </c>
      <c r="C137" s="116" t="s">
        <v>10</v>
      </c>
      <c r="D137" s="116" t="s">
        <v>48</v>
      </c>
      <c r="E137" s="116" t="s">
        <v>210</v>
      </c>
      <c r="F137" s="116" t="s">
        <v>27</v>
      </c>
      <c r="G137">
        <v>55.5</v>
      </c>
      <c r="H137" s="276"/>
      <c r="I137" s="116">
        <f>тБакМаг_2020_21_Зимен[[#This Row],[SUM(`TotalHours`)]]-тБакМаг_2020_21_Зимен[[#This Row],[Стари Часове]]</f>
        <v>55.5</v>
      </c>
      <c r="J137" s="116"/>
      <c r="K137" s="116"/>
      <c r="O137" t="s">
        <v>243</v>
      </c>
      <c r="P137" s="116" t="s">
        <v>10</v>
      </c>
      <c r="Q137" s="116" t="s">
        <v>49</v>
      </c>
      <c r="R137" s="116" t="s">
        <v>209</v>
      </c>
      <c r="S137" s="116" t="s">
        <v>27</v>
      </c>
      <c r="T137" s="192">
        <v>90</v>
      </c>
      <c r="U137" s="273"/>
      <c r="V13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7" s="192"/>
      <c r="X137" s="116"/>
      <c r="AB137" s="116" t="s">
        <v>243</v>
      </c>
      <c r="AC137" s="116" t="s">
        <v>209</v>
      </c>
      <c r="AD137">
        <v>8</v>
      </c>
      <c r="AE137" s="116" t="s">
        <v>177</v>
      </c>
      <c r="AF137">
        <v>2</v>
      </c>
      <c r="AG137" s="116" t="s">
        <v>12</v>
      </c>
      <c r="AH137" s="116" t="s">
        <v>53</v>
      </c>
      <c r="AI137" s="116" t="s">
        <v>12</v>
      </c>
      <c r="AJ137" s="116" t="s">
        <v>20</v>
      </c>
      <c r="AL137" t="s">
        <v>274</v>
      </c>
      <c r="AO137">
        <v>22.88</v>
      </c>
    </row>
    <row r="138" spans="2:41" x14ac:dyDescent="0.25">
      <c r="B138" s="116" t="s">
        <v>251</v>
      </c>
      <c r="C138" s="116" t="s">
        <v>10</v>
      </c>
      <c r="D138" s="116" t="s">
        <v>48</v>
      </c>
      <c r="E138" s="116" t="s">
        <v>210</v>
      </c>
      <c r="F138" s="116" t="s">
        <v>17</v>
      </c>
      <c r="G138">
        <v>45</v>
      </c>
      <c r="H138" s="276"/>
      <c r="I138" s="116">
        <f>тБакМаг_2020_21_Зимен[[#This Row],[SUM(`TotalHours`)]]-тБакМаг_2020_21_Зимен[[#This Row],[Стари Часове]]</f>
        <v>45</v>
      </c>
      <c r="J138" s="116"/>
      <c r="K138" s="116"/>
      <c r="O138" t="s">
        <v>243</v>
      </c>
      <c r="P138" s="116" t="s">
        <v>10</v>
      </c>
      <c r="Q138" s="116" t="s">
        <v>49</v>
      </c>
      <c r="R138" s="116" t="s">
        <v>209</v>
      </c>
      <c r="S138" s="116" t="s">
        <v>17</v>
      </c>
      <c r="T138" s="192">
        <v>210</v>
      </c>
      <c r="U138" s="273"/>
      <c r="V13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8" s="192"/>
      <c r="X138" s="116"/>
      <c r="AB138" s="116" t="s">
        <v>243</v>
      </c>
      <c r="AC138" s="116" t="s">
        <v>209</v>
      </c>
      <c r="AD138">
        <v>8</v>
      </c>
      <c r="AE138" s="116" t="s">
        <v>177</v>
      </c>
      <c r="AF138">
        <v>2</v>
      </c>
      <c r="AG138" s="116" t="s">
        <v>12</v>
      </c>
      <c r="AH138" s="116" t="s">
        <v>53</v>
      </c>
      <c r="AI138" s="116" t="s">
        <v>12</v>
      </c>
      <c r="AJ138" s="116" t="s">
        <v>25</v>
      </c>
      <c r="AL138" t="s">
        <v>274</v>
      </c>
      <c r="AO138">
        <v>120</v>
      </c>
    </row>
    <row r="139" spans="2:41" x14ac:dyDescent="0.25">
      <c r="B139" s="116" t="s">
        <v>251</v>
      </c>
      <c r="C139" s="116" t="s">
        <v>10</v>
      </c>
      <c r="D139" s="116" t="s">
        <v>48</v>
      </c>
      <c r="E139" s="116" t="s">
        <v>210</v>
      </c>
      <c r="F139" s="116" t="s">
        <v>23</v>
      </c>
      <c r="G139">
        <v>168</v>
      </c>
      <c r="H139" s="276"/>
      <c r="I139" s="116">
        <f>тБакМаг_2020_21_Зимен[[#This Row],[SUM(`TotalHours`)]]-тБакМаг_2020_21_Зимен[[#This Row],[Стари Часове]]</f>
        <v>168</v>
      </c>
      <c r="J139" s="116"/>
      <c r="K139" s="116"/>
      <c r="O139" t="s">
        <v>243</v>
      </c>
      <c r="P139" s="116" t="s">
        <v>10</v>
      </c>
      <c r="Q139" s="116" t="s">
        <v>161</v>
      </c>
      <c r="R139" s="116" t="s">
        <v>209</v>
      </c>
      <c r="S139" s="116" t="s">
        <v>10</v>
      </c>
      <c r="T139" s="192">
        <v>720</v>
      </c>
      <c r="U139" s="273"/>
      <c r="V13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39" s="192"/>
      <c r="X139" s="116"/>
      <c r="AB139" s="116" t="s">
        <v>243</v>
      </c>
      <c r="AC139" s="116" t="s">
        <v>209</v>
      </c>
      <c r="AD139">
        <v>8</v>
      </c>
      <c r="AE139" s="116" t="s">
        <v>177</v>
      </c>
      <c r="AF139">
        <v>2</v>
      </c>
      <c r="AG139" s="116" t="s">
        <v>12</v>
      </c>
      <c r="AH139" s="116" t="s">
        <v>53</v>
      </c>
      <c r="AI139" s="116" t="s">
        <v>12</v>
      </c>
      <c r="AJ139" s="116" t="s">
        <v>12</v>
      </c>
      <c r="AL139" t="s">
        <v>274</v>
      </c>
      <c r="AO139">
        <v>600</v>
      </c>
    </row>
    <row r="140" spans="2:41" x14ac:dyDescent="0.25">
      <c r="B140" s="116" t="s">
        <v>251</v>
      </c>
      <c r="C140" s="116" t="s">
        <v>10</v>
      </c>
      <c r="D140" s="116" t="s">
        <v>159</v>
      </c>
      <c r="E140" s="116" t="s">
        <v>209</v>
      </c>
      <c r="F140" s="116" t="s">
        <v>9</v>
      </c>
      <c r="G140">
        <v>411</v>
      </c>
      <c r="H140" s="276"/>
      <c r="I140" s="116">
        <f>тБакМаг_2020_21_Зимен[[#This Row],[SUM(`TotalHours`)]]-тБакМаг_2020_21_Зимен[[#This Row],[Стари Часове]]</f>
        <v>411</v>
      </c>
      <c r="J140" s="116"/>
      <c r="K140" s="116"/>
      <c r="O140" t="s">
        <v>243</v>
      </c>
      <c r="P140" s="116" t="s">
        <v>10</v>
      </c>
      <c r="Q140" s="116" t="s">
        <v>161</v>
      </c>
      <c r="R140" s="116" t="s">
        <v>209</v>
      </c>
      <c r="S140" s="116" t="s">
        <v>17</v>
      </c>
      <c r="T140" s="192">
        <v>300</v>
      </c>
      <c r="U140" s="273"/>
      <c r="V14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0" s="192"/>
      <c r="X140" s="116"/>
      <c r="AB140" s="116" t="s">
        <v>243</v>
      </c>
      <c r="AC140" s="116" t="s">
        <v>209</v>
      </c>
      <c r="AD140">
        <v>8</v>
      </c>
      <c r="AE140" s="116" t="s">
        <v>177</v>
      </c>
      <c r="AF140">
        <v>2</v>
      </c>
      <c r="AG140" s="116" t="s">
        <v>12</v>
      </c>
      <c r="AH140" s="116" t="s">
        <v>53</v>
      </c>
      <c r="AI140" s="116" t="s">
        <v>12</v>
      </c>
      <c r="AJ140" s="116" t="s">
        <v>14</v>
      </c>
      <c r="AL140" t="s">
        <v>274</v>
      </c>
      <c r="AO140">
        <v>120</v>
      </c>
    </row>
    <row r="141" spans="2:41" x14ac:dyDescent="0.25">
      <c r="B141" s="116" t="s">
        <v>251</v>
      </c>
      <c r="C141" s="116" t="s">
        <v>10</v>
      </c>
      <c r="D141" s="116" t="s">
        <v>159</v>
      </c>
      <c r="E141" s="116" t="s">
        <v>209</v>
      </c>
      <c r="F141" s="116" t="s">
        <v>10</v>
      </c>
      <c r="G141">
        <v>720</v>
      </c>
      <c r="H141" s="276"/>
      <c r="I141" s="116">
        <f>тБакМаг_2020_21_Зимен[[#This Row],[SUM(`TotalHours`)]]-тБакМаг_2020_21_Зимен[[#This Row],[Стари Часове]]</f>
        <v>720</v>
      </c>
      <c r="J141" s="116"/>
      <c r="K141" s="116"/>
      <c r="O141" t="s">
        <v>243</v>
      </c>
      <c r="P141" s="116" t="s">
        <v>10</v>
      </c>
      <c r="Q141" s="116" t="s">
        <v>235</v>
      </c>
      <c r="R141" s="116" t="s">
        <v>209</v>
      </c>
      <c r="S141" s="116" t="s">
        <v>21</v>
      </c>
      <c r="T141" s="192">
        <v>15</v>
      </c>
      <c r="U141" s="273"/>
      <c r="V14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1" s="192"/>
      <c r="X141" s="116"/>
      <c r="AB141" s="116" t="s">
        <v>243</v>
      </c>
      <c r="AC141" s="116" t="s">
        <v>209</v>
      </c>
      <c r="AD141">
        <v>8</v>
      </c>
      <c r="AE141" s="116" t="s">
        <v>177</v>
      </c>
      <c r="AF141">
        <v>2</v>
      </c>
      <c r="AG141" s="116" t="s">
        <v>12</v>
      </c>
      <c r="AH141" s="116" t="s">
        <v>53</v>
      </c>
      <c r="AI141" s="116" t="s">
        <v>12</v>
      </c>
      <c r="AJ141" s="116" t="s">
        <v>26</v>
      </c>
      <c r="AL141" t="s">
        <v>274</v>
      </c>
      <c r="AO141">
        <v>45</v>
      </c>
    </row>
    <row r="142" spans="2:41" x14ac:dyDescent="0.25">
      <c r="B142" s="116" t="s">
        <v>251</v>
      </c>
      <c r="C142" s="116" t="s">
        <v>10</v>
      </c>
      <c r="D142" s="116" t="s">
        <v>159</v>
      </c>
      <c r="E142" s="116" t="s">
        <v>209</v>
      </c>
      <c r="F142" s="116" t="s">
        <v>13</v>
      </c>
      <c r="G142">
        <v>75</v>
      </c>
      <c r="H142" s="276"/>
      <c r="I142" s="116">
        <f>тБакМаг_2020_21_Зимен[[#This Row],[SUM(`TotalHours`)]]-тБакМаг_2020_21_Зимен[[#This Row],[Стари Часове]]</f>
        <v>75</v>
      </c>
      <c r="J142" s="116"/>
      <c r="K142" s="116"/>
      <c r="O142" t="s">
        <v>243</v>
      </c>
      <c r="P142" s="116" t="s">
        <v>10</v>
      </c>
      <c r="Q142" s="116" t="s">
        <v>235</v>
      </c>
      <c r="R142" s="116" t="s">
        <v>209</v>
      </c>
      <c r="S142" s="116" t="s">
        <v>10</v>
      </c>
      <c r="T142" s="192">
        <v>375</v>
      </c>
      <c r="U142" s="273"/>
      <c r="V14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2" s="192"/>
      <c r="X142" s="116"/>
      <c r="AB142" s="116" t="s">
        <v>243</v>
      </c>
      <c r="AC142" s="116" t="s">
        <v>209</v>
      </c>
      <c r="AD142">
        <v>8</v>
      </c>
      <c r="AE142" s="116" t="s">
        <v>177</v>
      </c>
      <c r="AF142">
        <v>2</v>
      </c>
      <c r="AG142" s="116" t="s">
        <v>12</v>
      </c>
      <c r="AH142" s="116" t="s">
        <v>53</v>
      </c>
      <c r="AI142" s="116" t="s">
        <v>12</v>
      </c>
      <c r="AJ142" s="116" t="s">
        <v>27</v>
      </c>
      <c r="AL142" t="s">
        <v>274</v>
      </c>
      <c r="AO142">
        <v>117.14</v>
      </c>
    </row>
    <row r="143" spans="2:41" x14ac:dyDescent="0.25">
      <c r="B143" s="116" t="s">
        <v>251</v>
      </c>
      <c r="C143" s="116" t="s">
        <v>10</v>
      </c>
      <c r="D143" s="116" t="s">
        <v>159</v>
      </c>
      <c r="E143" s="116" t="s">
        <v>209</v>
      </c>
      <c r="F143" s="116" t="s">
        <v>27</v>
      </c>
      <c r="G143">
        <v>57</v>
      </c>
      <c r="H143" s="276"/>
      <c r="I143" s="116">
        <f>тБакМаг_2020_21_Зимен[[#This Row],[SUM(`TotalHours`)]]-тБакМаг_2020_21_Зимен[[#This Row],[Стари Часове]]</f>
        <v>57</v>
      </c>
      <c r="J143" s="116"/>
      <c r="K143" s="116"/>
      <c r="O143" t="s">
        <v>243</v>
      </c>
      <c r="P143" s="116" t="s">
        <v>10</v>
      </c>
      <c r="Q143" s="116" t="s">
        <v>235</v>
      </c>
      <c r="R143" s="116" t="s">
        <v>209</v>
      </c>
      <c r="S143" s="116" t="s">
        <v>14</v>
      </c>
      <c r="T143" s="192">
        <v>240</v>
      </c>
      <c r="U143" s="273"/>
      <c r="V14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3" s="192"/>
      <c r="X143" s="116"/>
      <c r="AB143" s="116" t="s">
        <v>243</v>
      </c>
      <c r="AC143" s="116" t="s">
        <v>209</v>
      </c>
      <c r="AD143">
        <v>8</v>
      </c>
      <c r="AE143" s="116" t="s">
        <v>177</v>
      </c>
      <c r="AF143">
        <v>2</v>
      </c>
      <c r="AG143" s="116" t="s">
        <v>12</v>
      </c>
      <c r="AH143" s="116" t="s">
        <v>53</v>
      </c>
      <c r="AI143" s="116" t="s">
        <v>12</v>
      </c>
      <c r="AJ143" s="116" t="s">
        <v>19</v>
      </c>
      <c r="AL143" t="s">
        <v>274</v>
      </c>
      <c r="AO143">
        <v>30</v>
      </c>
    </row>
    <row r="144" spans="2:41" x14ac:dyDescent="0.25">
      <c r="B144" s="116" t="s">
        <v>251</v>
      </c>
      <c r="C144" s="116" t="s">
        <v>10</v>
      </c>
      <c r="D144" s="116" t="s">
        <v>159</v>
      </c>
      <c r="E144" s="116" t="s">
        <v>209</v>
      </c>
      <c r="F144" s="116" t="s">
        <v>17</v>
      </c>
      <c r="G144">
        <v>60</v>
      </c>
      <c r="H144" s="276"/>
      <c r="I144" s="116">
        <f>тБакМаг_2020_21_Зимен[[#This Row],[SUM(`TotalHours`)]]-тБакМаг_2020_21_Зимен[[#This Row],[Стари Часове]]</f>
        <v>60</v>
      </c>
      <c r="J144" s="116"/>
      <c r="K144" s="116"/>
      <c r="O144" t="s">
        <v>243</v>
      </c>
      <c r="P144" s="116" t="s">
        <v>10</v>
      </c>
      <c r="Q144" s="116" t="s">
        <v>235</v>
      </c>
      <c r="R144" s="116" t="s">
        <v>209</v>
      </c>
      <c r="S144" s="116" t="s">
        <v>27</v>
      </c>
      <c r="T144" s="192">
        <v>9</v>
      </c>
      <c r="U144" s="273"/>
      <c r="V14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4" s="192"/>
      <c r="X144" s="116"/>
      <c r="AB144" s="116" t="s">
        <v>243</v>
      </c>
      <c r="AC144" s="116" t="s">
        <v>209</v>
      </c>
      <c r="AD144">
        <v>8</v>
      </c>
      <c r="AE144" s="116" t="s">
        <v>177</v>
      </c>
      <c r="AF144">
        <v>3</v>
      </c>
      <c r="AG144" s="116" t="s">
        <v>12</v>
      </c>
      <c r="AH144" s="116" t="s">
        <v>51</v>
      </c>
      <c r="AI144" s="116" t="s">
        <v>12</v>
      </c>
      <c r="AJ144" s="116" t="s">
        <v>22</v>
      </c>
      <c r="AL144" t="s">
        <v>274</v>
      </c>
      <c r="AO144">
        <v>91.72</v>
      </c>
    </row>
    <row r="145" spans="2:41" x14ac:dyDescent="0.25">
      <c r="B145" s="116" t="s">
        <v>251</v>
      </c>
      <c r="C145" s="116" t="s">
        <v>10</v>
      </c>
      <c r="D145" s="116" t="s">
        <v>49</v>
      </c>
      <c r="E145" s="116" t="s">
        <v>209</v>
      </c>
      <c r="F145" s="116" t="s">
        <v>10</v>
      </c>
      <c r="G145">
        <v>1590</v>
      </c>
      <c r="H145" s="276"/>
      <c r="I145" s="116">
        <f>тБакМаг_2020_21_Зимен[[#This Row],[SUM(`TotalHours`)]]-тБакМаг_2020_21_Зимен[[#This Row],[Стари Часове]]</f>
        <v>1590</v>
      </c>
      <c r="J145" s="116"/>
      <c r="K145" s="116"/>
      <c r="O145" t="s">
        <v>243</v>
      </c>
      <c r="P145" s="116" t="s">
        <v>10</v>
      </c>
      <c r="Q145" s="116" t="s">
        <v>198</v>
      </c>
      <c r="R145" s="116" t="s">
        <v>209</v>
      </c>
      <c r="S145" s="116" t="s">
        <v>10</v>
      </c>
      <c r="T145" s="192">
        <v>540</v>
      </c>
      <c r="U145" s="273"/>
      <c r="V14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5" s="192"/>
      <c r="X145" s="116"/>
      <c r="AB145" s="116" t="s">
        <v>243</v>
      </c>
      <c r="AC145" s="116" t="s">
        <v>209</v>
      </c>
      <c r="AD145">
        <v>8</v>
      </c>
      <c r="AE145" s="116" t="s">
        <v>177</v>
      </c>
      <c r="AF145">
        <v>3</v>
      </c>
      <c r="AG145" s="116" t="s">
        <v>12</v>
      </c>
      <c r="AH145" s="116" t="s">
        <v>51</v>
      </c>
      <c r="AI145" s="116" t="s">
        <v>12</v>
      </c>
      <c r="AJ145" s="116" t="s">
        <v>20</v>
      </c>
      <c r="AL145" t="s">
        <v>274</v>
      </c>
      <c r="AO145">
        <v>42.64</v>
      </c>
    </row>
    <row r="146" spans="2:41" x14ac:dyDescent="0.25">
      <c r="B146" s="116" t="s">
        <v>251</v>
      </c>
      <c r="C146" s="116" t="s">
        <v>10</v>
      </c>
      <c r="D146" s="116" t="s">
        <v>49</v>
      </c>
      <c r="E146" s="116" t="s">
        <v>209</v>
      </c>
      <c r="F146" s="116" t="s">
        <v>27</v>
      </c>
      <c r="G146">
        <v>90</v>
      </c>
      <c r="H146" s="276"/>
      <c r="I146" s="116">
        <f>тБакМаг_2020_21_Зимен[[#This Row],[SUM(`TotalHours`)]]-тБакМаг_2020_21_Зимен[[#This Row],[Стари Часове]]</f>
        <v>90</v>
      </c>
      <c r="J146" s="116"/>
      <c r="K146" s="116"/>
      <c r="O146" t="s">
        <v>243</v>
      </c>
      <c r="P146" s="116" t="s">
        <v>10</v>
      </c>
      <c r="Q146" s="116" t="s">
        <v>198</v>
      </c>
      <c r="R146" s="116" t="s">
        <v>209</v>
      </c>
      <c r="S146" s="116" t="s">
        <v>17</v>
      </c>
      <c r="T146" s="192">
        <v>60</v>
      </c>
      <c r="U146" s="273"/>
      <c r="V14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6" s="192"/>
      <c r="X146" s="116"/>
      <c r="AB146" s="116" t="s">
        <v>243</v>
      </c>
      <c r="AC146" s="116" t="s">
        <v>209</v>
      </c>
      <c r="AD146">
        <v>8</v>
      </c>
      <c r="AE146" s="116" t="s">
        <v>177</v>
      </c>
      <c r="AF146">
        <v>3</v>
      </c>
      <c r="AG146" s="116" t="s">
        <v>12</v>
      </c>
      <c r="AH146" s="116" t="s">
        <v>51</v>
      </c>
      <c r="AI146" s="116" t="s">
        <v>12</v>
      </c>
      <c r="AJ146" s="116" t="s">
        <v>12</v>
      </c>
      <c r="AL146" t="s">
        <v>274</v>
      </c>
      <c r="AO146">
        <v>4200.88</v>
      </c>
    </row>
    <row r="147" spans="2:41" x14ac:dyDescent="0.25">
      <c r="B147" s="116" t="s">
        <v>251</v>
      </c>
      <c r="C147" s="116" t="s">
        <v>10</v>
      </c>
      <c r="D147" s="116" t="s">
        <v>49</v>
      </c>
      <c r="E147" s="116" t="s">
        <v>209</v>
      </c>
      <c r="F147" s="116" t="s">
        <v>17</v>
      </c>
      <c r="G147">
        <v>561</v>
      </c>
      <c r="H147" s="276"/>
      <c r="I147" s="116">
        <f>тБакМаг_2020_21_Зимен[[#This Row],[SUM(`TotalHours`)]]-тБакМаг_2020_21_Зимен[[#This Row],[Стари Часове]]</f>
        <v>561</v>
      </c>
      <c r="J147" s="116"/>
      <c r="K147" s="116"/>
      <c r="O147" t="s">
        <v>243</v>
      </c>
      <c r="P147" s="116" t="s">
        <v>10</v>
      </c>
      <c r="Q147" s="116" t="s">
        <v>64</v>
      </c>
      <c r="R147" s="116" t="s">
        <v>209</v>
      </c>
      <c r="S147" s="116" t="s">
        <v>24</v>
      </c>
      <c r="T147" s="192">
        <v>60</v>
      </c>
      <c r="U147" s="273"/>
      <c r="V14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7" s="192"/>
      <c r="X147" s="116"/>
      <c r="AB147" s="116" t="s">
        <v>243</v>
      </c>
      <c r="AC147" s="116" t="s">
        <v>209</v>
      </c>
      <c r="AD147">
        <v>8</v>
      </c>
      <c r="AE147" s="116" t="s">
        <v>177</v>
      </c>
      <c r="AF147">
        <v>3</v>
      </c>
      <c r="AG147" s="116" t="s">
        <v>12</v>
      </c>
      <c r="AH147" s="116" t="s">
        <v>51</v>
      </c>
      <c r="AI147" s="116" t="s">
        <v>12</v>
      </c>
      <c r="AJ147" s="116" t="s">
        <v>14</v>
      </c>
      <c r="AL147" t="s">
        <v>274</v>
      </c>
      <c r="AO147">
        <v>435.08</v>
      </c>
    </row>
    <row r="148" spans="2:41" x14ac:dyDescent="0.25">
      <c r="B148" s="116" t="s">
        <v>251</v>
      </c>
      <c r="C148" s="116" t="s">
        <v>10</v>
      </c>
      <c r="D148" s="116" t="s">
        <v>161</v>
      </c>
      <c r="E148" s="116" t="s">
        <v>209</v>
      </c>
      <c r="F148" s="116" t="s">
        <v>10</v>
      </c>
      <c r="G148">
        <v>660</v>
      </c>
      <c r="H148" s="276"/>
      <c r="I148" s="116">
        <f>тБакМаг_2020_21_Зимен[[#This Row],[SUM(`TotalHours`)]]-тБакМаг_2020_21_Зимен[[#This Row],[Стари Часове]]</f>
        <v>660</v>
      </c>
      <c r="J148" s="116"/>
      <c r="K148" s="116"/>
      <c r="O148" t="s">
        <v>243</v>
      </c>
      <c r="P148" s="116" t="s">
        <v>10</v>
      </c>
      <c r="Q148" s="116" t="s">
        <v>64</v>
      </c>
      <c r="R148" s="116" t="s">
        <v>209</v>
      </c>
      <c r="S148" s="116" t="s">
        <v>10</v>
      </c>
      <c r="T148" s="192">
        <v>930</v>
      </c>
      <c r="U148" s="273"/>
      <c r="V14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8" s="192"/>
      <c r="X148" s="116"/>
      <c r="AB148" s="116" t="s">
        <v>243</v>
      </c>
      <c r="AC148" s="116" t="s">
        <v>209</v>
      </c>
      <c r="AD148">
        <v>8</v>
      </c>
      <c r="AE148" s="116" t="s">
        <v>177</v>
      </c>
      <c r="AF148">
        <v>3</v>
      </c>
      <c r="AG148" s="116" t="s">
        <v>12</v>
      </c>
      <c r="AH148" s="116" t="s">
        <v>51</v>
      </c>
      <c r="AI148" s="116" t="s">
        <v>12</v>
      </c>
      <c r="AJ148" s="116" t="s">
        <v>27</v>
      </c>
      <c r="AL148" t="s">
        <v>274</v>
      </c>
      <c r="AO148">
        <v>104.76</v>
      </c>
    </row>
    <row r="149" spans="2:41" x14ac:dyDescent="0.25">
      <c r="B149" s="116" t="s">
        <v>251</v>
      </c>
      <c r="C149" s="116" t="s">
        <v>10</v>
      </c>
      <c r="D149" s="116" t="s">
        <v>161</v>
      </c>
      <c r="E149" s="116" t="s">
        <v>209</v>
      </c>
      <c r="F149" s="116" t="s">
        <v>27</v>
      </c>
      <c r="G149">
        <v>45</v>
      </c>
      <c r="H149" s="276"/>
      <c r="I149" s="116">
        <f>тБакМаг_2020_21_Зимен[[#This Row],[SUM(`TotalHours`)]]-тБакМаг_2020_21_Зимен[[#This Row],[Стари Часове]]</f>
        <v>45</v>
      </c>
      <c r="J149" s="116"/>
      <c r="K149" s="116"/>
      <c r="O149" t="s">
        <v>243</v>
      </c>
      <c r="P149" s="116" t="s">
        <v>10</v>
      </c>
      <c r="Q149" s="116" t="s">
        <v>64</v>
      </c>
      <c r="R149" s="116" t="s">
        <v>209</v>
      </c>
      <c r="S149" s="116" t="s">
        <v>25</v>
      </c>
      <c r="T149" s="192">
        <v>30</v>
      </c>
      <c r="U149" s="273"/>
      <c r="V14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49" s="192"/>
      <c r="X149" s="116"/>
      <c r="AB149" s="116" t="s">
        <v>243</v>
      </c>
      <c r="AC149" s="116" t="s">
        <v>209</v>
      </c>
      <c r="AD149">
        <v>8</v>
      </c>
      <c r="AE149" s="116" t="s">
        <v>177</v>
      </c>
      <c r="AF149">
        <v>3</v>
      </c>
      <c r="AG149" s="116" t="s">
        <v>12</v>
      </c>
      <c r="AH149" s="116" t="s">
        <v>51</v>
      </c>
      <c r="AI149" s="116" t="s">
        <v>12</v>
      </c>
      <c r="AJ149" s="116" t="s">
        <v>19</v>
      </c>
      <c r="AL149" t="s">
        <v>274</v>
      </c>
      <c r="AO149">
        <v>120</v>
      </c>
    </row>
    <row r="150" spans="2:41" x14ac:dyDescent="0.25">
      <c r="B150" s="116" t="s">
        <v>251</v>
      </c>
      <c r="C150" s="116" t="s">
        <v>10</v>
      </c>
      <c r="D150" s="116" t="s">
        <v>161</v>
      </c>
      <c r="E150" s="116" t="s">
        <v>209</v>
      </c>
      <c r="F150" s="116" t="s">
        <v>17</v>
      </c>
      <c r="G150">
        <v>420</v>
      </c>
      <c r="H150" s="276"/>
      <c r="I150" s="116">
        <f>тБакМаг_2020_21_Зимен[[#This Row],[SUM(`TotalHours`)]]-тБакМаг_2020_21_Зимен[[#This Row],[Стари Часове]]</f>
        <v>420</v>
      </c>
      <c r="J150" s="116"/>
      <c r="K150" s="116"/>
      <c r="O150" t="s">
        <v>243</v>
      </c>
      <c r="P150" s="116" t="s">
        <v>10</v>
      </c>
      <c r="Q150" s="116" t="s">
        <v>64</v>
      </c>
      <c r="R150" s="116" t="s">
        <v>209</v>
      </c>
      <c r="S150" s="116" t="s">
        <v>14</v>
      </c>
      <c r="T150" s="192">
        <v>32.7273</v>
      </c>
      <c r="U150" s="273"/>
      <c r="V15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0" s="192"/>
      <c r="X150" s="116"/>
      <c r="AB150" s="116" t="s">
        <v>243</v>
      </c>
      <c r="AC150" s="116" t="s">
        <v>209</v>
      </c>
      <c r="AD150">
        <v>8</v>
      </c>
      <c r="AE150" s="116" t="s">
        <v>177</v>
      </c>
      <c r="AF150">
        <v>4</v>
      </c>
      <c r="AG150" s="116" t="s">
        <v>12</v>
      </c>
      <c r="AH150" s="116" t="s">
        <v>52</v>
      </c>
      <c r="AI150" s="116" t="s">
        <v>12</v>
      </c>
      <c r="AJ150" s="116" t="s">
        <v>22</v>
      </c>
      <c r="AL150" t="s">
        <v>274</v>
      </c>
      <c r="AO150">
        <v>57.8</v>
      </c>
    </row>
    <row r="151" spans="2:41" x14ac:dyDescent="0.25">
      <c r="B151" s="116" t="s">
        <v>251</v>
      </c>
      <c r="C151" s="116" t="s">
        <v>10</v>
      </c>
      <c r="D151" s="116" t="s">
        <v>235</v>
      </c>
      <c r="E151" s="116" t="s">
        <v>209</v>
      </c>
      <c r="F151" s="116" t="s">
        <v>10</v>
      </c>
      <c r="G151">
        <v>534</v>
      </c>
      <c r="H151" s="276"/>
      <c r="I151" s="116">
        <f>тБакМаг_2020_21_Зимен[[#This Row],[SUM(`TotalHours`)]]-тБакМаг_2020_21_Зимен[[#This Row],[Стари Часове]]</f>
        <v>534</v>
      </c>
      <c r="J151" s="116"/>
      <c r="K151" s="116"/>
      <c r="O151" t="s">
        <v>243</v>
      </c>
      <c r="P151" s="116" t="s">
        <v>10</v>
      </c>
      <c r="Q151" s="116" t="s">
        <v>64</v>
      </c>
      <c r="R151" s="116" t="s">
        <v>209</v>
      </c>
      <c r="S151" s="116" t="s">
        <v>17</v>
      </c>
      <c r="T151" s="192">
        <v>30</v>
      </c>
      <c r="U151" s="273"/>
      <c r="V15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1" s="192"/>
      <c r="X151" s="116"/>
      <c r="AB151" s="116" t="s">
        <v>243</v>
      </c>
      <c r="AC151" s="116" t="s">
        <v>209</v>
      </c>
      <c r="AD151">
        <v>8</v>
      </c>
      <c r="AE151" s="116" t="s">
        <v>177</v>
      </c>
      <c r="AF151">
        <v>4</v>
      </c>
      <c r="AG151" s="116" t="s">
        <v>12</v>
      </c>
      <c r="AH151" s="116" t="s">
        <v>52</v>
      </c>
      <c r="AI151" s="116" t="s">
        <v>12</v>
      </c>
      <c r="AJ151" s="116" t="s">
        <v>20</v>
      </c>
      <c r="AL151" t="s">
        <v>274</v>
      </c>
      <c r="AO151">
        <v>15.97</v>
      </c>
    </row>
    <row r="152" spans="2:41" x14ac:dyDescent="0.25">
      <c r="B152" s="116" t="s">
        <v>251</v>
      </c>
      <c r="C152" s="116" t="s">
        <v>10</v>
      </c>
      <c r="D152" s="116" t="s">
        <v>235</v>
      </c>
      <c r="E152" s="116" t="s">
        <v>209</v>
      </c>
      <c r="F152" s="116" t="s">
        <v>14</v>
      </c>
      <c r="G152">
        <v>609</v>
      </c>
      <c r="H152" s="276"/>
      <c r="I152" s="116">
        <f>тБакМаг_2020_21_Зимен[[#This Row],[SUM(`TotalHours`)]]-тБакМаг_2020_21_Зимен[[#This Row],[Стари Часове]]</f>
        <v>609</v>
      </c>
      <c r="J152" s="116"/>
      <c r="K152" s="116"/>
      <c r="O152" t="s">
        <v>243</v>
      </c>
      <c r="P152" s="116" t="s">
        <v>11</v>
      </c>
      <c r="Q152" s="116" t="s">
        <v>133</v>
      </c>
      <c r="R152" s="116" t="s">
        <v>234</v>
      </c>
      <c r="S152" s="116" t="s">
        <v>20</v>
      </c>
      <c r="T152" s="192">
        <v>600</v>
      </c>
      <c r="U152" s="273"/>
      <c r="V15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2" s="192"/>
      <c r="X152" s="116"/>
      <c r="AB152" s="116" t="s">
        <v>243</v>
      </c>
      <c r="AC152" s="116" t="s">
        <v>209</v>
      </c>
      <c r="AD152">
        <v>8</v>
      </c>
      <c r="AE152" s="116" t="s">
        <v>177</v>
      </c>
      <c r="AF152">
        <v>4</v>
      </c>
      <c r="AG152" s="116" t="s">
        <v>12</v>
      </c>
      <c r="AH152" s="116" t="s">
        <v>52</v>
      </c>
      <c r="AI152" s="116" t="s">
        <v>12</v>
      </c>
      <c r="AJ152" s="116" t="s">
        <v>12</v>
      </c>
      <c r="AL152" t="s">
        <v>274</v>
      </c>
      <c r="AO152">
        <v>1205.25</v>
      </c>
    </row>
    <row r="153" spans="2:41" x14ac:dyDescent="0.25">
      <c r="B153" s="116" t="s">
        <v>251</v>
      </c>
      <c r="C153" s="116" t="s">
        <v>10</v>
      </c>
      <c r="D153" s="116" t="s">
        <v>235</v>
      </c>
      <c r="E153" s="116" t="s">
        <v>209</v>
      </c>
      <c r="F153" s="116" t="s">
        <v>27</v>
      </c>
      <c r="G153">
        <v>45</v>
      </c>
      <c r="H153" s="276"/>
      <c r="I153" s="116">
        <f>тБакМаг_2020_21_Зимен[[#This Row],[SUM(`TotalHours`)]]-тБакМаг_2020_21_Зимен[[#This Row],[Стари Часове]]</f>
        <v>45</v>
      </c>
      <c r="J153" s="116"/>
      <c r="K153" s="116"/>
      <c r="O153" t="s">
        <v>243</v>
      </c>
      <c r="P153" s="116" t="s">
        <v>11</v>
      </c>
      <c r="Q153" s="116" t="s">
        <v>133</v>
      </c>
      <c r="R153" s="116" t="s">
        <v>234</v>
      </c>
      <c r="S153" s="116" t="s">
        <v>11</v>
      </c>
      <c r="T153" s="192">
        <v>25987.5</v>
      </c>
      <c r="U153" s="273"/>
      <c r="V15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3" s="192"/>
      <c r="X153" s="116"/>
      <c r="AB153" s="116" t="s">
        <v>243</v>
      </c>
      <c r="AC153" s="116" t="s">
        <v>209</v>
      </c>
      <c r="AD153">
        <v>8</v>
      </c>
      <c r="AE153" s="116" t="s">
        <v>177</v>
      </c>
      <c r="AF153">
        <v>4</v>
      </c>
      <c r="AG153" s="116" t="s">
        <v>12</v>
      </c>
      <c r="AH153" s="116" t="s">
        <v>52</v>
      </c>
      <c r="AI153" s="116" t="s">
        <v>12</v>
      </c>
      <c r="AJ153" s="116" t="s">
        <v>14</v>
      </c>
      <c r="AL153" t="s">
        <v>274</v>
      </c>
      <c r="AO153">
        <v>285.43</v>
      </c>
    </row>
    <row r="154" spans="2:41" x14ac:dyDescent="0.25">
      <c r="B154" s="116" t="s">
        <v>251</v>
      </c>
      <c r="C154" s="116" t="s">
        <v>10</v>
      </c>
      <c r="D154" s="116" t="s">
        <v>235</v>
      </c>
      <c r="E154" s="116" t="s">
        <v>209</v>
      </c>
      <c r="F154" s="116" t="s">
        <v>17</v>
      </c>
      <c r="G154">
        <v>60</v>
      </c>
      <c r="H154" s="276"/>
      <c r="I154" s="116">
        <f>тБакМаг_2020_21_Зимен[[#This Row],[SUM(`TotalHours`)]]-тБакМаг_2020_21_Зимен[[#This Row],[Стари Часове]]</f>
        <v>60</v>
      </c>
      <c r="J154" s="116"/>
      <c r="K154" s="116"/>
      <c r="O154" t="s">
        <v>243</v>
      </c>
      <c r="P154" s="116" t="s">
        <v>11</v>
      </c>
      <c r="Q154" s="116" t="s">
        <v>133</v>
      </c>
      <c r="R154" s="116" t="s">
        <v>234</v>
      </c>
      <c r="S154" s="116" t="s">
        <v>14</v>
      </c>
      <c r="T154" s="192">
        <v>72</v>
      </c>
      <c r="U154" s="273"/>
      <c r="V15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4" s="192"/>
      <c r="X154" s="116"/>
      <c r="AB154" s="116" t="s">
        <v>243</v>
      </c>
      <c r="AC154" s="116" t="s">
        <v>209</v>
      </c>
      <c r="AD154">
        <v>8</v>
      </c>
      <c r="AE154" s="116" t="s">
        <v>177</v>
      </c>
      <c r="AF154">
        <v>4</v>
      </c>
      <c r="AG154" s="116" t="s">
        <v>12</v>
      </c>
      <c r="AH154" s="116" t="s">
        <v>52</v>
      </c>
      <c r="AI154" s="116" t="s">
        <v>12</v>
      </c>
      <c r="AJ154" s="116" t="s">
        <v>27</v>
      </c>
      <c r="AL154" t="s">
        <v>274</v>
      </c>
      <c r="AO154">
        <v>8.57</v>
      </c>
    </row>
    <row r="155" spans="2:41" x14ac:dyDescent="0.25">
      <c r="B155" s="116" t="s">
        <v>251</v>
      </c>
      <c r="C155" s="116" t="s">
        <v>10</v>
      </c>
      <c r="D155" s="116" t="s">
        <v>198</v>
      </c>
      <c r="E155" s="116" t="s">
        <v>209</v>
      </c>
      <c r="F155" s="116" t="s">
        <v>10</v>
      </c>
      <c r="G155">
        <v>507</v>
      </c>
      <c r="H155" s="276"/>
      <c r="I155" s="116">
        <f>тБакМаг_2020_21_Зимен[[#This Row],[SUM(`TotalHours`)]]-тБакМаг_2020_21_Зимен[[#This Row],[Стари Часове]]</f>
        <v>507</v>
      </c>
      <c r="J155" s="116"/>
      <c r="K155" s="116"/>
      <c r="O155" t="s">
        <v>243</v>
      </c>
      <c r="P155" s="116" t="s">
        <v>11</v>
      </c>
      <c r="Q155" s="116" t="s">
        <v>133</v>
      </c>
      <c r="R155" s="116" t="s">
        <v>234</v>
      </c>
      <c r="S155" s="116" t="s">
        <v>27</v>
      </c>
      <c r="T155" s="192">
        <v>13.5</v>
      </c>
      <c r="U155" s="273"/>
      <c r="V15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5" s="192"/>
      <c r="X155" s="116"/>
      <c r="AB155" s="116" t="s">
        <v>243</v>
      </c>
      <c r="AC155" s="116" t="s">
        <v>209</v>
      </c>
      <c r="AD155">
        <v>8</v>
      </c>
      <c r="AE155" s="116" t="s">
        <v>177</v>
      </c>
      <c r="AF155">
        <v>4</v>
      </c>
      <c r="AG155" s="116" t="s">
        <v>12</v>
      </c>
      <c r="AH155" s="116" t="s">
        <v>52</v>
      </c>
      <c r="AI155" s="116" t="s">
        <v>12</v>
      </c>
      <c r="AJ155" s="116" t="s">
        <v>17</v>
      </c>
      <c r="AL155" t="s">
        <v>274</v>
      </c>
      <c r="AO155">
        <v>90</v>
      </c>
    </row>
    <row r="156" spans="2:41" x14ac:dyDescent="0.25">
      <c r="B156" s="116" t="s">
        <v>251</v>
      </c>
      <c r="C156" s="116" t="s">
        <v>10</v>
      </c>
      <c r="D156" s="116" t="s">
        <v>198</v>
      </c>
      <c r="E156" s="116" t="s">
        <v>209</v>
      </c>
      <c r="F156" s="116" t="s">
        <v>17</v>
      </c>
      <c r="G156">
        <v>120</v>
      </c>
      <c r="H156" s="276"/>
      <c r="I156" s="116">
        <f>тБакМаг_2020_21_Зимен[[#This Row],[SUM(`TotalHours`)]]-тБакМаг_2020_21_Зимен[[#This Row],[Стари Часове]]</f>
        <v>120</v>
      </c>
      <c r="J156" s="116"/>
      <c r="K156" s="116"/>
      <c r="O156" t="s">
        <v>243</v>
      </c>
      <c r="P156" s="116" t="s">
        <v>11</v>
      </c>
      <c r="Q156" s="116" t="s">
        <v>133</v>
      </c>
      <c r="R156" s="116" t="s">
        <v>234</v>
      </c>
      <c r="S156" s="116" t="s">
        <v>17</v>
      </c>
      <c r="T156" s="192">
        <v>90</v>
      </c>
      <c r="U156" s="273"/>
      <c r="V15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6" s="192"/>
      <c r="X156" s="116"/>
      <c r="AB156" s="116" t="s">
        <v>243</v>
      </c>
      <c r="AC156" s="116" t="s">
        <v>209</v>
      </c>
      <c r="AD156">
        <v>8</v>
      </c>
      <c r="AE156" s="116" t="s">
        <v>177</v>
      </c>
      <c r="AF156">
        <v>5</v>
      </c>
      <c r="AG156" s="116" t="s">
        <v>17</v>
      </c>
      <c r="AH156" s="116" t="s">
        <v>54</v>
      </c>
      <c r="AI156" s="116" t="s">
        <v>17</v>
      </c>
      <c r="AJ156" s="116" t="s">
        <v>10</v>
      </c>
      <c r="AL156" t="s">
        <v>274</v>
      </c>
      <c r="AO156">
        <v>30</v>
      </c>
    </row>
    <row r="157" spans="2:41" x14ac:dyDescent="0.25">
      <c r="B157" s="116" t="s">
        <v>251</v>
      </c>
      <c r="C157" s="116" t="s">
        <v>10</v>
      </c>
      <c r="D157" s="116" t="s">
        <v>64</v>
      </c>
      <c r="E157" s="116" t="s">
        <v>209</v>
      </c>
      <c r="F157" s="116" t="s">
        <v>24</v>
      </c>
      <c r="G157">
        <v>30</v>
      </c>
      <c r="H157" s="276"/>
      <c r="I157" s="116">
        <f>тБакМаг_2020_21_Зимен[[#This Row],[SUM(`TotalHours`)]]-тБакМаг_2020_21_Зимен[[#This Row],[Стари Часове]]</f>
        <v>30</v>
      </c>
      <c r="J157" s="116"/>
      <c r="K157" s="116"/>
      <c r="O157" t="s">
        <v>243</v>
      </c>
      <c r="P157" s="116" t="s">
        <v>11</v>
      </c>
      <c r="Q157" s="116" t="s">
        <v>189</v>
      </c>
      <c r="R157" s="116" t="s">
        <v>234</v>
      </c>
      <c r="S157" s="116" t="s">
        <v>22</v>
      </c>
      <c r="T157" s="192">
        <v>360</v>
      </c>
      <c r="U157" s="273"/>
      <c r="V15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7" s="192"/>
      <c r="X157" s="116"/>
      <c r="AB157" s="116" t="s">
        <v>243</v>
      </c>
      <c r="AC157" s="116" t="s">
        <v>209</v>
      </c>
      <c r="AD157">
        <v>8</v>
      </c>
      <c r="AE157" s="116" t="s">
        <v>177</v>
      </c>
      <c r="AF157">
        <v>5</v>
      </c>
      <c r="AG157" s="116" t="s">
        <v>17</v>
      </c>
      <c r="AH157" s="116" t="s">
        <v>54</v>
      </c>
      <c r="AI157" s="116" t="s">
        <v>17</v>
      </c>
      <c r="AJ157" s="116" t="s">
        <v>12</v>
      </c>
      <c r="AL157" t="s">
        <v>274</v>
      </c>
      <c r="AO157">
        <v>60</v>
      </c>
    </row>
    <row r="158" spans="2:41" x14ac:dyDescent="0.25">
      <c r="B158" s="116" t="s">
        <v>251</v>
      </c>
      <c r="C158" s="116" t="s">
        <v>10</v>
      </c>
      <c r="D158" s="116" t="s">
        <v>64</v>
      </c>
      <c r="E158" s="116" t="s">
        <v>209</v>
      </c>
      <c r="F158" s="116" t="s">
        <v>10</v>
      </c>
      <c r="G158">
        <v>963</v>
      </c>
      <c r="H158" s="276"/>
      <c r="I158" s="116">
        <f>тБакМаг_2020_21_Зимен[[#This Row],[SUM(`TotalHours`)]]-тБакМаг_2020_21_Зимен[[#This Row],[Стари Часове]]</f>
        <v>963</v>
      </c>
      <c r="J158" s="116"/>
      <c r="K158" s="116"/>
      <c r="O158" t="s">
        <v>243</v>
      </c>
      <c r="P158" s="116" t="s">
        <v>11</v>
      </c>
      <c r="Q158" s="116" t="s">
        <v>189</v>
      </c>
      <c r="R158" s="116" t="s">
        <v>234</v>
      </c>
      <c r="S158" s="116" t="s">
        <v>20</v>
      </c>
      <c r="T158" s="192">
        <v>90</v>
      </c>
      <c r="U158" s="273"/>
      <c r="V15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8" s="192"/>
      <c r="X158" s="116"/>
      <c r="AB158" s="116" t="s">
        <v>243</v>
      </c>
      <c r="AC158" s="116" t="s">
        <v>209</v>
      </c>
      <c r="AD158">
        <v>8</v>
      </c>
      <c r="AE158" s="116" t="s">
        <v>177</v>
      </c>
      <c r="AF158">
        <v>5</v>
      </c>
      <c r="AG158" s="116" t="s">
        <v>17</v>
      </c>
      <c r="AH158" s="116" t="s">
        <v>54</v>
      </c>
      <c r="AI158" s="116" t="s">
        <v>17</v>
      </c>
      <c r="AJ158" s="116" t="s">
        <v>14</v>
      </c>
      <c r="AL158" t="s">
        <v>274</v>
      </c>
      <c r="AO158">
        <v>120</v>
      </c>
    </row>
    <row r="159" spans="2:41" x14ac:dyDescent="0.25">
      <c r="B159" s="116" t="s">
        <v>251</v>
      </c>
      <c r="C159" s="116" t="s">
        <v>10</v>
      </c>
      <c r="D159" s="116" t="s">
        <v>64</v>
      </c>
      <c r="E159" s="116" t="s">
        <v>209</v>
      </c>
      <c r="F159" s="116" t="s">
        <v>25</v>
      </c>
      <c r="G159">
        <v>78</v>
      </c>
      <c r="H159" s="276"/>
      <c r="I159" s="116">
        <f>тБакМаг_2020_21_Зимен[[#This Row],[SUM(`TotalHours`)]]-тБакМаг_2020_21_Зимен[[#This Row],[Стари Часове]]</f>
        <v>78</v>
      </c>
      <c r="J159" s="116"/>
      <c r="K159" s="116"/>
      <c r="O159" t="s">
        <v>243</v>
      </c>
      <c r="P159" s="116" t="s">
        <v>11</v>
      </c>
      <c r="Q159" s="116" t="s">
        <v>189</v>
      </c>
      <c r="R159" s="116" t="s">
        <v>234</v>
      </c>
      <c r="S159" s="116" t="s">
        <v>11</v>
      </c>
      <c r="T159" s="192">
        <v>5355</v>
      </c>
      <c r="U159" s="273"/>
      <c r="V15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59" s="192"/>
      <c r="X159" s="116"/>
      <c r="AB159" s="116" t="s">
        <v>243</v>
      </c>
      <c r="AC159" s="116" t="s">
        <v>209</v>
      </c>
      <c r="AD159">
        <v>8</v>
      </c>
      <c r="AE159" s="116" t="s">
        <v>177</v>
      </c>
      <c r="AF159">
        <v>5</v>
      </c>
      <c r="AG159" s="116" t="s">
        <v>17</v>
      </c>
      <c r="AH159" s="116" t="s">
        <v>54</v>
      </c>
      <c r="AI159" s="116" t="s">
        <v>17</v>
      </c>
      <c r="AJ159" s="116" t="s">
        <v>238</v>
      </c>
      <c r="AL159" t="s">
        <v>274</v>
      </c>
      <c r="AO159">
        <v>30</v>
      </c>
    </row>
    <row r="160" spans="2:41" x14ac:dyDescent="0.25">
      <c r="B160" s="116" t="s">
        <v>251</v>
      </c>
      <c r="C160" s="116" t="s">
        <v>10</v>
      </c>
      <c r="D160" s="116" t="s">
        <v>64</v>
      </c>
      <c r="E160" s="116" t="s">
        <v>209</v>
      </c>
      <c r="F160" s="116" t="s">
        <v>27</v>
      </c>
      <c r="G160">
        <v>60</v>
      </c>
      <c r="H160" s="276"/>
      <c r="I160" s="116">
        <f>тБакМаг_2020_21_Зимен[[#This Row],[SUM(`TotalHours`)]]-тБакМаг_2020_21_Зимен[[#This Row],[Стари Часове]]</f>
        <v>60</v>
      </c>
      <c r="J160" s="116"/>
      <c r="K160" s="116"/>
      <c r="O160" t="s">
        <v>243</v>
      </c>
      <c r="P160" s="116" t="s">
        <v>11</v>
      </c>
      <c r="Q160" s="116" t="s">
        <v>189</v>
      </c>
      <c r="R160" s="116" t="s">
        <v>234</v>
      </c>
      <c r="S160" s="116" t="s">
        <v>17</v>
      </c>
      <c r="T160" s="192">
        <v>105</v>
      </c>
      <c r="U160" s="273"/>
      <c r="V16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0" s="192"/>
      <c r="X160" s="116"/>
      <c r="AB160" s="116" t="s">
        <v>243</v>
      </c>
      <c r="AC160" s="116" t="s">
        <v>209</v>
      </c>
      <c r="AD160">
        <v>8</v>
      </c>
      <c r="AE160" s="116" t="s">
        <v>177</v>
      </c>
      <c r="AF160">
        <v>5</v>
      </c>
      <c r="AG160" s="116" t="s">
        <v>17</v>
      </c>
      <c r="AH160" s="116" t="s">
        <v>54</v>
      </c>
      <c r="AI160" s="116" t="s">
        <v>17</v>
      </c>
      <c r="AJ160" s="116" t="s">
        <v>17</v>
      </c>
      <c r="AL160" t="s">
        <v>274</v>
      </c>
      <c r="AO160">
        <v>525</v>
      </c>
    </row>
    <row r="161" spans="2:41" x14ac:dyDescent="0.25">
      <c r="B161" s="116" t="s">
        <v>251</v>
      </c>
      <c r="C161" s="116" t="s">
        <v>10</v>
      </c>
      <c r="D161" s="116" t="s">
        <v>64</v>
      </c>
      <c r="E161" s="116" t="s">
        <v>209</v>
      </c>
      <c r="F161" s="116" t="s">
        <v>17</v>
      </c>
      <c r="G161">
        <v>30</v>
      </c>
      <c r="H161" s="276"/>
      <c r="I161" s="116">
        <f>тБакМаг_2020_21_Зимен[[#This Row],[SUM(`TotalHours`)]]-тБакМаг_2020_21_Зимен[[#This Row],[Стари Часове]]</f>
        <v>30</v>
      </c>
      <c r="J161" s="116"/>
      <c r="K161" s="116"/>
      <c r="O161" t="s">
        <v>243</v>
      </c>
      <c r="P161" s="116" t="s">
        <v>11</v>
      </c>
      <c r="Q161" s="116" t="s">
        <v>93</v>
      </c>
      <c r="R161" s="116" t="s">
        <v>209</v>
      </c>
      <c r="S161" s="116" t="s">
        <v>20</v>
      </c>
      <c r="T161" s="192">
        <v>60</v>
      </c>
      <c r="U161" s="273"/>
      <c r="V16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1" s="192"/>
      <c r="X161" s="116"/>
      <c r="AB161" s="116" t="s">
        <v>243</v>
      </c>
      <c r="AC161" s="116" t="s">
        <v>209</v>
      </c>
      <c r="AD161">
        <v>8</v>
      </c>
      <c r="AE161" s="116" t="s">
        <v>177</v>
      </c>
      <c r="AF161">
        <v>6</v>
      </c>
      <c r="AG161" s="116" t="s">
        <v>17</v>
      </c>
      <c r="AH161" s="116" t="s">
        <v>180</v>
      </c>
      <c r="AI161" s="116" t="s">
        <v>17</v>
      </c>
      <c r="AJ161" s="116" t="s">
        <v>20</v>
      </c>
      <c r="AL161" t="s">
        <v>274</v>
      </c>
      <c r="AO161">
        <v>60</v>
      </c>
    </row>
    <row r="162" spans="2:41" x14ac:dyDescent="0.25">
      <c r="B162" s="116" t="s">
        <v>251</v>
      </c>
      <c r="C162" s="116" t="s">
        <v>11</v>
      </c>
      <c r="D162" s="116" t="s">
        <v>133</v>
      </c>
      <c r="E162" s="116" t="s">
        <v>234</v>
      </c>
      <c r="F162" s="116" t="s">
        <v>20</v>
      </c>
      <c r="G162">
        <v>300</v>
      </c>
      <c r="H162" s="276"/>
      <c r="I162" s="116">
        <f>тБакМаг_2020_21_Зимен[[#This Row],[SUM(`TotalHours`)]]-тБакМаг_2020_21_Зимен[[#This Row],[Стари Часове]]</f>
        <v>300</v>
      </c>
      <c r="J162" s="116"/>
      <c r="K162" s="116"/>
      <c r="O162" t="s">
        <v>243</v>
      </c>
      <c r="P162" s="116" t="s">
        <v>11</v>
      </c>
      <c r="Q162" s="116" t="s">
        <v>93</v>
      </c>
      <c r="R162" s="116" t="s">
        <v>209</v>
      </c>
      <c r="S162" s="116" t="s">
        <v>11</v>
      </c>
      <c r="T162" s="192">
        <v>1320</v>
      </c>
      <c r="U162" s="273"/>
      <c r="V16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2" s="192"/>
      <c r="X162" s="116"/>
      <c r="AB162" s="116" t="s">
        <v>243</v>
      </c>
      <c r="AC162" s="116" t="s">
        <v>209</v>
      </c>
      <c r="AD162">
        <v>8</v>
      </c>
      <c r="AE162" s="116" t="s">
        <v>177</v>
      </c>
      <c r="AF162">
        <v>6</v>
      </c>
      <c r="AG162" s="116" t="s">
        <v>17</v>
      </c>
      <c r="AH162" s="116" t="s">
        <v>180</v>
      </c>
      <c r="AI162" s="116" t="s">
        <v>17</v>
      </c>
      <c r="AJ162" s="116" t="s">
        <v>10</v>
      </c>
      <c r="AL162" t="s">
        <v>274</v>
      </c>
      <c r="AO162">
        <v>45</v>
      </c>
    </row>
    <row r="163" spans="2:41" x14ac:dyDescent="0.25">
      <c r="B163" s="116" t="s">
        <v>251</v>
      </c>
      <c r="C163" s="116" t="s">
        <v>11</v>
      </c>
      <c r="D163" s="116" t="s">
        <v>133</v>
      </c>
      <c r="E163" s="116" t="s">
        <v>234</v>
      </c>
      <c r="F163" s="116" t="s">
        <v>11</v>
      </c>
      <c r="G163">
        <v>24522.2307</v>
      </c>
      <c r="H163" s="276"/>
      <c r="I163" s="116">
        <f>тБакМаг_2020_21_Зимен[[#This Row],[SUM(`TotalHours`)]]-тБакМаг_2020_21_Зимен[[#This Row],[Стари Часове]]</f>
        <v>24522.2307</v>
      </c>
      <c r="J163" s="116"/>
      <c r="K163" s="116"/>
      <c r="O163" t="s">
        <v>243</v>
      </c>
      <c r="P163" s="116" t="s">
        <v>11</v>
      </c>
      <c r="Q163" s="116" t="s">
        <v>129</v>
      </c>
      <c r="R163" s="116" t="s">
        <v>209</v>
      </c>
      <c r="S163" s="116" t="s">
        <v>20</v>
      </c>
      <c r="T163" s="192">
        <v>120</v>
      </c>
      <c r="U163" s="273"/>
      <c r="V16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3" s="192"/>
      <c r="X163" s="116"/>
      <c r="AB163" s="116" t="s">
        <v>243</v>
      </c>
      <c r="AC163" s="116" t="s">
        <v>209</v>
      </c>
      <c r="AD163">
        <v>8</v>
      </c>
      <c r="AE163" s="116" t="s">
        <v>177</v>
      </c>
      <c r="AF163">
        <v>6</v>
      </c>
      <c r="AG163" s="116" t="s">
        <v>17</v>
      </c>
      <c r="AH163" s="116" t="s">
        <v>180</v>
      </c>
      <c r="AI163" s="116" t="s">
        <v>17</v>
      </c>
      <c r="AJ163" s="116" t="s">
        <v>14</v>
      </c>
      <c r="AL163" t="s">
        <v>274</v>
      </c>
      <c r="AO163">
        <v>60</v>
      </c>
    </row>
    <row r="164" spans="2:41" x14ac:dyDescent="0.25">
      <c r="B164" s="116" t="s">
        <v>251</v>
      </c>
      <c r="C164" s="116" t="s">
        <v>11</v>
      </c>
      <c r="D164" s="116" t="s">
        <v>133</v>
      </c>
      <c r="E164" s="116" t="s">
        <v>234</v>
      </c>
      <c r="F164" s="116" t="s">
        <v>15</v>
      </c>
      <c r="G164">
        <v>165</v>
      </c>
      <c r="H164" s="276"/>
      <c r="I164" s="116">
        <f>тБакМаг_2020_21_Зимен[[#This Row],[SUM(`TotalHours`)]]-тБакМаг_2020_21_Зимен[[#This Row],[Стари Часове]]</f>
        <v>165</v>
      </c>
      <c r="J164" s="116"/>
      <c r="K164" s="116"/>
      <c r="O164" t="s">
        <v>243</v>
      </c>
      <c r="P164" s="116" t="s">
        <v>11</v>
      </c>
      <c r="Q164" s="116" t="s">
        <v>129</v>
      </c>
      <c r="R164" s="116" t="s">
        <v>209</v>
      </c>
      <c r="S164" s="116" t="s">
        <v>11</v>
      </c>
      <c r="T164" s="192">
        <v>1155</v>
      </c>
      <c r="U164" s="273"/>
      <c r="V16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4" s="192"/>
      <c r="X164" s="116"/>
      <c r="AB164" s="116" t="s">
        <v>243</v>
      </c>
      <c r="AC164" s="116" t="s">
        <v>209</v>
      </c>
      <c r="AD164">
        <v>8</v>
      </c>
      <c r="AE164" s="116" t="s">
        <v>177</v>
      </c>
      <c r="AF164">
        <v>6</v>
      </c>
      <c r="AG164" s="116" t="s">
        <v>17</v>
      </c>
      <c r="AH164" s="116" t="s">
        <v>180</v>
      </c>
      <c r="AI164" s="116" t="s">
        <v>17</v>
      </c>
      <c r="AJ164" s="116" t="s">
        <v>27</v>
      </c>
      <c r="AL164" t="s">
        <v>274</v>
      </c>
      <c r="AO164">
        <v>60</v>
      </c>
    </row>
    <row r="165" spans="2:41" x14ac:dyDescent="0.25">
      <c r="B165" s="116" t="s">
        <v>251</v>
      </c>
      <c r="C165" s="116" t="s">
        <v>11</v>
      </c>
      <c r="D165" s="116" t="s">
        <v>133</v>
      </c>
      <c r="E165" s="116" t="s">
        <v>234</v>
      </c>
      <c r="F165" s="116" t="s">
        <v>27</v>
      </c>
      <c r="G165">
        <v>24</v>
      </c>
      <c r="H165" s="276"/>
      <c r="I165" s="116">
        <f>тБакМаг_2020_21_Зимен[[#This Row],[SUM(`TotalHours`)]]-тБакМаг_2020_21_Зимен[[#This Row],[Стари Часове]]</f>
        <v>24</v>
      </c>
      <c r="J165" s="116"/>
      <c r="K165" s="116"/>
      <c r="O165" t="s">
        <v>243</v>
      </c>
      <c r="P165" s="116" t="s">
        <v>11</v>
      </c>
      <c r="Q165" s="116" t="s">
        <v>129</v>
      </c>
      <c r="R165" s="116" t="s">
        <v>209</v>
      </c>
      <c r="S165" s="116" t="s">
        <v>17</v>
      </c>
      <c r="T165" s="192">
        <v>60</v>
      </c>
      <c r="U165" s="273"/>
      <c r="V16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5" s="192"/>
      <c r="X165" s="116"/>
      <c r="AB165" s="116" t="s">
        <v>243</v>
      </c>
      <c r="AC165" s="116" t="s">
        <v>209</v>
      </c>
      <c r="AD165">
        <v>8</v>
      </c>
      <c r="AE165" s="116" t="s">
        <v>177</v>
      </c>
      <c r="AF165">
        <v>6</v>
      </c>
      <c r="AG165" s="116" t="s">
        <v>17</v>
      </c>
      <c r="AH165" s="116" t="s">
        <v>180</v>
      </c>
      <c r="AI165" s="116" t="s">
        <v>17</v>
      </c>
      <c r="AJ165" s="116" t="s">
        <v>17</v>
      </c>
      <c r="AL165" t="s">
        <v>274</v>
      </c>
      <c r="AO165">
        <v>1830</v>
      </c>
    </row>
    <row r="166" spans="2:41" x14ac:dyDescent="0.25">
      <c r="B166" s="116" t="s">
        <v>251</v>
      </c>
      <c r="C166" s="116" t="s">
        <v>11</v>
      </c>
      <c r="D166" s="116" t="s">
        <v>133</v>
      </c>
      <c r="E166" s="116" t="s">
        <v>234</v>
      </c>
      <c r="F166" s="116" t="s">
        <v>17</v>
      </c>
      <c r="G166">
        <v>30</v>
      </c>
      <c r="H166" s="276"/>
      <c r="I166" s="116">
        <f>тБакМаг_2020_21_Зимен[[#This Row],[SUM(`TotalHours`)]]-тБакМаг_2020_21_Зимен[[#This Row],[Стари Часове]]</f>
        <v>30</v>
      </c>
      <c r="J166" s="116"/>
      <c r="K166" s="116"/>
      <c r="O166" t="s">
        <v>243</v>
      </c>
      <c r="P166" s="116" t="s">
        <v>11</v>
      </c>
      <c r="Q166" s="116" t="s">
        <v>129</v>
      </c>
      <c r="R166" s="116" t="s">
        <v>209</v>
      </c>
      <c r="S166" s="116" t="s">
        <v>19</v>
      </c>
      <c r="T166" s="192">
        <v>45</v>
      </c>
      <c r="U166" s="273"/>
      <c r="V16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6" s="192"/>
      <c r="X166" s="116"/>
      <c r="AB166" s="116" t="s">
        <v>243</v>
      </c>
      <c r="AC166" s="116" t="s">
        <v>209</v>
      </c>
      <c r="AD166">
        <v>9</v>
      </c>
      <c r="AE166" s="116" t="s">
        <v>59</v>
      </c>
      <c r="AF166">
        <v>1</v>
      </c>
      <c r="AG166" s="116" t="s">
        <v>17</v>
      </c>
      <c r="AH166" s="116" t="s">
        <v>59</v>
      </c>
      <c r="AI166" s="116" t="s">
        <v>17</v>
      </c>
      <c r="AJ166" s="116" t="s">
        <v>20</v>
      </c>
      <c r="AL166" t="s">
        <v>274</v>
      </c>
      <c r="AO166">
        <v>120</v>
      </c>
    </row>
    <row r="167" spans="2:41" x14ac:dyDescent="0.25">
      <c r="B167" s="116" t="s">
        <v>251</v>
      </c>
      <c r="C167" s="116" t="s">
        <v>11</v>
      </c>
      <c r="D167" s="116" t="s">
        <v>189</v>
      </c>
      <c r="E167" s="116" t="s">
        <v>234</v>
      </c>
      <c r="F167" s="116" t="s">
        <v>22</v>
      </c>
      <c r="G167">
        <v>180</v>
      </c>
      <c r="H167" s="276"/>
      <c r="I167" s="116">
        <f>тБакМаг_2020_21_Зимен[[#This Row],[SUM(`TotalHours`)]]-тБакМаг_2020_21_Зимен[[#This Row],[Стари Часове]]</f>
        <v>180</v>
      </c>
      <c r="J167" s="116"/>
      <c r="K167" s="116"/>
      <c r="O167" t="s">
        <v>243</v>
      </c>
      <c r="P167" s="116" t="s">
        <v>25</v>
      </c>
      <c r="Q167" s="116" t="s">
        <v>33</v>
      </c>
      <c r="R167" s="116" t="s">
        <v>209</v>
      </c>
      <c r="S167" s="116" t="s">
        <v>20</v>
      </c>
      <c r="T167" s="192">
        <v>25.3687</v>
      </c>
      <c r="U167" s="273"/>
      <c r="V16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7" s="192"/>
      <c r="X167" s="116"/>
      <c r="AB167" s="116" t="s">
        <v>243</v>
      </c>
      <c r="AC167" s="116" t="s">
        <v>209</v>
      </c>
      <c r="AD167">
        <v>9</v>
      </c>
      <c r="AE167" s="116" t="s">
        <v>59</v>
      </c>
      <c r="AF167">
        <v>1</v>
      </c>
      <c r="AG167" s="116" t="s">
        <v>17</v>
      </c>
      <c r="AH167" s="116" t="s">
        <v>59</v>
      </c>
      <c r="AI167" s="116" t="s">
        <v>17</v>
      </c>
      <c r="AJ167" s="116" t="s">
        <v>10</v>
      </c>
      <c r="AL167" t="s">
        <v>274</v>
      </c>
      <c r="AO167">
        <v>15</v>
      </c>
    </row>
    <row r="168" spans="2:41" x14ac:dyDescent="0.25">
      <c r="B168" s="116" t="s">
        <v>251</v>
      </c>
      <c r="C168" s="116" t="s">
        <v>11</v>
      </c>
      <c r="D168" s="116" t="s">
        <v>189</v>
      </c>
      <c r="E168" s="116" t="s">
        <v>234</v>
      </c>
      <c r="F168" s="116" t="s">
        <v>20</v>
      </c>
      <c r="G168">
        <v>30</v>
      </c>
      <c r="H168" s="276"/>
      <c r="I168" s="116">
        <f>тБакМаг_2020_21_Зимен[[#This Row],[SUM(`TotalHours`)]]-тБакМаг_2020_21_Зимен[[#This Row],[Стари Часове]]</f>
        <v>30</v>
      </c>
      <c r="J168" s="116"/>
      <c r="K168" s="116"/>
      <c r="O168" t="s">
        <v>243</v>
      </c>
      <c r="P168" s="116" t="s">
        <v>25</v>
      </c>
      <c r="Q168" s="116" t="s">
        <v>33</v>
      </c>
      <c r="R168" s="116" t="s">
        <v>209</v>
      </c>
      <c r="S168" s="116" t="s">
        <v>25</v>
      </c>
      <c r="T168" s="192">
        <v>2081.1837999999998</v>
      </c>
      <c r="U168" s="273"/>
      <c r="V16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8" s="192"/>
      <c r="X168" s="116"/>
      <c r="AB168" s="116" t="s">
        <v>243</v>
      </c>
      <c r="AC168" s="116" t="s">
        <v>209</v>
      </c>
      <c r="AD168">
        <v>9</v>
      </c>
      <c r="AE168" s="116" t="s">
        <v>59</v>
      </c>
      <c r="AF168">
        <v>1</v>
      </c>
      <c r="AG168" s="116" t="s">
        <v>17</v>
      </c>
      <c r="AH168" s="116" t="s">
        <v>59</v>
      </c>
      <c r="AI168" s="116" t="s">
        <v>17</v>
      </c>
      <c r="AJ168" s="116" t="s">
        <v>14</v>
      </c>
      <c r="AL168" t="s">
        <v>274</v>
      </c>
      <c r="AO168">
        <v>22.5</v>
      </c>
    </row>
    <row r="169" spans="2:41" x14ac:dyDescent="0.25">
      <c r="B169" s="116" t="s">
        <v>251</v>
      </c>
      <c r="C169" s="116" t="s">
        <v>11</v>
      </c>
      <c r="D169" s="116" t="s">
        <v>189</v>
      </c>
      <c r="E169" s="116" t="s">
        <v>234</v>
      </c>
      <c r="F169" s="116" t="s">
        <v>11</v>
      </c>
      <c r="G169">
        <v>8012.7692999999999</v>
      </c>
      <c r="H169" s="276"/>
      <c r="I169" s="116">
        <f>тБакМаг_2020_21_Зимен[[#This Row],[SUM(`TotalHours`)]]-тБакМаг_2020_21_Зимен[[#This Row],[Стари Часове]]</f>
        <v>8012.7692999999999</v>
      </c>
      <c r="J169" s="116"/>
      <c r="K169" s="116"/>
      <c r="O169" t="s">
        <v>243</v>
      </c>
      <c r="P169" s="116" t="s">
        <v>25</v>
      </c>
      <c r="Q169" s="116" t="s">
        <v>33</v>
      </c>
      <c r="R169" s="116" t="s">
        <v>209</v>
      </c>
      <c r="S169" s="116" t="s">
        <v>14</v>
      </c>
      <c r="T169" s="192">
        <v>203.14080000000001</v>
      </c>
      <c r="U169" s="273"/>
      <c r="V16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69" s="192"/>
      <c r="X169" s="116"/>
      <c r="AB169" s="116" t="s">
        <v>243</v>
      </c>
      <c r="AC169" s="116" t="s">
        <v>209</v>
      </c>
      <c r="AD169">
        <v>9</v>
      </c>
      <c r="AE169" s="116" t="s">
        <v>59</v>
      </c>
      <c r="AF169">
        <v>1</v>
      </c>
      <c r="AG169" s="116" t="s">
        <v>17</v>
      </c>
      <c r="AH169" s="116" t="s">
        <v>59</v>
      </c>
      <c r="AI169" s="116" t="s">
        <v>17</v>
      </c>
      <c r="AJ169" s="116" t="s">
        <v>16</v>
      </c>
      <c r="AL169" t="s">
        <v>274</v>
      </c>
      <c r="AO169">
        <v>60</v>
      </c>
    </row>
    <row r="170" spans="2:41" x14ac:dyDescent="0.25">
      <c r="B170" s="116" t="s">
        <v>251</v>
      </c>
      <c r="C170" s="116" t="s">
        <v>11</v>
      </c>
      <c r="D170" s="116" t="s">
        <v>189</v>
      </c>
      <c r="E170" s="116" t="s">
        <v>234</v>
      </c>
      <c r="F170" s="116" t="s">
        <v>15</v>
      </c>
      <c r="G170">
        <v>105</v>
      </c>
      <c r="H170" s="276"/>
      <c r="I170" s="116">
        <f>тБакМаг_2020_21_Зимен[[#This Row],[SUM(`TotalHours`)]]-тБакМаг_2020_21_Зимен[[#This Row],[Стари Часове]]</f>
        <v>105</v>
      </c>
      <c r="J170" s="116"/>
      <c r="K170" s="116"/>
      <c r="O170" t="s">
        <v>243</v>
      </c>
      <c r="P170" s="116" t="s">
        <v>25</v>
      </c>
      <c r="Q170" s="116" t="s">
        <v>33</v>
      </c>
      <c r="R170" s="116" t="s">
        <v>209</v>
      </c>
      <c r="S170" s="116" t="s">
        <v>15</v>
      </c>
      <c r="T170" s="192">
        <v>150</v>
      </c>
      <c r="U170" s="273"/>
      <c r="V17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0" s="192"/>
      <c r="X170" s="116"/>
      <c r="AB170" s="116" t="s">
        <v>243</v>
      </c>
      <c r="AC170" s="116" t="s">
        <v>209</v>
      </c>
      <c r="AD170">
        <v>9</v>
      </c>
      <c r="AE170" s="116" t="s">
        <v>59</v>
      </c>
      <c r="AF170">
        <v>1</v>
      </c>
      <c r="AG170" s="116" t="s">
        <v>17</v>
      </c>
      <c r="AH170" s="116" t="s">
        <v>59</v>
      </c>
      <c r="AI170" s="116" t="s">
        <v>17</v>
      </c>
      <c r="AJ170" s="116" t="s">
        <v>27</v>
      </c>
      <c r="AL170" t="s">
        <v>274</v>
      </c>
      <c r="AO170">
        <v>120</v>
      </c>
    </row>
    <row r="171" spans="2:41" x14ac:dyDescent="0.25">
      <c r="B171" s="116" t="s">
        <v>251</v>
      </c>
      <c r="C171" s="116" t="s">
        <v>11</v>
      </c>
      <c r="D171" s="116" t="s">
        <v>93</v>
      </c>
      <c r="E171" s="116" t="s">
        <v>209</v>
      </c>
      <c r="F171" s="116" t="s">
        <v>20</v>
      </c>
      <c r="G171">
        <v>60</v>
      </c>
      <c r="H171" s="276"/>
      <c r="I171" s="116">
        <f>тБакМаг_2020_21_Зимен[[#This Row],[SUM(`TotalHours`)]]-тБакМаг_2020_21_Зимен[[#This Row],[Стари Часове]]</f>
        <v>60</v>
      </c>
      <c r="J171" s="116"/>
      <c r="K171" s="116"/>
      <c r="O171" t="s">
        <v>243</v>
      </c>
      <c r="P171" s="116" t="s">
        <v>25</v>
      </c>
      <c r="Q171" s="116" t="s">
        <v>33</v>
      </c>
      <c r="R171" s="116" t="s">
        <v>209</v>
      </c>
      <c r="S171" s="116" t="s">
        <v>27</v>
      </c>
      <c r="T171" s="192">
        <v>56.964300000000001</v>
      </c>
      <c r="U171" s="273"/>
      <c r="V17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1" s="192"/>
      <c r="X171" s="116"/>
      <c r="AB171" s="116" t="s">
        <v>243</v>
      </c>
      <c r="AC171" s="116" t="s">
        <v>209</v>
      </c>
      <c r="AD171">
        <v>9</v>
      </c>
      <c r="AE171" s="116" t="s">
        <v>59</v>
      </c>
      <c r="AF171">
        <v>1</v>
      </c>
      <c r="AG171" s="116" t="s">
        <v>17</v>
      </c>
      <c r="AH171" s="116" t="s">
        <v>59</v>
      </c>
      <c r="AI171" s="116" t="s">
        <v>17</v>
      </c>
      <c r="AJ171" s="116" t="s">
        <v>17</v>
      </c>
      <c r="AL171" t="s">
        <v>274</v>
      </c>
      <c r="AO171">
        <v>2807.94</v>
      </c>
    </row>
    <row r="172" spans="2:41" x14ac:dyDescent="0.25">
      <c r="B172" s="116" t="s">
        <v>251</v>
      </c>
      <c r="C172" s="116" t="s">
        <v>11</v>
      </c>
      <c r="D172" s="116" t="s">
        <v>93</v>
      </c>
      <c r="E172" s="116" t="s">
        <v>209</v>
      </c>
      <c r="F172" s="116" t="s">
        <v>11</v>
      </c>
      <c r="G172">
        <v>2385</v>
      </c>
      <c r="H172" s="276"/>
      <c r="I172" s="116">
        <f>тБакМаг_2020_21_Зимен[[#This Row],[SUM(`TotalHours`)]]-тБакМаг_2020_21_Зимен[[#This Row],[Стари Часове]]</f>
        <v>2385</v>
      </c>
      <c r="J172" s="116"/>
      <c r="K172" s="116"/>
      <c r="O172" t="s">
        <v>243</v>
      </c>
      <c r="P172" s="116" t="s">
        <v>25</v>
      </c>
      <c r="Q172" s="116" t="s">
        <v>33</v>
      </c>
      <c r="R172" s="116" t="s">
        <v>209</v>
      </c>
      <c r="S172" s="116" t="s">
        <v>17</v>
      </c>
      <c r="T172" s="192">
        <v>7.0587999999999997</v>
      </c>
      <c r="U172" s="273"/>
      <c r="V17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2" s="192"/>
      <c r="X172" s="116"/>
      <c r="AB172" s="116" t="s">
        <v>243</v>
      </c>
      <c r="AC172" s="116" t="s">
        <v>209</v>
      </c>
      <c r="AD172">
        <v>9</v>
      </c>
      <c r="AE172" s="116" t="s">
        <v>59</v>
      </c>
      <c r="AF172">
        <v>1</v>
      </c>
      <c r="AG172" s="116" t="s">
        <v>17</v>
      </c>
      <c r="AH172" s="116" t="s">
        <v>59</v>
      </c>
      <c r="AI172" s="116" t="s">
        <v>17</v>
      </c>
      <c r="AJ172" s="116" t="s">
        <v>13</v>
      </c>
      <c r="AL172" t="s">
        <v>274</v>
      </c>
      <c r="AO172">
        <v>7.2</v>
      </c>
    </row>
    <row r="173" spans="2:41" x14ac:dyDescent="0.25">
      <c r="B173" s="116" t="s">
        <v>251</v>
      </c>
      <c r="C173" s="116" t="s">
        <v>11</v>
      </c>
      <c r="D173" s="116" t="s">
        <v>93</v>
      </c>
      <c r="E173" s="116" t="s">
        <v>209</v>
      </c>
      <c r="F173" s="116" t="s">
        <v>17</v>
      </c>
      <c r="G173">
        <v>15</v>
      </c>
      <c r="H173" s="276"/>
      <c r="I173" s="116">
        <f>тБакМаг_2020_21_Зимен[[#This Row],[SUM(`TotalHours`)]]-тБакМаг_2020_21_Зимен[[#This Row],[Стари Часове]]</f>
        <v>15</v>
      </c>
      <c r="J173" s="116"/>
      <c r="K173" s="116"/>
      <c r="O173" t="s">
        <v>243</v>
      </c>
      <c r="P173" s="116" t="s">
        <v>25</v>
      </c>
      <c r="Q173" s="116" t="s">
        <v>33</v>
      </c>
      <c r="R173" s="116" t="s">
        <v>210</v>
      </c>
      <c r="S173" s="116" t="s">
        <v>25</v>
      </c>
      <c r="T173" s="192">
        <v>2646.3544999999999</v>
      </c>
      <c r="U173" s="273"/>
      <c r="V17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3" s="192"/>
      <c r="X173" s="116"/>
      <c r="AB173" s="116" t="s">
        <v>243</v>
      </c>
      <c r="AC173" s="116" t="s">
        <v>209</v>
      </c>
      <c r="AD173">
        <v>10</v>
      </c>
      <c r="AE173" s="116" t="s">
        <v>55</v>
      </c>
      <c r="AF173">
        <v>1</v>
      </c>
      <c r="AG173" s="116" t="s">
        <v>17</v>
      </c>
      <c r="AH173" s="116" t="s">
        <v>179</v>
      </c>
      <c r="AI173" s="116" t="s">
        <v>17</v>
      </c>
      <c r="AJ173" s="116" t="s">
        <v>25</v>
      </c>
      <c r="AL173" t="s">
        <v>274</v>
      </c>
      <c r="AO173">
        <v>222</v>
      </c>
    </row>
    <row r="174" spans="2:41" x14ac:dyDescent="0.25">
      <c r="B174" s="116" t="s">
        <v>251</v>
      </c>
      <c r="C174" s="116" t="s">
        <v>11</v>
      </c>
      <c r="D174" s="116" t="s">
        <v>129</v>
      </c>
      <c r="E174" s="116" t="s">
        <v>209</v>
      </c>
      <c r="F174" s="116" t="s">
        <v>20</v>
      </c>
      <c r="G174">
        <v>120</v>
      </c>
      <c r="H174" s="276"/>
      <c r="I174" s="116">
        <f>тБакМаг_2020_21_Зимен[[#This Row],[SUM(`TotalHours`)]]-тБакМаг_2020_21_Зимен[[#This Row],[Стари Часове]]</f>
        <v>120</v>
      </c>
      <c r="J174" s="116"/>
      <c r="K174" s="116"/>
      <c r="O174" t="s">
        <v>243</v>
      </c>
      <c r="P174" s="116" t="s">
        <v>25</v>
      </c>
      <c r="Q174" s="116" t="s">
        <v>33</v>
      </c>
      <c r="R174" s="116" t="s">
        <v>210</v>
      </c>
      <c r="S174" s="116" t="s">
        <v>17</v>
      </c>
      <c r="T174" s="192">
        <v>13.5</v>
      </c>
      <c r="U174" s="273"/>
      <c r="V17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4" s="192"/>
      <c r="X174" s="116"/>
      <c r="AB174" s="116" t="s">
        <v>243</v>
      </c>
      <c r="AC174" s="116" t="s">
        <v>209</v>
      </c>
      <c r="AD174">
        <v>10</v>
      </c>
      <c r="AE174" s="116" t="s">
        <v>55</v>
      </c>
      <c r="AF174">
        <v>1</v>
      </c>
      <c r="AG174" s="116" t="s">
        <v>17</v>
      </c>
      <c r="AH174" s="116" t="s">
        <v>179</v>
      </c>
      <c r="AI174" s="116" t="s">
        <v>17</v>
      </c>
      <c r="AJ174" s="116" t="s">
        <v>14</v>
      </c>
      <c r="AK174">
        <v>366</v>
      </c>
      <c r="AL174">
        <v>-45</v>
      </c>
      <c r="AM174" t="s">
        <v>260</v>
      </c>
      <c r="AO174">
        <v>321</v>
      </c>
    </row>
    <row r="175" spans="2:41" x14ac:dyDescent="0.25">
      <c r="B175" s="116" t="s">
        <v>251</v>
      </c>
      <c r="C175" s="116" t="s">
        <v>11</v>
      </c>
      <c r="D175" s="116" t="s">
        <v>129</v>
      </c>
      <c r="E175" s="116" t="s">
        <v>209</v>
      </c>
      <c r="F175" s="116" t="s">
        <v>11</v>
      </c>
      <c r="G175">
        <v>2070</v>
      </c>
      <c r="H175" s="277">
        <v>2010</v>
      </c>
      <c r="I175" s="116">
        <f>тБакМаг_2020_21_Зимен[[#This Row],[SUM(`TotalHours`)]]-тБакМаг_2020_21_Зимен[[#This Row],[Стари Часове]]</f>
        <v>60</v>
      </c>
      <c r="J175" s="116" t="s">
        <v>263</v>
      </c>
      <c r="K175" s="116"/>
      <c r="O175" t="s">
        <v>243</v>
      </c>
      <c r="P175" s="116" t="s">
        <v>25</v>
      </c>
      <c r="Q175" s="116" t="s">
        <v>33</v>
      </c>
      <c r="R175" s="116" t="s">
        <v>210</v>
      </c>
      <c r="S175" s="116" t="s">
        <v>19</v>
      </c>
      <c r="T175" s="192">
        <v>195</v>
      </c>
      <c r="U175" s="273"/>
      <c r="V17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5" s="192"/>
      <c r="X175" s="116"/>
      <c r="AB175" s="116" t="s">
        <v>243</v>
      </c>
      <c r="AC175" s="116" t="s">
        <v>209</v>
      </c>
      <c r="AD175">
        <v>10</v>
      </c>
      <c r="AE175" s="116" t="s">
        <v>55</v>
      </c>
      <c r="AF175">
        <v>1</v>
      </c>
      <c r="AG175" s="116" t="s">
        <v>17</v>
      </c>
      <c r="AH175" s="116" t="s">
        <v>179</v>
      </c>
      <c r="AI175" s="116" t="s">
        <v>17</v>
      </c>
      <c r="AJ175" s="116" t="s">
        <v>27</v>
      </c>
      <c r="AL175" t="s">
        <v>274</v>
      </c>
      <c r="AO175">
        <v>220.5</v>
      </c>
    </row>
    <row r="176" spans="2:41" x14ac:dyDescent="0.25">
      <c r="B176" s="116" t="s">
        <v>251</v>
      </c>
      <c r="C176" s="116" t="s">
        <v>11</v>
      </c>
      <c r="D176" s="116" t="s">
        <v>129</v>
      </c>
      <c r="E176" s="116" t="s">
        <v>209</v>
      </c>
      <c r="F176" s="116" t="s">
        <v>26</v>
      </c>
      <c r="G176">
        <v>0</v>
      </c>
      <c r="H176" s="277">
        <v>60</v>
      </c>
      <c r="I176" s="116">
        <f>тБакМаг_2020_21_Зимен[[#This Row],[SUM(`TotalHours`)]]-тБакМаг_2020_21_Зимен[[#This Row],[Стари Часове]]</f>
        <v>-60</v>
      </c>
      <c r="J176" s="116" t="s">
        <v>263</v>
      </c>
      <c r="K176" s="116"/>
      <c r="O176" t="s">
        <v>243</v>
      </c>
      <c r="P176" s="116" t="s">
        <v>25</v>
      </c>
      <c r="Q176" s="116" t="s">
        <v>32</v>
      </c>
      <c r="R176" s="116" t="s">
        <v>209</v>
      </c>
      <c r="S176" s="116" t="s">
        <v>20</v>
      </c>
      <c r="T176" s="192">
        <v>28.8248</v>
      </c>
      <c r="U176" s="273"/>
      <c r="V17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6" s="192"/>
      <c r="X176" s="116"/>
      <c r="AB176" s="116" t="s">
        <v>243</v>
      </c>
      <c r="AC176" s="116" t="s">
        <v>209</v>
      </c>
      <c r="AD176">
        <v>10</v>
      </c>
      <c r="AE176" s="116" t="s">
        <v>55</v>
      </c>
      <c r="AF176">
        <v>1</v>
      </c>
      <c r="AG176" s="116" t="s">
        <v>17</v>
      </c>
      <c r="AH176" s="116" t="s">
        <v>179</v>
      </c>
      <c r="AI176" s="116" t="s">
        <v>17</v>
      </c>
      <c r="AJ176" s="116" t="s">
        <v>17</v>
      </c>
      <c r="AK176">
        <v>2067</v>
      </c>
      <c r="AL176">
        <v>45</v>
      </c>
      <c r="AO176">
        <v>2112</v>
      </c>
    </row>
    <row r="177" spans="2:41" x14ac:dyDescent="0.25">
      <c r="B177" s="116" t="s">
        <v>251</v>
      </c>
      <c r="C177" s="116" t="s">
        <v>11</v>
      </c>
      <c r="D177" s="116" t="s">
        <v>129</v>
      </c>
      <c r="E177" s="116" t="s">
        <v>209</v>
      </c>
      <c r="F177" s="116" t="s">
        <v>17</v>
      </c>
      <c r="G177">
        <v>120</v>
      </c>
      <c r="H177" s="276"/>
      <c r="I177" s="116">
        <f>тБакМаг_2020_21_Зимен[[#This Row],[SUM(`TotalHours`)]]-тБакМаг_2020_21_Зимен[[#This Row],[Стари Часове]]</f>
        <v>120</v>
      </c>
      <c r="J177" s="116"/>
      <c r="K177" s="116"/>
      <c r="O177" t="s">
        <v>243</v>
      </c>
      <c r="P177" s="116" t="s">
        <v>25</v>
      </c>
      <c r="Q177" s="116" t="s">
        <v>32</v>
      </c>
      <c r="R177" s="116" t="s">
        <v>209</v>
      </c>
      <c r="S177" s="116" t="s">
        <v>25</v>
      </c>
      <c r="T177" s="192">
        <v>2969.6624000000002</v>
      </c>
      <c r="U177" s="273"/>
      <c r="V17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7" s="192"/>
      <c r="X177" s="116"/>
      <c r="AB177" s="116" t="s">
        <v>243</v>
      </c>
      <c r="AC177" s="116" t="s">
        <v>209</v>
      </c>
      <c r="AD177">
        <v>10</v>
      </c>
      <c r="AE177" s="116" t="s">
        <v>55</v>
      </c>
      <c r="AF177">
        <v>1</v>
      </c>
      <c r="AG177" s="116" t="s">
        <v>17</v>
      </c>
      <c r="AH177" s="116" t="s">
        <v>179</v>
      </c>
      <c r="AI177" s="116" t="s">
        <v>17</v>
      </c>
      <c r="AJ177" s="116" t="s">
        <v>19</v>
      </c>
      <c r="AL177" t="s">
        <v>274</v>
      </c>
      <c r="AO177">
        <v>210</v>
      </c>
    </row>
    <row r="178" spans="2:41" x14ac:dyDescent="0.25">
      <c r="B178" s="116" t="s">
        <v>251</v>
      </c>
      <c r="C178" s="116" t="s">
        <v>25</v>
      </c>
      <c r="D178" s="116" t="s">
        <v>33</v>
      </c>
      <c r="E178" s="116" t="s">
        <v>209</v>
      </c>
      <c r="F178" s="116" t="s">
        <v>20</v>
      </c>
      <c r="G178">
        <v>19.877199999999998</v>
      </c>
      <c r="H178" s="276"/>
      <c r="I178" s="116">
        <f>тБакМаг_2020_21_Зимен[[#This Row],[SUM(`TotalHours`)]]-тБакМаг_2020_21_Зимен[[#This Row],[Стари Часове]]</f>
        <v>19.877199999999998</v>
      </c>
      <c r="J178" s="116"/>
      <c r="K178" s="116"/>
      <c r="O178" t="s">
        <v>243</v>
      </c>
      <c r="P178" s="116" t="s">
        <v>25</v>
      </c>
      <c r="Q178" s="116" t="s">
        <v>32</v>
      </c>
      <c r="R178" s="116" t="s">
        <v>209</v>
      </c>
      <c r="S178" s="116" t="s">
        <v>14</v>
      </c>
      <c r="T178" s="192">
        <v>332.04059999999998</v>
      </c>
      <c r="U178" s="273"/>
      <c r="V17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8" s="192"/>
      <c r="X178" s="116"/>
      <c r="AB178" s="116" t="s">
        <v>243</v>
      </c>
      <c r="AC178" s="116" t="s">
        <v>209</v>
      </c>
      <c r="AD178">
        <v>10</v>
      </c>
      <c r="AE178" s="116" t="s">
        <v>55</v>
      </c>
      <c r="AF178">
        <v>2</v>
      </c>
      <c r="AG178" s="116" t="s">
        <v>17</v>
      </c>
      <c r="AH178" s="116" t="s">
        <v>56</v>
      </c>
      <c r="AI178" s="116" t="s">
        <v>17</v>
      </c>
      <c r="AJ178" s="116" t="s">
        <v>20</v>
      </c>
      <c r="AL178" t="s">
        <v>274</v>
      </c>
      <c r="AO178">
        <v>30</v>
      </c>
    </row>
    <row r="179" spans="2:41" x14ac:dyDescent="0.25">
      <c r="B179" s="116" t="s">
        <v>251</v>
      </c>
      <c r="C179" s="116" t="s">
        <v>25</v>
      </c>
      <c r="D179" s="116" t="s">
        <v>33</v>
      </c>
      <c r="E179" s="116" t="s">
        <v>209</v>
      </c>
      <c r="F179" s="116" t="s">
        <v>25</v>
      </c>
      <c r="G179">
        <v>2372.7532999999999</v>
      </c>
      <c r="H179" s="276"/>
      <c r="I179" s="116">
        <f>тБакМаг_2020_21_Зимен[[#This Row],[SUM(`TotalHours`)]]-тБакМаг_2020_21_Зимен[[#This Row],[Стари Часове]]</f>
        <v>2372.7532999999999</v>
      </c>
      <c r="J179" s="116"/>
      <c r="K179" s="116"/>
      <c r="O179" t="s">
        <v>243</v>
      </c>
      <c r="P179" s="116" t="s">
        <v>25</v>
      </c>
      <c r="Q179" s="116" t="s">
        <v>32</v>
      </c>
      <c r="R179" s="116" t="s">
        <v>209</v>
      </c>
      <c r="S179" s="116" t="s">
        <v>15</v>
      </c>
      <c r="T179" s="192">
        <v>180</v>
      </c>
      <c r="U179" s="273"/>
      <c r="V17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79" s="192"/>
      <c r="X179" s="116"/>
      <c r="AB179" s="116" t="s">
        <v>243</v>
      </c>
      <c r="AC179" s="116" t="s">
        <v>209</v>
      </c>
      <c r="AD179">
        <v>10</v>
      </c>
      <c r="AE179" s="116" t="s">
        <v>55</v>
      </c>
      <c r="AF179">
        <v>2</v>
      </c>
      <c r="AG179" s="116" t="s">
        <v>17</v>
      </c>
      <c r="AH179" s="116" t="s">
        <v>56</v>
      </c>
      <c r="AI179" s="116" t="s">
        <v>17</v>
      </c>
      <c r="AJ179" s="116" t="s">
        <v>14</v>
      </c>
      <c r="AL179" t="s">
        <v>274</v>
      </c>
      <c r="AO179">
        <v>36</v>
      </c>
    </row>
    <row r="180" spans="2:41" x14ac:dyDescent="0.25">
      <c r="B180" s="116" t="s">
        <v>251</v>
      </c>
      <c r="C180" s="116" t="s">
        <v>25</v>
      </c>
      <c r="D180" s="116" t="s">
        <v>33</v>
      </c>
      <c r="E180" s="116" t="s">
        <v>209</v>
      </c>
      <c r="F180" s="116" t="s">
        <v>14</v>
      </c>
      <c r="G180">
        <v>390.22550000000001</v>
      </c>
      <c r="H180" s="276"/>
      <c r="I180" s="116">
        <f>тБакМаг_2020_21_Зимен[[#This Row],[SUM(`TotalHours`)]]-тБакМаг_2020_21_Зимен[[#This Row],[Стари Часове]]</f>
        <v>390.22550000000001</v>
      </c>
      <c r="J180" s="116"/>
      <c r="K180" s="116"/>
      <c r="O180" t="s">
        <v>243</v>
      </c>
      <c r="P180" s="116" t="s">
        <v>25</v>
      </c>
      <c r="Q180" s="116" t="s">
        <v>32</v>
      </c>
      <c r="R180" s="116" t="s">
        <v>209</v>
      </c>
      <c r="S180" s="116" t="s">
        <v>27</v>
      </c>
      <c r="T180" s="192">
        <v>78.035700000000006</v>
      </c>
      <c r="U180" s="273"/>
      <c r="V18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0" s="192"/>
      <c r="X180" s="116"/>
      <c r="AB180" s="116" t="s">
        <v>243</v>
      </c>
      <c r="AC180" s="116" t="s">
        <v>209</v>
      </c>
      <c r="AD180">
        <v>10</v>
      </c>
      <c r="AE180" s="116" t="s">
        <v>55</v>
      </c>
      <c r="AF180">
        <v>2</v>
      </c>
      <c r="AG180" s="116" t="s">
        <v>17</v>
      </c>
      <c r="AH180" s="116" t="s">
        <v>56</v>
      </c>
      <c r="AI180" s="116" t="s">
        <v>17</v>
      </c>
      <c r="AJ180" s="116" t="s">
        <v>27</v>
      </c>
      <c r="AL180" t="s">
        <v>274</v>
      </c>
      <c r="AO180">
        <v>12</v>
      </c>
    </row>
    <row r="181" spans="2:41" x14ac:dyDescent="0.25">
      <c r="B181" s="116" t="s">
        <v>251</v>
      </c>
      <c r="C181" s="116" t="s">
        <v>25</v>
      </c>
      <c r="D181" s="116" t="s">
        <v>33</v>
      </c>
      <c r="E181" s="116" t="s">
        <v>209</v>
      </c>
      <c r="F181" s="116" t="s">
        <v>15</v>
      </c>
      <c r="G181">
        <v>135</v>
      </c>
      <c r="H181" s="276"/>
      <c r="I181" s="116">
        <f>тБакМаг_2020_21_Зимен[[#This Row],[SUM(`TotalHours`)]]-тБакМаг_2020_21_Зимен[[#This Row],[Стари Часове]]</f>
        <v>135</v>
      </c>
      <c r="J181" s="116"/>
      <c r="K181" s="116"/>
      <c r="O181" t="s">
        <v>243</v>
      </c>
      <c r="P181" s="116" t="s">
        <v>25</v>
      </c>
      <c r="Q181" s="116" t="s">
        <v>32</v>
      </c>
      <c r="R181" s="116" t="s">
        <v>209</v>
      </c>
      <c r="S181" s="116" t="s">
        <v>17</v>
      </c>
      <c r="T181" s="192">
        <v>52.941200000000002</v>
      </c>
      <c r="U181" s="273"/>
      <c r="V18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1" s="192"/>
      <c r="X181" s="116"/>
      <c r="AB181" s="116" t="s">
        <v>243</v>
      </c>
      <c r="AC181" s="116" t="s">
        <v>209</v>
      </c>
      <c r="AD181">
        <v>10</v>
      </c>
      <c r="AE181" s="116" t="s">
        <v>55</v>
      </c>
      <c r="AF181">
        <v>2</v>
      </c>
      <c r="AG181" s="116" t="s">
        <v>17</v>
      </c>
      <c r="AH181" s="116" t="s">
        <v>56</v>
      </c>
      <c r="AI181" s="116" t="s">
        <v>17</v>
      </c>
      <c r="AJ181" s="116" t="s">
        <v>17</v>
      </c>
      <c r="AL181" t="s">
        <v>274</v>
      </c>
      <c r="AO181">
        <v>1364.06</v>
      </c>
    </row>
    <row r="182" spans="2:41" x14ac:dyDescent="0.25">
      <c r="B182" s="116" t="s">
        <v>251</v>
      </c>
      <c r="C182" s="116" t="s">
        <v>25</v>
      </c>
      <c r="D182" s="116" t="s">
        <v>33</v>
      </c>
      <c r="E182" s="116" t="s">
        <v>209</v>
      </c>
      <c r="F182" s="116" t="s">
        <v>27</v>
      </c>
      <c r="G182">
        <v>31.785699999999999</v>
      </c>
      <c r="H182" s="276"/>
      <c r="I182" s="116">
        <f>тБакМаг_2020_21_Зимен[[#This Row],[SUM(`TotalHours`)]]-тБакМаг_2020_21_Зимен[[#This Row],[Стари Часове]]</f>
        <v>31.785699999999999</v>
      </c>
      <c r="J182" s="116"/>
      <c r="K182" s="116"/>
      <c r="O182" t="s">
        <v>243</v>
      </c>
      <c r="P182" s="116" t="s">
        <v>25</v>
      </c>
      <c r="Q182" s="116" t="s">
        <v>32</v>
      </c>
      <c r="R182" s="116" t="s">
        <v>210</v>
      </c>
      <c r="S182" s="116" t="s">
        <v>25</v>
      </c>
      <c r="T182" s="192">
        <v>1485.5454999999999</v>
      </c>
      <c r="U182" s="273"/>
      <c r="V18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2" s="192"/>
      <c r="X182" s="116"/>
      <c r="AB182" s="116" t="s">
        <v>243</v>
      </c>
      <c r="AC182" s="116" t="s">
        <v>209</v>
      </c>
      <c r="AD182">
        <v>10</v>
      </c>
      <c r="AE182" s="116" t="s">
        <v>55</v>
      </c>
      <c r="AF182">
        <v>2</v>
      </c>
      <c r="AG182" s="116" t="s">
        <v>17</v>
      </c>
      <c r="AH182" s="116" t="s">
        <v>56</v>
      </c>
      <c r="AI182" s="116" t="s">
        <v>17</v>
      </c>
      <c r="AJ182" s="116" t="s">
        <v>19</v>
      </c>
      <c r="AL182" t="s">
        <v>274</v>
      </c>
      <c r="AO182">
        <v>9</v>
      </c>
    </row>
    <row r="183" spans="2:41" x14ac:dyDescent="0.25">
      <c r="B183" s="116" t="s">
        <v>251</v>
      </c>
      <c r="C183" s="116" t="s">
        <v>25</v>
      </c>
      <c r="D183" s="116" t="s">
        <v>33</v>
      </c>
      <c r="E183" s="116" t="s">
        <v>209</v>
      </c>
      <c r="F183" s="116" t="s">
        <v>19</v>
      </c>
      <c r="G183">
        <v>26.5227</v>
      </c>
      <c r="H183" s="276"/>
      <c r="I183" s="116">
        <f>тБакМаг_2020_21_Зимен[[#This Row],[SUM(`TotalHours`)]]-тБакМаг_2020_21_Зимен[[#This Row],[Стари Часове]]</f>
        <v>26.5227</v>
      </c>
      <c r="J183" s="116"/>
      <c r="K183" s="116"/>
      <c r="O183" t="s">
        <v>243</v>
      </c>
      <c r="P183" s="116" t="s">
        <v>25</v>
      </c>
      <c r="Q183" s="116" t="s">
        <v>32</v>
      </c>
      <c r="R183" s="116" t="s">
        <v>210</v>
      </c>
      <c r="S183" s="116" t="s">
        <v>19</v>
      </c>
      <c r="T183" s="192">
        <v>45</v>
      </c>
      <c r="U183" s="273"/>
      <c r="V18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3" s="192"/>
      <c r="X183" s="116"/>
      <c r="AB183" s="116" t="s">
        <v>243</v>
      </c>
      <c r="AC183" s="116" t="s">
        <v>209</v>
      </c>
      <c r="AD183">
        <v>10</v>
      </c>
      <c r="AE183" s="116" t="s">
        <v>55</v>
      </c>
      <c r="AF183">
        <v>3</v>
      </c>
      <c r="AG183" s="116" t="s">
        <v>14</v>
      </c>
      <c r="AH183" s="116" t="s">
        <v>169</v>
      </c>
      <c r="AI183" s="116" t="s">
        <v>14</v>
      </c>
      <c r="AJ183" s="116" t="s">
        <v>9</v>
      </c>
      <c r="AL183" t="s">
        <v>274</v>
      </c>
      <c r="AO183">
        <v>15</v>
      </c>
    </row>
    <row r="184" spans="2:41" x14ac:dyDescent="0.25">
      <c r="B184" s="116" t="s">
        <v>251</v>
      </c>
      <c r="C184" s="116" t="s">
        <v>25</v>
      </c>
      <c r="D184" s="116" t="s">
        <v>33</v>
      </c>
      <c r="E184" s="116" t="s">
        <v>210</v>
      </c>
      <c r="F184" s="116" t="s">
        <v>25</v>
      </c>
      <c r="G184">
        <v>3328.7181999999998</v>
      </c>
      <c r="H184" s="276"/>
      <c r="I184" s="116">
        <f>тБакМаг_2020_21_Зимен[[#This Row],[SUM(`TotalHours`)]]-тБакМаг_2020_21_Зимен[[#This Row],[Стари Часове]]</f>
        <v>3328.7181999999998</v>
      </c>
      <c r="J184" s="116"/>
      <c r="K184" s="116"/>
      <c r="O184" t="s">
        <v>243</v>
      </c>
      <c r="P184" s="116" t="s">
        <v>25</v>
      </c>
      <c r="Q184" s="116" t="s">
        <v>233</v>
      </c>
      <c r="R184" s="116" t="s">
        <v>209</v>
      </c>
      <c r="S184" s="116" t="s">
        <v>20</v>
      </c>
      <c r="T184" s="192">
        <v>5.8064999999999998</v>
      </c>
      <c r="U184" s="273"/>
      <c r="V18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4" s="192"/>
      <c r="X184" s="116"/>
      <c r="AB184" s="116" t="s">
        <v>243</v>
      </c>
      <c r="AC184" s="116" t="s">
        <v>209</v>
      </c>
      <c r="AD184">
        <v>10</v>
      </c>
      <c r="AE184" s="116" t="s">
        <v>55</v>
      </c>
      <c r="AF184">
        <v>3</v>
      </c>
      <c r="AG184" s="116" t="s">
        <v>14</v>
      </c>
      <c r="AH184" s="116" t="s">
        <v>169</v>
      </c>
      <c r="AI184" s="116" t="s">
        <v>14</v>
      </c>
      <c r="AJ184" s="116" t="s">
        <v>22</v>
      </c>
      <c r="AL184" t="s">
        <v>274</v>
      </c>
      <c r="AO184">
        <v>60</v>
      </c>
    </row>
    <row r="185" spans="2:41" x14ac:dyDescent="0.25">
      <c r="B185" s="116" t="s">
        <v>251</v>
      </c>
      <c r="C185" s="116" t="s">
        <v>25</v>
      </c>
      <c r="D185" s="116" t="s">
        <v>33</v>
      </c>
      <c r="E185" s="116" t="s">
        <v>210</v>
      </c>
      <c r="F185" s="116" t="s">
        <v>15</v>
      </c>
      <c r="G185">
        <v>50</v>
      </c>
      <c r="H185" s="276"/>
      <c r="I185" s="116">
        <f>тБакМаг_2020_21_Зимен[[#This Row],[SUM(`TotalHours`)]]-тБакМаг_2020_21_Зимен[[#This Row],[Стари Часове]]</f>
        <v>50</v>
      </c>
      <c r="J185" s="116"/>
      <c r="K185" s="116"/>
      <c r="O185" t="s">
        <v>243</v>
      </c>
      <c r="P185" s="116" t="s">
        <v>25</v>
      </c>
      <c r="Q185" s="116" t="s">
        <v>233</v>
      </c>
      <c r="R185" s="116" t="s">
        <v>209</v>
      </c>
      <c r="S185" s="116" t="s">
        <v>25</v>
      </c>
      <c r="T185" s="192">
        <v>331.15379999999999</v>
      </c>
      <c r="U185" s="273"/>
      <c r="V18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5" s="192"/>
      <c r="X185" s="116"/>
      <c r="AB185" s="116" t="s">
        <v>243</v>
      </c>
      <c r="AC185" s="116" t="s">
        <v>209</v>
      </c>
      <c r="AD185">
        <v>10</v>
      </c>
      <c r="AE185" s="116" t="s">
        <v>55</v>
      </c>
      <c r="AF185">
        <v>3</v>
      </c>
      <c r="AG185" s="116" t="s">
        <v>14</v>
      </c>
      <c r="AH185" s="116" t="s">
        <v>169</v>
      </c>
      <c r="AI185" s="116" t="s">
        <v>14</v>
      </c>
      <c r="AJ185" s="116" t="s">
        <v>10</v>
      </c>
      <c r="AL185" t="s">
        <v>274</v>
      </c>
      <c r="AO185">
        <v>105</v>
      </c>
    </row>
    <row r="186" spans="2:41" x14ac:dyDescent="0.25">
      <c r="B186" s="116" t="s">
        <v>251</v>
      </c>
      <c r="C186" s="116" t="s">
        <v>25</v>
      </c>
      <c r="D186" s="116" t="s">
        <v>33</v>
      </c>
      <c r="E186" s="116" t="s">
        <v>210</v>
      </c>
      <c r="F186" s="116" t="s">
        <v>17</v>
      </c>
      <c r="G186">
        <v>30</v>
      </c>
      <c r="H186" s="276"/>
      <c r="I186" s="116">
        <f>тБакМаг_2020_21_Зимен[[#This Row],[SUM(`TotalHours`)]]-тБакМаг_2020_21_Зимен[[#This Row],[Стари Часове]]</f>
        <v>30</v>
      </c>
      <c r="J186" s="116"/>
      <c r="K186" s="116"/>
      <c r="O186" t="s">
        <v>243</v>
      </c>
      <c r="P186" s="116" t="s">
        <v>25</v>
      </c>
      <c r="Q186" s="116" t="s">
        <v>233</v>
      </c>
      <c r="R186" s="116" t="s">
        <v>209</v>
      </c>
      <c r="S186" s="116" t="s">
        <v>14</v>
      </c>
      <c r="T186" s="192">
        <v>52.818600000000004</v>
      </c>
      <c r="U186" s="273"/>
      <c r="V18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6" s="192"/>
      <c r="X186" s="116"/>
      <c r="AB186" s="116" t="s">
        <v>243</v>
      </c>
      <c r="AC186" s="116" t="s">
        <v>209</v>
      </c>
      <c r="AD186">
        <v>10</v>
      </c>
      <c r="AE186" s="116" t="s">
        <v>55</v>
      </c>
      <c r="AF186">
        <v>3</v>
      </c>
      <c r="AG186" s="116" t="s">
        <v>14</v>
      </c>
      <c r="AH186" s="116" t="s">
        <v>169</v>
      </c>
      <c r="AI186" s="116" t="s">
        <v>14</v>
      </c>
      <c r="AJ186" s="116" t="s">
        <v>25</v>
      </c>
      <c r="AL186" t="s">
        <v>274</v>
      </c>
      <c r="AO186">
        <v>90</v>
      </c>
    </row>
    <row r="187" spans="2:41" x14ac:dyDescent="0.25">
      <c r="B187" s="116" t="s">
        <v>251</v>
      </c>
      <c r="C187" s="116" t="s">
        <v>25</v>
      </c>
      <c r="D187" s="116" t="s">
        <v>32</v>
      </c>
      <c r="E187" s="116" t="s">
        <v>209</v>
      </c>
      <c r="F187" s="116" t="s">
        <v>20</v>
      </c>
      <c r="G187">
        <v>28.680099999999999</v>
      </c>
      <c r="H187" s="276"/>
      <c r="I187" s="116">
        <f>тБакМаг_2020_21_Зимен[[#This Row],[SUM(`TotalHours`)]]-тБакМаг_2020_21_Зимен[[#This Row],[Стари Часове]]</f>
        <v>28.680099999999999</v>
      </c>
      <c r="J187" s="116"/>
      <c r="K187" s="116"/>
      <c r="O187" t="s">
        <v>243</v>
      </c>
      <c r="P187" s="116" t="s">
        <v>25</v>
      </c>
      <c r="Q187" s="116" t="s">
        <v>233</v>
      </c>
      <c r="R187" s="116" t="s">
        <v>209</v>
      </c>
      <c r="S187" s="116" t="s">
        <v>19</v>
      </c>
      <c r="T187" s="192">
        <v>30</v>
      </c>
      <c r="U187" s="273"/>
      <c r="V18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7" s="192"/>
      <c r="X187" s="116"/>
      <c r="AB187" s="116" t="s">
        <v>243</v>
      </c>
      <c r="AC187" s="116" t="s">
        <v>209</v>
      </c>
      <c r="AD187">
        <v>10</v>
      </c>
      <c r="AE187" s="116" t="s">
        <v>55</v>
      </c>
      <c r="AF187">
        <v>3</v>
      </c>
      <c r="AG187" s="116" t="s">
        <v>14</v>
      </c>
      <c r="AH187" s="116" t="s">
        <v>169</v>
      </c>
      <c r="AI187" s="116" t="s">
        <v>14</v>
      </c>
      <c r="AJ187" s="116" t="s">
        <v>14</v>
      </c>
      <c r="AL187" t="s">
        <v>274</v>
      </c>
      <c r="AO187">
        <v>279</v>
      </c>
    </row>
    <row r="188" spans="2:41" x14ac:dyDescent="0.25">
      <c r="B188" s="116" t="s">
        <v>251</v>
      </c>
      <c r="C188" s="116" t="s">
        <v>25</v>
      </c>
      <c r="D188" s="116" t="s">
        <v>32</v>
      </c>
      <c r="E188" s="116" t="s">
        <v>209</v>
      </c>
      <c r="F188" s="116" t="s">
        <v>25</v>
      </c>
      <c r="G188">
        <v>3573.1988999999999</v>
      </c>
      <c r="H188" s="276"/>
      <c r="I188" s="116">
        <f>тБакМаг_2020_21_Зимен[[#This Row],[SUM(`TotalHours`)]]-тБакМаг_2020_21_Зимен[[#This Row],[Стари Часове]]</f>
        <v>3573.1988999999999</v>
      </c>
      <c r="J188" s="116"/>
      <c r="K188" s="116"/>
      <c r="O188" t="s">
        <v>243</v>
      </c>
      <c r="P188" s="116" t="s">
        <v>12</v>
      </c>
      <c r="Q188" s="116" t="s">
        <v>50</v>
      </c>
      <c r="R188" s="116" t="s">
        <v>209</v>
      </c>
      <c r="S188" s="116" t="s">
        <v>22</v>
      </c>
      <c r="T188" s="192">
        <v>90.473699999999994</v>
      </c>
      <c r="U188" s="273"/>
      <c r="V18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8" s="192"/>
      <c r="X188" s="116"/>
      <c r="AB188" s="116" t="s">
        <v>243</v>
      </c>
      <c r="AC188" s="116" t="s">
        <v>209</v>
      </c>
      <c r="AD188">
        <v>10</v>
      </c>
      <c r="AE188" s="116" t="s">
        <v>55</v>
      </c>
      <c r="AF188">
        <v>3</v>
      </c>
      <c r="AG188" s="116" t="s">
        <v>14</v>
      </c>
      <c r="AH188" s="116" t="s">
        <v>169</v>
      </c>
      <c r="AI188" s="116" t="s">
        <v>14</v>
      </c>
      <c r="AJ188" s="116" t="s">
        <v>26</v>
      </c>
      <c r="AL188" t="s">
        <v>274</v>
      </c>
      <c r="AO188">
        <v>60</v>
      </c>
    </row>
    <row r="189" spans="2:41" x14ac:dyDescent="0.25">
      <c r="B189" s="116" t="s">
        <v>251</v>
      </c>
      <c r="C189" s="116" t="s">
        <v>25</v>
      </c>
      <c r="D189" s="116" t="s">
        <v>32</v>
      </c>
      <c r="E189" s="116" t="s">
        <v>209</v>
      </c>
      <c r="F189" s="116" t="s">
        <v>14</v>
      </c>
      <c r="G189">
        <v>387.28590000000003</v>
      </c>
      <c r="H189" s="276"/>
      <c r="I189" s="116">
        <f>тБакМаг_2020_21_Зимен[[#This Row],[SUM(`TotalHours`)]]-тБакМаг_2020_21_Зимен[[#This Row],[Стари Часове]]</f>
        <v>387.28590000000003</v>
      </c>
      <c r="J189" s="116"/>
      <c r="K189" s="116"/>
      <c r="O189" t="s">
        <v>243</v>
      </c>
      <c r="P189" s="116" t="s">
        <v>12</v>
      </c>
      <c r="Q189" s="116" t="s">
        <v>50</v>
      </c>
      <c r="R189" s="116" t="s">
        <v>209</v>
      </c>
      <c r="S189" s="116" t="s">
        <v>20</v>
      </c>
      <c r="T189" s="192">
        <v>38.509099999999997</v>
      </c>
      <c r="U189" s="273"/>
      <c r="V18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89" s="192"/>
      <c r="X189" s="116"/>
      <c r="AB189" s="116" t="s">
        <v>243</v>
      </c>
      <c r="AC189" s="116" t="s">
        <v>209</v>
      </c>
      <c r="AD189">
        <v>10</v>
      </c>
      <c r="AE189" s="116" t="s">
        <v>55</v>
      </c>
      <c r="AF189">
        <v>3</v>
      </c>
      <c r="AG189" s="116" t="s">
        <v>14</v>
      </c>
      <c r="AH189" s="116" t="s">
        <v>169</v>
      </c>
      <c r="AI189" s="116" t="s">
        <v>14</v>
      </c>
      <c r="AJ189" s="116" t="s">
        <v>27</v>
      </c>
      <c r="AL189" t="s">
        <v>274</v>
      </c>
      <c r="AO189">
        <v>90</v>
      </c>
    </row>
    <row r="190" spans="2:41" x14ac:dyDescent="0.25">
      <c r="B190" s="116" t="s">
        <v>251</v>
      </c>
      <c r="C190" s="116" t="s">
        <v>25</v>
      </c>
      <c r="D190" s="116" t="s">
        <v>32</v>
      </c>
      <c r="E190" s="116" t="s">
        <v>209</v>
      </c>
      <c r="F190" s="116" t="s">
        <v>15</v>
      </c>
      <c r="G190">
        <v>270</v>
      </c>
      <c r="H190" s="276"/>
      <c r="I190" s="116">
        <f>тБакМаг_2020_21_Зимен[[#This Row],[SUM(`TotalHours`)]]-тБакМаг_2020_21_Зимен[[#This Row],[Стари Часове]]</f>
        <v>270</v>
      </c>
      <c r="J190" s="116"/>
      <c r="K190" s="116"/>
      <c r="O190" t="s">
        <v>243</v>
      </c>
      <c r="P190" s="116" t="s">
        <v>12</v>
      </c>
      <c r="Q190" s="116" t="s">
        <v>50</v>
      </c>
      <c r="R190" s="116" t="s">
        <v>209</v>
      </c>
      <c r="S190" s="116" t="s">
        <v>10</v>
      </c>
      <c r="T190" s="192">
        <v>68</v>
      </c>
      <c r="U190" s="273"/>
      <c r="V19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0" s="192"/>
      <c r="X190" s="116"/>
      <c r="AB190" s="116" t="s">
        <v>243</v>
      </c>
      <c r="AC190" s="116" t="s">
        <v>209</v>
      </c>
      <c r="AD190">
        <v>10</v>
      </c>
      <c r="AE190" s="116" t="s">
        <v>55</v>
      </c>
      <c r="AF190">
        <v>3</v>
      </c>
      <c r="AG190" s="116" t="s">
        <v>14</v>
      </c>
      <c r="AH190" s="116" t="s">
        <v>169</v>
      </c>
      <c r="AI190" s="116" t="s">
        <v>14</v>
      </c>
      <c r="AJ190" s="116" t="s">
        <v>17</v>
      </c>
      <c r="AL190" t="s">
        <v>274</v>
      </c>
      <c r="AO190">
        <v>120</v>
      </c>
    </row>
    <row r="191" spans="2:41" x14ac:dyDescent="0.25">
      <c r="B191" s="116" t="s">
        <v>251</v>
      </c>
      <c r="C191" s="116" t="s">
        <v>25</v>
      </c>
      <c r="D191" s="116" t="s">
        <v>32</v>
      </c>
      <c r="E191" s="116" t="s">
        <v>209</v>
      </c>
      <c r="F191" s="116" t="s">
        <v>27</v>
      </c>
      <c r="G191">
        <v>66.785700000000006</v>
      </c>
      <c r="H191" s="276"/>
      <c r="I191" s="116">
        <f>тБакМаг_2020_21_Зимен[[#This Row],[SUM(`TotalHours`)]]-тБакМаг_2020_21_Зимен[[#This Row],[Стари Часове]]</f>
        <v>66.785700000000006</v>
      </c>
      <c r="J191" s="116"/>
      <c r="K191" s="116"/>
      <c r="O191" t="s">
        <v>243</v>
      </c>
      <c r="P191" s="116" t="s">
        <v>12</v>
      </c>
      <c r="Q191" s="116" t="s">
        <v>50</v>
      </c>
      <c r="R191" s="116" t="s">
        <v>209</v>
      </c>
      <c r="S191" s="116" t="s">
        <v>25</v>
      </c>
      <c r="T191" s="192">
        <v>59</v>
      </c>
      <c r="U191" s="273"/>
      <c r="V19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1" s="192"/>
      <c r="X191" s="116"/>
      <c r="AB191" s="116" t="s">
        <v>243</v>
      </c>
      <c r="AC191" s="116" t="s">
        <v>209</v>
      </c>
      <c r="AD191">
        <v>10</v>
      </c>
      <c r="AE191" s="116" t="s">
        <v>55</v>
      </c>
      <c r="AF191">
        <v>3</v>
      </c>
      <c r="AG191" s="116" t="s">
        <v>14</v>
      </c>
      <c r="AH191" s="116" t="s">
        <v>169</v>
      </c>
      <c r="AI191" s="116" t="s">
        <v>14</v>
      </c>
      <c r="AJ191" s="116" t="s">
        <v>19</v>
      </c>
      <c r="AL191" t="s">
        <v>274</v>
      </c>
      <c r="AO191">
        <v>135</v>
      </c>
    </row>
    <row r="192" spans="2:41" x14ac:dyDescent="0.25">
      <c r="B192" s="116" t="s">
        <v>251</v>
      </c>
      <c r="C192" s="116" t="s">
        <v>25</v>
      </c>
      <c r="D192" s="116" t="s">
        <v>32</v>
      </c>
      <c r="E192" s="116" t="s">
        <v>209</v>
      </c>
      <c r="F192" s="116" t="s">
        <v>19</v>
      </c>
      <c r="G192">
        <v>39.4773</v>
      </c>
      <c r="H192" s="276"/>
      <c r="I192" s="116">
        <f>тБакМаг_2020_21_Зимен[[#This Row],[SUM(`TotalHours`)]]-тБакМаг_2020_21_Зимен[[#This Row],[Стари Часове]]</f>
        <v>39.4773</v>
      </c>
      <c r="J192" s="116"/>
      <c r="K192" s="116"/>
      <c r="O192" t="s">
        <v>243</v>
      </c>
      <c r="P192" s="116" t="s">
        <v>12</v>
      </c>
      <c r="Q192" s="116" t="s">
        <v>50</v>
      </c>
      <c r="R192" s="116" t="s">
        <v>209</v>
      </c>
      <c r="S192" s="116" t="s">
        <v>12</v>
      </c>
      <c r="T192" s="192">
        <v>1837.8656000000001</v>
      </c>
      <c r="U192" s="273"/>
      <c r="V19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2" s="192"/>
      <c r="X192" s="116"/>
      <c r="AB192" s="116" t="s">
        <v>243</v>
      </c>
      <c r="AC192" s="116" t="s">
        <v>209</v>
      </c>
      <c r="AD192">
        <v>10</v>
      </c>
      <c r="AE192" s="116" t="s">
        <v>55</v>
      </c>
      <c r="AF192">
        <v>4</v>
      </c>
      <c r="AG192" s="116" t="s">
        <v>19</v>
      </c>
      <c r="AH192" s="116" t="s">
        <v>57</v>
      </c>
      <c r="AI192" s="116" t="s">
        <v>19</v>
      </c>
      <c r="AJ192" s="116" t="s">
        <v>22</v>
      </c>
      <c r="AL192" t="s">
        <v>274</v>
      </c>
      <c r="AO192">
        <v>48</v>
      </c>
    </row>
    <row r="193" spans="2:41" x14ac:dyDescent="0.25">
      <c r="B193" s="116" t="s">
        <v>251</v>
      </c>
      <c r="C193" s="116" t="s">
        <v>25</v>
      </c>
      <c r="D193" s="116" t="s">
        <v>32</v>
      </c>
      <c r="E193" s="116" t="s">
        <v>210</v>
      </c>
      <c r="F193" s="116" t="s">
        <v>25</v>
      </c>
      <c r="G193">
        <v>2557.6817999999998</v>
      </c>
      <c r="H193" s="276"/>
      <c r="I193" s="116">
        <f>тБакМаг_2020_21_Зимен[[#This Row],[SUM(`TotalHours`)]]-тБакМаг_2020_21_Зимен[[#This Row],[Стари Часове]]</f>
        <v>2557.6817999999998</v>
      </c>
      <c r="J193" s="116"/>
      <c r="K193" s="116"/>
      <c r="O193" t="s">
        <v>243</v>
      </c>
      <c r="P193" s="116" t="s">
        <v>12</v>
      </c>
      <c r="Q193" s="116" t="s">
        <v>50</v>
      </c>
      <c r="R193" s="116" t="s">
        <v>209</v>
      </c>
      <c r="S193" s="116" t="s">
        <v>13</v>
      </c>
      <c r="T193" s="192">
        <v>22</v>
      </c>
      <c r="U193" s="273"/>
      <c r="V19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3" s="192"/>
      <c r="X193" s="116"/>
      <c r="AB193" s="116" t="s">
        <v>243</v>
      </c>
      <c r="AC193" s="116" t="s">
        <v>209</v>
      </c>
      <c r="AD193">
        <v>10</v>
      </c>
      <c r="AE193" s="116" t="s">
        <v>55</v>
      </c>
      <c r="AF193">
        <v>4</v>
      </c>
      <c r="AG193" s="116" t="s">
        <v>19</v>
      </c>
      <c r="AH193" s="116" t="s">
        <v>57</v>
      </c>
      <c r="AI193" s="116" t="s">
        <v>19</v>
      </c>
      <c r="AJ193" s="116" t="s">
        <v>20</v>
      </c>
      <c r="AL193" t="s">
        <v>274</v>
      </c>
      <c r="AO193">
        <v>405</v>
      </c>
    </row>
    <row r="194" spans="2:41" x14ac:dyDescent="0.25">
      <c r="B194" s="116" t="s">
        <v>251</v>
      </c>
      <c r="C194" s="116" t="s">
        <v>25</v>
      </c>
      <c r="D194" s="116" t="s">
        <v>32</v>
      </c>
      <c r="E194" s="116" t="s">
        <v>210</v>
      </c>
      <c r="F194" s="116" t="s">
        <v>15</v>
      </c>
      <c r="G194">
        <v>139.5</v>
      </c>
      <c r="H194" s="276"/>
      <c r="I194" s="116">
        <f>тБакМаг_2020_21_Зимен[[#This Row],[SUM(`TotalHours`)]]-тБакМаг_2020_21_Зимен[[#This Row],[Стари Часове]]</f>
        <v>139.5</v>
      </c>
      <c r="J194" s="116"/>
      <c r="K194" s="116"/>
      <c r="O194" t="s">
        <v>243</v>
      </c>
      <c r="P194" s="116" t="s">
        <v>12</v>
      </c>
      <c r="Q194" s="116" t="s">
        <v>50</v>
      </c>
      <c r="R194" s="116" t="s">
        <v>209</v>
      </c>
      <c r="S194" s="116" t="s">
        <v>14</v>
      </c>
      <c r="T194" s="192">
        <v>539.4864</v>
      </c>
      <c r="U194" s="273"/>
      <c r="V19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4" s="192"/>
      <c r="X194" s="116"/>
      <c r="AB194" s="116" t="s">
        <v>243</v>
      </c>
      <c r="AC194" s="116" t="s">
        <v>209</v>
      </c>
      <c r="AD194">
        <v>10</v>
      </c>
      <c r="AE194" s="116" t="s">
        <v>55</v>
      </c>
      <c r="AF194">
        <v>4</v>
      </c>
      <c r="AG194" s="116" t="s">
        <v>19</v>
      </c>
      <c r="AH194" s="116" t="s">
        <v>57</v>
      </c>
      <c r="AI194" s="116" t="s">
        <v>19</v>
      </c>
      <c r="AJ194" s="116" t="s">
        <v>10</v>
      </c>
      <c r="AL194" t="s">
        <v>274</v>
      </c>
      <c r="AO194">
        <v>165</v>
      </c>
    </row>
    <row r="195" spans="2:41" x14ac:dyDescent="0.25">
      <c r="B195" s="116" t="s">
        <v>251</v>
      </c>
      <c r="C195" s="116" t="s">
        <v>25</v>
      </c>
      <c r="D195" s="116" t="s">
        <v>32</v>
      </c>
      <c r="E195" s="116" t="s">
        <v>210</v>
      </c>
      <c r="F195" s="116" t="s">
        <v>16</v>
      </c>
      <c r="G195">
        <v>9</v>
      </c>
      <c r="H195" s="276"/>
      <c r="I195" s="116">
        <f>тБакМаг_2020_21_Зимен[[#This Row],[SUM(`TotalHours`)]]-тБакМаг_2020_21_Зимен[[#This Row],[Стари Часове]]</f>
        <v>9</v>
      </c>
      <c r="J195" s="116"/>
      <c r="K195" s="116"/>
      <c r="O195" t="s">
        <v>243</v>
      </c>
      <c r="P195" s="116" t="s">
        <v>12</v>
      </c>
      <c r="Q195" s="116" t="s">
        <v>50</v>
      </c>
      <c r="R195" s="116" t="s">
        <v>209</v>
      </c>
      <c r="S195" s="116" t="s">
        <v>27</v>
      </c>
      <c r="T195" s="192">
        <v>69.523799999999994</v>
      </c>
      <c r="U195" s="273"/>
      <c r="V19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5" s="192"/>
      <c r="X195" s="116"/>
      <c r="AB195" s="116" t="s">
        <v>243</v>
      </c>
      <c r="AC195" s="116" t="s">
        <v>209</v>
      </c>
      <c r="AD195">
        <v>10</v>
      </c>
      <c r="AE195" s="116" t="s">
        <v>55</v>
      </c>
      <c r="AF195">
        <v>4</v>
      </c>
      <c r="AG195" s="116" t="s">
        <v>19</v>
      </c>
      <c r="AH195" s="116" t="s">
        <v>57</v>
      </c>
      <c r="AI195" s="116" t="s">
        <v>19</v>
      </c>
      <c r="AJ195" s="116" t="s">
        <v>25</v>
      </c>
      <c r="AL195" t="s">
        <v>274</v>
      </c>
      <c r="AO195">
        <v>120</v>
      </c>
    </row>
    <row r="196" spans="2:41" x14ac:dyDescent="0.25">
      <c r="B196" s="116" t="s">
        <v>251</v>
      </c>
      <c r="C196" s="116" t="s">
        <v>25</v>
      </c>
      <c r="D196" s="116" t="s">
        <v>32</v>
      </c>
      <c r="E196" s="116" t="s">
        <v>210</v>
      </c>
      <c r="F196" s="116" t="s">
        <v>19</v>
      </c>
      <c r="G196">
        <v>30</v>
      </c>
      <c r="H196" s="276"/>
      <c r="I196" s="116">
        <f>тБакМаг_2020_21_Зимен[[#This Row],[SUM(`TotalHours`)]]-тБакМаг_2020_21_Зимен[[#This Row],[Стари Часове]]</f>
        <v>30</v>
      </c>
      <c r="J196" s="116"/>
      <c r="K196" s="116"/>
      <c r="O196" t="s">
        <v>243</v>
      </c>
      <c r="P196" s="116" t="s">
        <v>12</v>
      </c>
      <c r="Q196" s="116" t="s">
        <v>50</v>
      </c>
      <c r="R196" s="116" t="s">
        <v>209</v>
      </c>
      <c r="S196" s="116" t="s">
        <v>17</v>
      </c>
      <c r="T196" s="192">
        <v>136</v>
      </c>
      <c r="U196" s="273"/>
      <c r="V19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6" s="192"/>
      <c r="X196" s="116"/>
      <c r="AB196" s="116" t="s">
        <v>243</v>
      </c>
      <c r="AC196" s="116" t="s">
        <v>209</v>
      </c>
      <c r="AD196">
        <v>10</v>
      </c>
      <c r="AE196" s="116" t="s">
        <v>55</v>
      </c>
      <c r="AF196">
        <v>4</v>
      </c>
      <c r="AG196" s="116" t="s">
        <v>19</v>
      </c>
      <c r="AH196" s="116" t="s">
        <v>57</v>
      </c>
      <c r="AI196" s="116" t="s">
        <v>19</v>
      </c>
      <c r="AJ196" s="116" t="s">
        <v>14</v>
      </c>
      <c r="AL196" t="s">
        <v>274</v>
      </c>
      <c r="AO196">
        <v>810</v>
      </c>
    </row>
    <row r="197" spans="2:41" x14ac:dyDescent="0.25">
      <c r="B197" s="116" t="s">
        <v>251</v>
      </c>
      <c r="C197" s="116" t="s">
        <v>25</v>
      </c>
      <c r="D197" s="116" t="s">
        <v>233</v>
      </c>
      <c r="E197" s="116" t="s">
        <v>209</v>
      </c>
      <c r="F197" s="116" t="s">
        <v>20</v>
      </c>
      <c r="G197">
        <v>11.4427</v>
      </c>
      <c r="H197" s="276"/>
      <c r="I197" s="116">
        <f>тБакМаг_2020_21_Зимен[[#This Row],[SUM(`TotalHours`)]]-тБакМаг_2020_21_Зимен[[#This Row],[Стари Часове]]</f>
        <v>11.4427</v>
      </c>
      <c r="J197" s="116"/>
      <c r="K197" s="116"/>
      <c r="O197" t="s">
        <v>243</v>
      </c>
      <c r="P197" s="116" t="s">
        <v>12</v>
      </c>
      <c r="Q197" s="116" t="s">
        <v>50</v>
      </c>
      <c r="R197" s="116" t="s">
        <v>209</v>
      </c>
      <c r="S197" s="116" t="s">
        <v>19</v>
      </c>
      <c r="T197" s="192">
        <v>120</v>
      </c>
      <c r="U197" s="273"/>
      <c r="V19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7" s="192"/>
      <c r="X197" s="116"/>
      <c r="AB197" s="116" t="s">
        <v>243</v>
      </c>
      <c r="AC197" s="116" t="s">
        <v>209</v>
      </c>
      <c r="AD197">
        <v>10</v>
      </c>
      <c r="AE197" s="116" t="s">
        <v>55</v>
      </c>
      <c r="AF197">
        <v>4</v>
      </c>
      <c r="AG197" s="116" t="s">
        <v>19</v>
      </c>
      <c r="AH197" s="116" t="s">
        <v>57</v>
      </c>
      <c r="AI197" s="116" t="s">
        <v>19</v>
      </c>
      <c r="AJ197" s="116" t="s">
        <v>26</v>
      </c>
      <c r="AL197" t="s">
        <v>274</v>
      </c>
      <c r="AO197">
        <v>30</v>
      </c>
    </row>
    <row r="198" spans="2:41" x14ac:dyDescent="0.25">
      <c r="B198" s="116" t="s">
        <v>251</v>
      </c>
      <c r="C198" s="116" t="s">
        <v>25</v>
      </c>
      <c r="D198" s="116" t="s">
        <v>233</v>
      </c>
      <c r="E198" s="116" t="s">
        <v>209</v>
      </c>
      <c r="F198" s="116" t="s">
        <v>25</v>
      </c>
      <c r="G198">
        <v>659.14790000000005</v>
      </c>
      <c r="H198" s="276"/>
      <c r="I198" s="116">
        <f>тБакМаг_2020_21_Зимен[[#This Row],[SUM(`TotalHours`)]]-тБакМаг_2020_21_Зимен[[#This Row],[Стари Часове]]</f>
        <v>659.14790000000005</v>
      </c>
      <c r="J198" s="116"/>
      <c r="K198" s="116"/>
      <c r="O198" t="s">
        <v>243</v>
      </c>
      <c r="P198" s="116" t="s">
        <v>12</v>
      </c>
      <c r="Q198" s="116" t="s">
        <v>50</v>
      </c>
      <c r="R198" s="116" t="s">
        <v>210</v>
      </c>
      <c r="S198" s="116" t="s">
        <v>12</v>
      </c>
      <c r="T198" s="192">
        <v>295</v>
      </c>
      <c r="U198" s="273"/>
      <c r="V19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8" s="192"/>
      <c r="X198" s="116"/>
      <c r="AB198" s="116" t="s">
        <v>243</v>
      </c>
      <c r="AC198" s="116" t="s">
        <v>209</v>
      </c>
      <c r="AD198">
        <v>10</v>
      </c>
      <c r="AE198" s="116" t="s">
        <v>55</v>
      </c>
      <c r="AF198">
        <v>4</v>
      </c>
      <c r="AG198" s="116" t="s">
        <v>19</v>
      </c>
      <c r="AH198" s="116" t="s">
        <v>57</v>
      </c>
      <c r="AI198" s="116" t="s">
        <v>19</v>
      </c>
      <c r="AJ198" s="116" t="s">
        <v>27</v>
      </c>
      <c r="AL198" t="s">
        <v>274</v>
      </c>
      <c r="AO198">
        <v>78</v>
      </c>
    </row>
    <row r="199" spans="2:41" x14ac:dyDescent="0.25">
      <c r="B199" s="116" t="s">
        <v>251</v>
      </c>
      <c r="C199" s="116" t="s">
        <v>25</v>
      </c>
      <c r="D199" s="116" t="s">
        <v>233</v>
      </c>
      <c r="E199" s="116" t="s">
        <v>209</v>
      </c>
      <c r="F199" s="116" t="s">
        <v>14</v>
      </c>
      <c r="G199">
        <v>47.488500000000002</v>
      </c>
      <c r="H199" s="276"/>
      <c r="I199" s="116">
        <f>тБакМаг_2020_21_Зимен[[#This Row],[SUM(`TotalHours`)]]-тБакМаг_2020_21_Зимен[[#This Row],[Стари Часове]]</f>
        <v>47.488500000000002</v>
      </c>
      <c r="J199" s="116"/>
      <c r="K199" s="116"/>
      <c r="O199" t="s">
        <v>243</v>
      </c>
      <c r="P199" s="116" t="s">
        <v>12</v>
      </c>
      <c r="Q199" s="116" t="s">
        <v>50</v>
      </c>
      <c r="R199" s="116" t="s">
        <v>210</v>
      </c>
      <c r="S199" s="116" t="s">
        <v>17</v>
      </c>
      <c r="T199" s="192">
        <v>25</v>
      </c>
      <c r="U199" s="273"/>
      <c r="V19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199" s="192"/>
      <c r="X199" s="116"/>
      <c r="AB199" s="116" t="s">
        <v>243</v>
      </c>
      <c r="AC199" s="116" t="s">
        <v>209</v>
      </c>
      <c r="AD199">
        <v>10</v>
      </c>
      <c r="AE199" s="116" t="s">
        <v>55</v>
      </c>
      <c r="AF199">
        <v>4</v>
      </c>
      <c r="AG199" s="116" t="s">
        <v>19</v>
      </c>
      <c r="AH199" s="116" t="s">
        <v>57</v>
      </c>
      <c r="AI199" s="116" t="s">
        <v>19</v>
      </c>
      <c r="AJ199" s="116" t="s">
        <v>17</v>
      </c>
      <c r="AL199" t="s">
        <v>274</v>
      </c>
      <c r="AO199">
        <v>30</v>
      </c>
    </row>
    <row r="200" spans="2:41" x14ac:dyDescent="0.25">
      <c r="B200" s="116" t="s">
        <v>251</v>
      </c>
      <c r="C200" s="116" t="s">
        <v>25</v>
      </c>
      <c r="D200" s="116" t="s">
        <v>233</v>
      </c>
      <c r="E200" s="116" t="s">
        <v>209</v>
      </c>
      <c r="F200" s="116" t="s">
        <v>15</v>
      </c>
      <c r="G200">
        <v>135</v>
      </c>
      <c r="H200" s="276"/>
      <c r="I200" s="116">
        <f>тБакМаг_2020_21_Зимен[[#This Row],[SUM(`TotalHours`)]]-тБакМаг_2020_21_Зимен[[#This Row],[Стари Часове]]</f>
        <v>135</v>
      </c>
      <c r="J200" s="116"/>
      <c r="K200" s="116"/>
      <c r="O200" t="s">
        <v>243</v>
      </c>
      <c r="P200" s="116" t="s">
        <v>12</v>
      </c>
      <c r="Q200" s="116" t="s">
        <v>51</v>
      </c>
      <c r="R200" s="116" t="s">
        <v>209</v>
      </c>
      <c r="S200" s="116" t="s">
        <v>22</v>
      </c>
      <c r="T200" s="192">
        <v>91.721800000000002</v>
      </c>
      <c r="U200" s="273"/>
      <c r="V20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0" s="192"/>
      <c r="X200" s="116"/>
      <c r="AB200" s="116" t="s">
        <v>243</v>
      </c>
      <c r="AC200" s="116" t="s">
        <v>209</v>
      </c>
      <c r="AD200">
        <v>10</v>
      </c>
      <c r="AE200" s="116" t="s">
        <v>55</v>
      </c>
      <c r="AF200">
        <v>4</v>
      </c>
      <c r="AG200" s="116" t="s">
        <v>19</v>
      </c>
      <c r="AH200" s="116" t="s">
        <v>57</v>
      </c>
      <c r="AI200" s="116" t="s">
        <v>19</v>
      </c>
      <c r="AJ200" s="116" t="s">
        <v>19</v>
      </c>
      <c r="AL200" t="s">
        <v>274</v>
      </c>
      <c r="AO200">
        <v>1689</v>
      </c>
    </row>
    <row r="201" spans="2:41" x14ac:dyDescent="0.25">
      <c r="B201" s="116" t="s">
        <v>251</v>
      </c>
      <c r="C201" s="116" t="s">
        <v>25</v>
      </c>
      <c r="D201" s="116" t="s">
        <v>233</v>
      </c>
      <c r="E201" s="116" t="s">
        <v>209</v>
      </c>
      <c r="F201" s="116" t="s">
        <v>27</v>
      </c>
      <c r="G201">
        <v>21.428599999999999</v>
      </c>
      <c r="H201" s="276"/>
      <c r="I201" s="116">
        <f>тБакМаг_2020_21_Зимен[[#This Row],[SUM(`TotalHours`)]]-тБакМаг_2020_21_Зимен[[#This Row],[Стари Часове]]</f>
        <v>21.428599999999999</v>
      </c>
      <c r="J201" s="116"/>
      <c r="K201" s="116"/>
      <c r="O201" t="s">
        <v>243</v>
      </c>
      <c r="P201" s="116" t="s">
        <v>12</v>
      </c>
      <c r="Q201" s="116" t="s">
        <v>51</v>
      </c>
      <c r="R201" s="116" t="s">
        <v>209</v>
      </c>
      <c r="S201" s="116" t="s">
        <v>20</v>
      </c>
      <c r="T201" s="192">
        <v>42.642200000000003</v>
      </c>
      <c r="U201" s="273"/>
      <c r="V20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1" s="192"/>
      <c r="X201" s="116"/>
      <c r="AB201" s="116" t="s">
        <v>243</v>
      </c>
      <c r="AC201" s="116" t="s">
        <v>209</v>
      </c>
      <c r="AD201">
        <v>12</v>
      </c>
      <c r="AE201" s="116" t="s">
        <v>60</v>
      </c>
      <c r="AF201">
        <v>1</v>
      </c>
      <c r="AG201" s="116" t="s">
        <v>24</v>
      </c>
      <c r="AH201" s="116" t="s">
        <v>61</v>
      </c>
      <c r="AI201" s="116" t="s">
        <v>24</v>
      </c>
      <c r="AJ201" s="116" t="s">
        <v>24</v>
      </c>
      <c r="AL201" t="s">
        <v>274</v>
      </c>
      <c r="AO201">
        <v>1020.5</v>
      </c>
    </row>
    <row r="202" spans="2:41" x14ac:dyDescent="0.25">
      <c r="B202" s="116" t="s">
        <v>251</v>
      </c>
      <c r="C202" s="116" t="s">
        <v>25</v>
      </c>
      <c r="D202" s="116" t="s">
        <v>233</v>
      </c>
      <c r="E202" s="116" t="s">
        <v>209</v>
      </c>
      <c r="F202" s="116" t="s">
        <v>19</v>
      </c>
      <c r="G202">
        <v>54</v>
      </c>
      <c r="H202" s="276"/>
      <c r="I202" s="116">
        <f>тБакМаг_2020_21_Зимен[[#This Row],[SUM(`TotalHours`)]]-тБакМаг_2020_21_Зимен[[#This Row],[Стари Часове]]</f>
        <v>54</v>
      </c>
      <c r="J202" s="116"/>
      <c r="K202" s="116"/>
      <c r="O202" t="s">
        <v>243</v>
      </c>
      <c r="P202" s="116" t="s">
        <v>12</v>
      </c>
      <c r="Q202" s="116" t="s">
        <v>51</v>
      </c>
      <c r="R202" s="116" t="s">
        <v>209</v>
      </c>
      <c r="S202" s="116" t="s">
        <v>12</v>
      </c>
      <c r="T202" s="192">
        <v>4200.8801999999996</v>
      </c>
      <c r="U202" s="273"/>
      <c r="V20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2" s="192"/>
      <c r="X202" s="116"/>
      <c r="AB202" s="116" t="s">
        <v>243</v>
      </c>
      <c r="AC202" s="116" t="s">
        <v>209</v>
      </c>
      <c r="AD202">
        <v>12</v>
      </c>
      <c r="AE202" s="116" t="s">
        <v>60</v>
      </c>
      <c r="AF202">
        <v>1</v>
      </c>
      <c r="AG202" s="116" t="s">
        <v>24</v>
      </c>
      <c r="AH202" s="116" t="s">
        <v>61</v>
      </c>
      <c r="AI202" s="116" t="s">
        <v>24</v>
      </c>
      <c r="AJ202" s="116" t="s">
        <v>14</v>
      </c>
      <c r="AL202" t="s">
        <v>274</v>
      </c>
      <c r="AO202">
        <v>24.68</v>
      </c>
    </row>
    <row r="203" spans="2:41" x14ac:dyDescent="0.25">
      <c r="B203" s="116" t="s">
        <v>251</v>
      </c>
      <c r="C203" s="116" t="s">
        <v>12</v>
      </c>
      <c r="D203" s="116" t="s">
        <v>50</v>
      </c>
      <c r="E203" s="116" t="s">
        <v>209</v>
      </c>
      <c r="F203" s="116" t="s">
        <v>20</v>
      </c>
      <c r="G203">
        <v>22.502500000000001</v>
      </c>
      <c r="H203" s="276"/>
      <c r="I203" s="116">
        <f>тБакМаг_2020_21_Зимен[[#This Row],[SUM(`TotalHours`)]]-тБакМаг_2020_21_Зимен[[#This Row],[Стари Часове]]</f>
        <v>22.502500000000001</v>
      </c>
      <c r="J203" s="116"/>
      <c r="K203" s="116"/>
      <c r="O203" t="s">
        <v>243</v>
      </c>
      <c r="P203" s="116" t="s">
        <v>12</v>
      </c>
      <c r="Q203" s="116" t="s">
        <v>51</v>
      </c>
      <c r="R203" s="116" t="s">
        <v>209</v>
      </c>
      <c r="S203" s="116" t="s">
        <v>14</v>
      </c>
      <c r="T203" s="192">
        <v>435.07940000000002</v>
      </c>
      <c r="U203" s="273"/>
      <c r="V20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3" s="192"/>
      <c r="X203" s="116"/>
      <c r="AB203" s="116" t="s">
        <v>243</v>
      </c>
      <c r="AC203" s="116" t="s">
        <v>209</v>
      </c>
      <c r="AD203">
        <v>12</v>
      </c>
      <c r="AE203" s="116" t="s">
        <v>60</v>
      </c>
      <c r="AF203">
        <v>1</v>
      </c>
      <c r="AG203" s="116" t="s">
        <v>24</v>
      </c>
      <c r="AH203" s="116" t="s">
        <v>61</v>
      </c>
      <c r="AI203" s="116" t="s">
        <v>24</v>
      </c>
      <c r="AJ203" s="116" t="s">
        <v>17</v>
      </c>
      <c r="AL203" t="s">
        <v>274</v>
      </c>
      <c r="AO203">
        <v>83</v>
      </c>
    </row>
    <row r="204" spans="2:41" x14ac:dyDescent="0.25">
      <c r="B204" s="116" t="s">
        <v>251</v>
      </c>
      <c r="C204" s="116" t="s">
        <v>12</v>
      </c>
      <c r="D204" s="116" t="s">
        <v>50</v>
      </c>
      <c r="E204" s="116" t="s">
        <v>209</v>
      </c>
      <c r="F204" s="116" t="s">
        <v>12</v>
      </c>
      <c r="G204">
        <v>1798.1393</v>
      </c>
      <c r="H204" s="276"/>
      <c r="I204" s="116">
        <f>тБакМаг_2020_21_Зимен[[#This Row],[SUM(`TotalHours`)]]-тБакМаг_2020_21_Зимен[[#This Row],[Стари Часове]]</f>
        <v>1798.1393</v>
      </c>
      <c r="J204" s="116"/>
      <c r="K204" s="116"/>
      <c r="O204" t="s">
        <v>243</v>
      </c>
      <c r="P204" s="116" t="s">
        <v>12</v>
      </c>
      <c r="Q204" s="116" t="s">
        <v>51</v>
      </c>
      <c r="R204" s="116" t="s">
        <v>209</v>
      </c>
      <c r="S204" s="116" t="s">
        <v>27</v>
      </c>
      <c r="T204" s="192">
        <v>104.7619</v>
      </c>
      <c r="U204" s="273"/>
      <c r="V20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4" s="192"/>
      <c r="X204" s="116"/>
      <c r="AB204" s="116" t="s">
        <v>243</v>
      </c>
      <c r="AC204" s="116" t="s">
        <v>209</v>
      </c>
      <c r="AD204">
        <v>12</v>
      </c>
      <c r="AE204" s="116" t="s">
        <v>60</v>
      </c>
      <c r="AF204">
        <v>2</v>
      </c>
      <c r="AG204" s="116" t="s">
        <v>24</v>
      </c>
      <c r="AH204" s="116" t="s">
        <v>62</v>
      </c>
      <c r="AI204" s="116" t="s">
        <v>24</v>
      </c>
      <c r="AJ204" s="116" t="s">
        <v>24</v>
      </c>
      <c r="AL204" t="s">
        <v>274</v>
      </c>
      <c r="AO204">
        <v>1931</v>
      </c>
    </row>
    <row r="205" spans="2:41" x14ac:dyDescent="0.25">
      <c r="B205" s="116" t="s">
        <v>251</v>
      </c>
      <c r="C205" s="116" t="s">
        <v>12</v>
      </c>
      <c r="D205" s="116" t="s">
        <v>50</v>
      </c>
      <c r="E205" s="116" t="s">
        <v>209</v>
      </c>
      <c r="F205" s="116" t="s">
        <v>14</v>
      </c>
      <c r="G205">
        <v>799.07129999999995</v>
      </c>
      <c r="H205" s="276"/>
      <c r="I205" s="116">
        <f>тБакМаг_2020_21_Зимен[[#This Row],[SUM(`TotalHours`)]]-тБакМаг_2020_21_Зимен[[#This Row],[Стари Часове]]</f>
        <v>799.07129999999995</v>
      </c>
      <c r="J205" s="116"/>
      <c r="K205" s="116"/>
      <c r="O205" t="s">
        <v>243</v>
      </c>
      <c r="P205" s="116" t="s">
        <v>12</v>
      </c>
      <c r="Q205" s="116" t="s">
        <v>51</v>
      </c>
      <c r="R205" s="116" t="s">
        <v>209</v>
      </c>
      <c r="S205" s="116" t="s">
        <v>19</v>
      </c>
      <c r="T205" s="192">
        <v>120</v>
      </c>
      <c r="U205" s="273"/>
      <c r="V20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5" s="192"/>
      <c r="X205" s="116"/>
      <c r="AB205" s="116" t="s">
        <v>243</v>
      </c>
      <c r="AC205" s="116" t="s">
        <v>209</v>
      </c>
      <c r="AD205">
        <v>12</v>
      </c>
      <c r="AE205" s="116" t="s">
        <v>60</v>
      </c>
      <c r="AF205">
        <v>2</v>
      </c>
      <c r="AG205" s="116" t="s">
        <v>24</v>
      </c>
      <c r="AH205" s="116" t="s">
        <v>62</v>
      </c>
      <c r="AI205" s="116" t="s">
        <v>24</v>
      </c>
      <c r="AJ205" s="116" t="s">
        <v>21</v>
      </c>
      <c r="AL205" t="s">
        <v>274</v>
      </c>
      <c r="AO205">
        <v>15</v>
      </c>
    </row>
    <row r="206" spans="2:41" x14ac:dyDescent="0.25">
      <c r="B206" s="116" t="s">
        <v>251</v>
      </c>
      <c r="C206" s="116" t="s">
        <v>12</v>
      </c>
      <c r="D206" s="116" t="s">
        <v>50</v>
      </c>
      <c r="E206" s="116" t="s">
        <v>209</v>
      </c>
      <c r="F206" s="116" t="s">
        <v>27</v>
      </c>
      <c r="G206">
        <v>60</v>
      </c>
      <c r="H206" s="276"/>
      <c r="I206" s="116">
        <f>тБакМаг_2020_21_Зимен[[#This Row],[SUM(`TotalHours`)]]-тБакМаг_2020_21_Зимен[[#This Row],[Стари Часове]]</f>
        <v>60</v>
      </c>
      <c r="J206" s="116"/>
      <c r="K206" s="116"/>
      <c r="O206" t="s">
        <v>243</v>
      </c>
      <c r="P206" s="116" t="s">
        <v>12</v>
      </c>
      <c r="Q206" s="116" t="s">
        <v>51</v>
      </c>
      <c r="R206" s="116" t="s">
        <v>210</v>
      </c>
      <c r="S206" s="116" t="s">
        <v>25</v>
      </c>
      <c r="T206" s="192">
        <v>15</v>
      </c>
      <c r="U206" s="273"/>
      <c r="V20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6" s="192"/>
      <c r="X206" s="116"/>
      <c r="AB206" s="116" t="s">
        <v>243</v>
      </c>
      <c r="AC206" s="116" t="s">
        <v>209</v>
      </c>
      <c r="AD206">
        <v>12</v>
      </c>
      <c r="AE206" s="116" t="s">
        <v>60</v>
      </c>
      <c r="AF206">
        <v>2</v>
      </c>
      <c r="AG206" s="116" t="s">
        <v>24</v>
      </c>
      <c r="AH206" s="116" t="s">
        <v>62</v>
      </c>
      <c r="AI206" s="116" t="s">
        <v>24</v>
      </c>
      <c r="AJ206" s="116" t="s">
        <v>20</v>
      </c>
      <c r="AL206" t="s">
        <v>274</v>
      </c>
      <c r="AO206">
        <v>30</v>
      </c>
    </row>
    <row r="207" spans="2:41" x14ac:dyDescent="0.25">
      <c r="B207" s="116" t="s">
        <v>251</v>
      </c>
      <c r="C207" s="116" t="s">
        <v>12</v>
      </c>
      <c r="D207" s="116" t="s">
        <v>50</v>
      </c>
      <c r="E207" s="116" t="s">
        <v>209</v>
      </c>
      <c r="F207" s="116" t="s">
        <v>17</v>
      </c>
      <c r="G207">
        <v>45</v>
      </c>
      <c r="H207" s="276"/>
      <c r="I207" s="116">
        <f>тБакМаг_2020_21_Зимен[[#This Row],[SUM(`TotalHours`)]]-тБакМаг_2020_21_Зимен[[#This Row],[Стари Часове]]</f>
        <v>45</v>
      </c>
      <c r="J207" s="116"/>
      <c r="K207" s="116"/>
      <c r="O207" t="s">
        <v>243</v>
      </c>
      <c r="P207" s="116" t="s">
        <v>12</v>
      </c>
      <c r="Q207" s="116" t="s">
        <v>51</v>
      </c>
      <c r="R207" s="116" t="s">
        <v>210</v>
      </c>
      <c r="S207" s="116" t="s">
        <v>12</v>
      </c>
      <c r="T207" s="192">
        <v>884</v>
      </c>
      <c r="U207" s="273"/>
      <c r="V20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7" s="192"/>
      <c r="X207" s="116"/>
      <c r="AB207" s="116" t="s">
        <v>243</v>
      </c>
      <c r="AC207" s="116" t="s">
        <v>209</v>
      </c>
      <c r="AD207">
        <v>12</v>
      </c>
      <c r="AE207" s="116" t="s">
        <v>60</v>
      </c>
      <c r="AF207">
        <v>2</v>
      </c>
      <c r="AG207" s="116" t="s">
        <v>24</v>
      </c>
      <c r="AH207" s="116" t="s">
        <v>62</v>
      </c>
      <c r="AI207" s="116" t="s">
        <v>24</v>
      </c>
      <c r="AJ207" s="116" t="s">
        <v>14</v>
      </c>
      <c r="AL207" t="s">
        <v>274</v>
      </c>
      <c r="AO207">
        <v>50.32</v>
      </c>
    </row>
    <row r="208" spans="2:41" x14ac:dyDescent="0.25">
      <c r="B208" s="116" t="s">
        <v>251</v>
      </c>
      <c r="C208" s="116" t="s">
        <v>12</v>
      </c>
      <c r="D208" s="116" t="s">
        <v>50</v>
      </c>
      <c r="E208" s="116" t="s">
        <v>210</v>
      </c>
      <c r="F208" s="116" t="s">
        <v>12</v>
      </c>
      <c r="G208">
        <v>570</v>
      </c>
      <c r="H208" s="276"/>
      <c r="I208" s="116">
        <f>тБакМаг_2020_21_Зимен[[#This Row],[SUM(`TotalHours`)]]-тБакМаг_2020_21_Зимен[[#This Row],[Стари Часове]]</f>
        <v>570</v>
      </c>
      <c r="J208" s="116"/>
      <c r="K208" s="116"/>
      <c r="O208" t="s">
        <v>243</v>
      </c>
      <c r="P208" s="116" t="s">
        <v>12</v>
      </c>
      <c r="Q208" s="116" t="s">
        <v>51</v>
      </c>
      <c r="R208" s="116" t="s">
        <v>210</v>
      </c>
      <c r="S208" s="116" t="s">
        <v>17</v>
      </c>
      <c r="T208" s="192">
        <v>63</v>
      </c>
      <c r="U208" s="273"/>
      <c r="V20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8" s="192"/>
      <c r="X208" s="116"/>
      <c r="AB208" s="116" t="s">
        <v>243</v>
      </c>
      <c r="AC208" s="116" t="s">
        <v>209</v>
      </c>
      <c r="AD208">
        <v>12</v>
      </c>
      <c r="AE208" s="116" t="s">
        <v>60</v>
      </c>
      <c r="AF208">
        <v>2</v>
      </c>
      <c r="AG208" s="116" t="s">
        <v>24</v>
      </c>
      <c r="AH208" s="116" t="s">
        <v>62</v>
      </c>
      <c r="AI208" s="116" t="s">
        <v>24</v>
      </c>
      <c r="AJ208" s="116" t="s">
        <v>15</v>
      </c>
      <c r="AL208" t="s">
        <v>274</v>
      </c>
      <c r="AO208">
        <v>15</v>
      </c>
    </row>
    <row r="209" spans="2:41" x14ac:dyDescent="0.25">
      <c r="B209" s="116" t="s">
        <v>251</v>
      </c>
      <c r="C209" s="116" t="s">
        <v>12</v>
      </c>
      <c r="D209" s="116" t="s">
        <v>51</v>
      </c>
      <c r="E209" s="116" t="s">
        <v>209</v>
      </c>
      <c r="F209" s="116" t="s">
        <v>20</v>
      </c>
      <c r="G209">
        <v>25.522300000000001</v>
      </c>
      <c r="H209" s="276"/>
      <c r="I209" s="116">
        <f>тБакМаг_2020_21_Зимен[[#This Row],[SUM(`TotalHours`)]]-тБакМаг_2020_21_Зимен[[#This Row],[Стари Часове]]</f>
        <v>25.522300000000001</v>
      </c>
      <c r="J209" s="116"/>
      <c r="K209" s="116"/>
      <c r="O209" t="s">
        <v>243</v>
      </c>
      <c r="P209" s="116" t="s">
        <v>12</v>
      </c>
      <c r="Q209" s="116" t="s">
        <v>52</v>
      </c>
      <c r="R209" s="116" t="s">
        <v>209</v>
      </c>
      <c r="S209" s="116" t="s">
        <v>22</v>
      </c>
      <c r="T209" s="192">
        <v>57.804499999999997</v>
      </c>
      <c r="U209" s="273"/>
      <c r="V20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09" s="192"/>
      <c r="X209" s="116"/>
      <c r="AB209" s="116" t="s">
        <v>243</v>
      </c>
      <c r="AC209" s="116" t="s">
        <v>209</v>
      </c>
      <c r="AD209">
        <v>13</v>
      </c>
      <c r="AE209" s="116" t="s">
        <v>63</v>
      </c>
      <c r="AF209">
        <v>1</v>
      </c>
      <c r="AG209" s="116" t="s">
        <v>16</v>
      </c>
      <c r="AH209" s="116" t="s">
        <v>63</v>
      </c>
      <c r="AI209" s="116" t="s">
        <v>16</v>
      </c>
      <c r="AJ209" s="116" t="s">
        <v>11</v>
      </c>
      <c r="AL209" t="s">
        <v>274</v>
      </c>
      <c r="AO209">
        <v>130</v>
      </c>
    </row>
    <row r="210" spans="2:41" x14ac:dyDescent="0.25">
      <c r="B210" s="116" t="s">
        <v>251</v>
      </c>
      <c r="C210" s="116" t="s">
        <v>12</v>
      </c>
      <c r="D210" s="116" t="s">
        <v>51</v>
      </c>
      <c r="E210" s="116" t="s">
        <v>209</v>
      </c>
      <c r="F210" s="116" t="s">
        <v>25</v>
      </c>
      <c r="G210">
        <v>150</v>
      </c>
      <c r="H210" s="276"/>
      <c r="I210" s="116">
        <f>тБакМаг_2020_21_Зимен[[#This Row],[SUM(`TotalHours`)]]-тБакМаг_2020_21_Зимен[[#This Row],[Стари Часове]]</f>
        <v>150</v>
      </c>
      <c r="J210" s="116"/>
      <c r="K210" s="116"/>
      <c r="O210" t="s">
        <v>243</v>
      </c>
      <c r="P210" s="116" t="s">
        <v>12</v>
      </c>
      <c r="Q210" s="116" t="s">
        <v>52</v>
      </c>
      <c r="R210" s="116" t="s">
        <v>209</v>
      </c>
      <c r="S210" s="116" t="s">
        <v>20</v>
      </c>
      <c r="T210" s="192">
        <v>15.9663</v>
      </c>
      <c r="U210" s="273"/>
      <c r="V21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0" s="192"/>
      <c r="X210" s="116"/>
      <c r="AB210" s="116" t="s">
        <v>243</v>
      </c>
      <c r="AC210" s="116" t="s">
        <v>209</v>
      </c>
      <c r="AD210">
        <v>13</v>
      </c>
      <c r="AE210" s="116" t="s">
        <v>63</v>
      </c>
      <c r="AF210">
        <v>1</v>
      </c>
      <c r="AG210" s="116" t="s">
        <v>16</v>
      </c>
      <c r="AH210" s="116" t="s">
        <v>63</v>
      </c>
      <c r="AI210" s="116" t="s">
        <v>16</v>
      </c>
      <c r="AJ210" s="116" t="s">
        <v>25</v>
      </c>
      <c r="AL210" t="s">
        <v>274</v>
      </c>
      <c r="AO210">
        <v>40</v>
      </c>
    </row>
    <row r="211" spans="2:41" x14ac:dyDescent="0.25">
      <c r="B211" s="116" t="s">
        <v>251</v>
      </c>
      <c r="C211" s="116" t="s">
        <v>12</v>
      </c>
      <c r="D211" s="116" t="s">
        <v>51</v>
      </c>
      <c r="E211" s="116" t="s">
        <v>209</v>
      </c>
      <c r="F211" s="116" t="s">
        <v>12</v>
      </c>
      <c r="G211">
        <v>3898.3636000000001</v>
      </c>
      <c r="H211" s="276"/>
      <c r="I211" s="116">
        <f>тБакМаг_2020_21_Зимен[[#This Row],[SUM(`TotalHours`)]]-тБакМаг_2020_21_Зимен[[#This Row],[Стари Часове]]</f>
        <v>3898.3636000000001</v>
      </c>
      <c r="J211" s="116"/>
      <c r="K211" s="116"/>
      <c r="O211" t="s">
        <v>243</v>
      </c>
      <c r="P211" s="116" t="s">
        <v>12</v>
      </c>
      <c r="Q211" s="116" t="s">
        <v>52</v>
      </c>
      <c r="R211" s="116" t="s">
        <v>209</v>
      </c>
      <c r="S211" s="116" t="s">
        <v>12</v>
      </c>
      <c r="T211" s="192">
        <v>1205.2542000000001</v>
      </c>
      <c r="U211" s="273"/>
      <c r="V21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1" s="192"/>
      <c r="X211" s="116"/>
      <c r="AB211" s="116" t="s">
        <v>243</v>
      </c>
      <c r="AC211" s="116" t="s">
        <v>209</v>
      </c>
      <c r="AD211">
        <v>13</v>
      </c>
      <c r="AE211" s="116" t="s">
        <v>63</v>
      </c>
      <c r="AF211">
        <v>1</v>
      </c>
      <c r="AG211" s="116" t="s">
        <v>16</v>
      </c>
      <c r="AH211" s="116" t="s">
        <v>63</v>
      </c>
      <c r="AI211" s="116" t="s">
        <v>16</v>
      </c>
      <c r="AJ211" s="116" t="s">
        <v>14</v>
      </c>
      <c r="AL211" t="s">
        <v>274</v>
      </c>
      <c r="AO211">
        <v>120</v>
      </c>
    </row>
    <row r="212" spans="2:41" x14ac:dyDescent="0.25">
      <c r="B212" s="116" t="s">
        <v>251</v>
      </c>
      <c r="C212" s="116" t="s">
        <v>12</v>
      </c>
      <c r="D212" s="116" t="s">
        <v>51</v>
      </c>
      <c r="E212" s="116" t="s">
        <v>209</v>
      </c>
      <c r="F212" s="116" t="s">
        <v>14</v>
      </c>
      <c r="G212">
        <v>778.84730000000002</v>
      </c>
      <c r="H212" s="276"/>
      <c r="I212" s="116">
        <f>тБакМаг_2020_21_Зимен[[#This Row],[SUM(`TotalHours`)]]-тБакМаг_2020_21_Зимен[[#This Row],[Стари Часове]]</f>
        <v>778.84730000000002</v>
      </c>
      <c r="J212" s="116"/>
      <c r="K212" s="116"/>
      <c r="O212" t="s">
        <v>243</v>
      </c>
      <c r="P212" s="116" t="s">
        <v>12</v>
      </c>
      <c r="Q212" s="116" t="s">
        <v>52</v>
      </c>
      <c r="R212" s="116" t="s">
        <v>209</v>
      </c>
      <c r="S212" s="116" t="s">
        <v>14</v>
      </c>
      <c r="T212" s="192">
        <v>285.43400000000003</v>
      </c>
      <c r="U212" s="273"/>
      <c r="V21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2" s="192"/>
      <c r="X212" s="116"/>
      <c r="AB212" s="116" t="s">
        <v>243</v>
      </c>
      <c r="AC212" s="116" t="s">
        <v>209</v>
      </c>
      <c r="AD212">
        <v>13</v>
      </c>
      <c r="AE212" s="116" t="s">
        <v>63</v>
      </c>
      <c r="AF212">
        <v>1</v>
      </c>
      <c r="AG212" s="116" t="s">
        <v>16</v>
      </c>
      <c r="AH212" s="116" t="s">
        <v>63</v>
      </c>
      <c r="AI212" s="116" t="s">
        <v>16</v>
      </c>
      <c r="AJ212" s="116" t="s">
        <v>26</v>
      </c>
      <c r="AL212" t="s">
        <v>274</v>
      </c>
      <c r="AO212">
        <v>150</v>
      </c>
    </row>
    <row r="213" spans="2:41" x14ac:dyDescent="0.25">
      <c r="B213" s="116" t="s">
        <v>251</v>
      </c>
      <c r="C213" s="116" t="s">
        <v>12</v>
      </c>
      <c r="D213" s="116" t="s">
        <v>51</v>
      </c>
      <c r="E213" s="116" t="s">
        <v>209</v>
      </c>
      <c r="F213" s="116" t="s">
        <v>27</v>
      </c>
      <c r="G213">
        <v>236</v>
      </c>
      <c r="H213" s="276"/>
      <c r="I213" s="116">
        <f>тБакМаг_2020_21_Зимен[[#This Row],[SUM(`TotalHours`)]]-тБакМаг_2020_21_Зимен[[#This Row],[Стари Часове]]</f>
        <v>236</v>
      </c>
      <c r="J213" s="116"/>
      <c r="K213" s="116"/>
      <c r="O213" t="s">
        <v>243</v>
      </c>
      <c r="P213" s="116" t="s">
        <v>12</v>
      </c>
      <c r="Q213" s="116" t="s">
        <v>52</v>
      </c>
      <c r="R213" s="116" t="s">
        <v>209</v>
      </c>
      <c r="S213" s="116" t="s">
        <v>27</v>
      </c>
      <c r="T213" s="192">
        <v>8.5714000000000006</v>
      </c>
      <c r="U213" s="273"/>
      <c r="V21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3" s="192"/>
      <c r="X213" s="116"/>
      <c r="AB213" s="116" t="s">
        <v>243</v>
      </c>
      <c r="AC213" s="116" t="s">
        <v>209</v>
      </c>
      <c r="AD213">
        <v>13</v>
      </c>
      <c r="AE213" s="116" t="s">
        <v>63</v>
      </c>
      <c r="AF213">
        <v>1</v>
      </c>
      <c r="AG213" s="116" t="s">
        <v>16</v>
      </c>
      <c r="AH213" s="116" t="s">
        <v>63</v>
      </c>
      <c r="AI213" s="116" t="s">
        <v>16</v>
      </c>
      <c r="AJ213" s="116" t="s">
        <v>16</v>
      </c>
      <c r="AL213" t="s">
        <v>274</v>
      </c>
      <c r="AO213">
        <v>1730</v>
      </c>
    </row>
    <row r="214" spans="2:41" x14ac:dyDescent="0.25">
      <c r="B214" s="116" t="s">
        <v>251</v>
      </c>
      <c r="C214" s="116" t="s">
        <v>12</v>
      </c>
      <c r="D214" s="116" t="s">
        <v>51</v>
      </c>
      <c r="E214" s="116" t="s">
        <v>209</v>
      </c>
      <c r="F214" s="116" t="s">
        <v>17</v>
      </c>
      <c r="G214">
        <v>98</v>
      </c>
      <c r="H214" s="276"/>
      <c r="I214" s="116">
        <f>тБакМаг_2020_21_Зимен[[#This Row],[SUM(`TotalHours`)]]-тБакМаг_2020_21_Зимен[[#This Row],[Стари Часове]]</f>
        <v>98</v>
      </c>
      <c r="J214" s="116"/>
      <c r="K214" s="116"/>
      <c r="O214" t="s">
        <v>243</v>
      </c>
      <c r="P214" s="116" t="s">
        <v>12</v>
      </c>
      <c r="Q214" s="116" t="s">
        <v>52</v>
      </c>
      <c r="R214" s="116" t="s">
        <v>209</v>
      </c>
      <c r="S214" s="116" t="s">
        <v>17</v>
      </c>
      <c r="T214" s="192">
        <v>90</v>
      </c>
      <c r="U214" s="273"/>
      <c r="V21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4" s="192"/>
      <c r="X214" s="116"/>
      <c r="AB214" s="116" t="s">
        <v>243</v>
      </c>
      <c r="AC214" s="116" t="s">
        <v>209</v>
      </c>
      <c r="AD214">
        <v>13</v>
      </c>
      <c r="AE214" s="116" t="s">
        <v>63</v>
      </c>
      <c r="AF214">
        <v>1</v>
      </c>
      <c r="AG214" s="116" t="s">
        <v>16</v>
      </c>
      <c r="AH214" s="116" t="s">
        <v>63</v>
      </c>
      <c r="AI214" s="116" t="s">
        <v>16</v>
      </c>
      <c r="AJ214" s="116" t="s">
        <v>27</v>
      </c>
      <c r="AL214" t="s">
        <v>274</v>
      </c>
      <c r="AO214">
        <v>210</v>
      </c>
    </row>
    <row r="215" spans="2:41" x14ac:dyDescent="0.25">
      <c r="B215" s="116" t="s">
        <v>251</v>
      </c>
      <c r="C215" s="116" t="s">
        <v>12</v>
      </c>
      <c r="D215" s="116" t="s">
        <v>51</v>
      </c>
      <c r="E215" s="116" t="s">
        <v>210</v>
      </c>
      <c r="F215" s="116" t="s">
        <v>22</v>
      </c>
      <c r="G215">
        <v>10</v>
      </c>
      <c r="H215" s="276"/>
      <c r="I215" s="116">
        <f>тБакМаг_2020_21_Зимен[[#This Row],[SUM(`TotalHours`)]]-тБакМаг_2020_21_Зимен[[#This Row],[Стари Часове]]</f>
        <v>10</v>
      </c>
      <c r="J215" s="116"/>
      <c r="K215" s="116"/>
      <c r="O215" t="s">
        <v>243</v>
      </c>
      <c r="P215" s="116" t="s">
        <v>12</v>
      </c>
      <c r="Q215" s="116" t="s">
        <v>52</v>
      </c>
      <c r="R215" s="116" t="s">
        <v>210</v>
      </c>
      <c r="S215" s="116" t="s">
        <v>12</v>
      </c>
      <c r="T215" s="192">
        <v>42</v>
      </c>
      <c r="U215" s="273"/>
      <c r="V21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5" s="192"/>
      <c r="X215" s="116"/>
      <c r="AB215" s="116" t="s">
        <v>243</v>
      </c>
      <c r="AC215" s="116" t="s">
        <v>209</v>
      </c>
      <c r="AD215">
        <v>13</v>
      </c>
      <c r="AE215" s="116" t="s">
        <v>63</v>
      </c>
      <c r="AF215">
        <v>1</v>
      </c>
      <c r="AG215" s="116" t="s">
        <v>16</v>
      </c>
      <c r="AH215" s="116" t="s">
        <v>63</v>
      </c>
      <c r="AI215" s="116" t="s">
        <v>16</v>
      </c>
      <c r="AJ215" s="116" t="s">
        <v>17</v>
      </c>
      <c r="AL215" t="s">
        <v>274</v>
      </c>
      <c r="AO215">
        <v>268.54000000000002</v>
      </c>
    </row>
    <row r="216" spans="2:41" x14ac:dyDescent="0.25">
      <c r="B216" s="116" t="s">
        <v>251</v>
      </c>
      <c r="C216" s="116" t="s">
        <v>12</v>
      </c>
      <c r="D216" s="116" t="s">
        <v>51</v>
      </c>
      <c r="E216" s="116" t="s">
        <v>210</v>
      </c>
      <c r="F216" s="116" t="s">
        <v>10</v>
      </c>
      <c r="G216">
        <v>40</v>
      </c>
      <c r="H216" s="276"/>
      <c r="I216" s="116">
        <f>тБакМаг_2020_21_Зимен[[#This Row],[SUM(`TotalHours`)]]-тБакМаг_2020_21_Зимен[[#This Row],[Стари Часове]]</f>
        <v>40</v>
      </c>
      <c r="J216" s="116"/>
      <c r="K216" s="116"/>
      <c r="O216" t="s">
        <v>243</v>
      </c>
      <c r="P216" s="116" t="s">
        <v>12</v>
      </c>
      <c r="Q216" s="116" t="s">
        <v>52</v>
      </c>
      <c r="R216" s="116" t="s">
        <v>210</v>
      </c>
      <c r="S216" s="116" t="s">
        <v>27</v>
      </c>
      <c r="T216" s="192">
        <v>6</v>
      </c>
      <c r="U216" s="273"/>
      <c r="V21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6" s="192"/>
      <c r="X216" s="116"/>
      <c r="AB216" s="116" t="s">
        <v>243</v>
      </c>
      <c r="AC216" s="116" t="s">
        <v>209</v>
      </c>
      <c r="AD216">
        <v>13</v>
      </c>
      <c r="AE216" s="116" t="s">
        <v>63</v>
      </c>
      <c r="AF216">
        <v>1</v>
      </c>
      <c r="AG216" s="116" t="s">
        <v>16</v>
      </c>
      <c r="AH216" s="116" t="s">
        <v>63</v>
      </c>
      <c r="AI216" s="116" t="s">
        <v>16</v>
      </c>
      <c r="AJ216" s="116" t="s">
        <v>19</v>
      </c>
      <c r="AL216" t="s">
        <v>274</v>
      </c>
      <c r="AO216">
        <v>130</v>
      </c>
    </row>
    <row r="217" spans="2:41" x14ac:dyDescent="0.25">
      <c r="B217" s="116" t="s">
        <v>251</v>
      </c>
      <c r="C217" s="116" t="s">
        <v>12</v>
      </c>
      <c r="D217" s="116" t="s">
        <v>51</v>
      </c>
      <c r="E217" s="116" t="s">
        <v>210</v>
      </c>
      <c r="F217" s="116" t="s">
        <v>12</v>
      </c>
      <c r="G217">
        <v>1178</v>
      </c>
      <c r="H217" s="276"/>
      <c r="I217" s="116">
        <f>тБакМаг_2020_21_Зимен[[#This Row],[SUM(`TotalHours`)]]-тБакМаг_2020_21_Зимен[[#This Row],[Стари Часове]]</f>
        <v>1178</v>
      </c>
      <c r="J217" s="116"/>
      <c r="K217" s="116"/>
      <c r="O217" t="s">
        <v>243</v>
      </c>
      <c r="P217" s="116" t="s">
        <v>12</v>
      </c>
      <c r="Q217" s="116" t="s">
        <v>53</v>
      </c>
      <c r="R217" s="116" t="s">
        <v>209</v>
      </c>
      <c r="S217" s="116" t="s">
        <v>20</v>
      </c>
      <c r="T217" s="192">
        <v>22.882400000000001</v>
      </c>
      <c r="U217" s="273"/>
      <c r="V21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7" s="192"/>
      <c r="X217" s="116"/>
      <c r="AB217" s="116" t="s">
        <v>243</v>
      </c>
      <c r="AC217" s="116" t="s">
        <v>209</v>
      </c>
      <c r="AD217">
        <v>14</v>
      </c>
      <c r="AE217" s="116" t="s">
        <v>174</v>
      </c>
      <c r="AF217">
        <v>1</v>
      </c>
      <c r="AG217" s="116" t="s">
        <v>10</v>
      </c>
      <c r="AH217" s="116" t="s">
        <v>217</v>
      </c>
      <c r="AI217" s="116" t="s">
        <v>10</v>
      </c>
      <c r="AJ217" s="116" t="s">
        <v>24</v>
      </c>
      <c r="AL217" t="s">
        <v>274</v>
      </c>
      <c r="AO217">
        <v>30</v>
      </c>
    </row>
    <row r="218" spans="2:41" x14ac:dyDescent="0.25">
      <c r="B218" s="116" t="s">
        <v>251</v>
      </c>
      <c r="C218" s="116" t="s">
        <v>12</v>
      </c>
      <c r="D218" s="116" t="s">
        <v>51</v>
      </c>
      <c r="E218" s="116" t="s">
        <v>210</v>
      </c>
      <c r="F218" s="116" t="s">
        <v>15</v>
      </c>
      <c r="G218">
        <v>25</v>
      </c>
      <c r="H218" s="276"/>
      <c r="I218" s="116">
        <f>тБакМаг_2020_21_Зимен[[#This Row],[SUM(`TotalHours`)]]-тБакМаг_2020_21_Зимен[[#This Row],[Стари Часове]]</f>
        <v>25</v>
      </c>
      <c r="J218" s="116"/>
      <c r="K218" s="116"/>
      <c r="O218" t="s">
        <v>243</v>
      </c>
      <c r="P218" s="116" t="s">
        <v>12</v>
      </c>
      <c r="Q218" s="116" t="s">
        <v>53</v>
      </c>
      <c r="R218" s="116" t="s">
        <v>209</v>
      </c>
      <c r="S218" s="116" t="s">
        <v>25</v>
      </c>
      <c r="T218" s="192">
        <v>120</v>
      </c>
      <c r="U218" s="273"/>
      <c r="V21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8" s="192"/>
      <c r="X218" s="116"/>
      <c r="AB218" s="116" t="s">
        <v>243</v>
      </c>
      <c r="AC218" s="116" t="s">
        <v>209</v>
      </c>
      <c r="AD218">
        <v>14</v>
      </c>
      <c r="AE218" s="116" t="s">
        <v>174</v>
      </c>
      <c r="AF218">
        <v>1</v>
      </c>
      <c r="AG218" s="116" t="s">
        <v>10</v>
      </c>
      <c r="AH218" s="116" t="s">
        <v>217</v>
      </c>
      <c r="AI218" s="116" t="s">
        <v>10</v>
      </c>
      <c r="AJ218" s="116" t="s">
        <v>10</v>
      </c>
      <c r="AL218" t="s">
        <v>274</v>
      </c>
      <c r="AO218">
        <v>322</v>
      </c>
    </row>
    <row r="219" spans="2:41" x14ac:dyDescent="0.25">
      <c r="B219" s="116" t="s">
        <v>251</v>
      </c>
      <c r="C219" s="116" t="s">
        <v>12</v>
      </c>
      <c r="D219" s="116" t="s">
        <v>51</v>
      </c>
      <c r="E219" s="116" t="s">
        <v>210</v>
      </c>
      <c r="F219" s="116" t="s">
        <v>27</v>
      </c>
      <c r="G219">
        <v>95</v>
      </c>
      <c r="H219" s="276"/>
      <c r="I219" s="116">
        <f>тБакМаг_2020_21_Зимен[[#This Row],[SUM(`TotalHours`)]]-тБакМаг_2020_21_Зимен[[#This Row],[Стари Часове]]</f>
        <v>95</v>
      </c>
      <c r="J219" s="116"/>
      <c r="K219" s="116"/>
      <c r="O219" t="s">
        <v>243</v>
      </c>
      <c r="P219" s="116" t="s">
        <v>12</v>
      </c>
      <c r="Q219" s="116" t="s">
        <v>53</v>
      </c>
      <c r="R219" s="116" t="s">
        <v>209</v>
      </c>
      <c r="S219" s="116" t="s">
        <v>12</v>
      </c>
      <c r="T219" s="192">
        <v>600</v>
      </c>
      <c r="U219" s="273"/>
      <c r="V21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19" s="192"/>
      <c r="X219" s="116"/>
      <c r="AB219" s="116" t="s">
        <v>243</v>
      </c>
      <c r="AC219" s="116" t="s">
        <v>209</v>
      </c>
      <c r="AD219">
        <v>14</v>
      </c>
      <c r="AE219" s="116" t="s">
        <v>174</v>
      </c>
      <c r="AF219">
        <v>1</v>
      </c>
      <c r="AG219" s="116" t="s">
        <v>10</v>
      </c>
      <c r="AH219" s="116" t="s">
        <v>217</v>
      </c>
      <c r="AI219" s="116" t="s">
        <v>10</v>
      </c>
      <c r="AJ219" s="116" t="s">
        <v>14</v>
      </c>
      <c r="AL219" t="s">
        <v>274</v>
      </c>
      <c r="AO219">
        <v>5.91</v>
      </c>
    </row>
    <row r="220" spans="2:41" x14ac:dyDescent="0.25">
      <c r="B220" s="116" t="s">
        <v>251</v>
      </c>
      <c r="C220" s="116" t="s">
        <v>12</v>
      </c>
      <c r="D220" s="116" t="s">
        <v>51</v>
      </c>
      <c r="E220" s="116" t="s">
        <v>210</v>
      </c>
      <c r="F220" s="116" t="s">
        <v>17</v>
      </c>
      <c r="G220">
        <v>80</v>
      </c>
      <c r="H220" s="276"/>
      <c r="I220" s="116">
        <f>тБакМаг_2020_21_Зимен[[#This Row],[SUM(`TotalHours`)]]-тБакМаг_2020_21_Зимен[[#This Row],[Стари Часове]]</f>
        <v>80</v>
      </c>
      <c r="J220" s="116"/>
      <c r="K220" s="116"/>
      <c r="O220" t="s">
        <v>243</v>
      </c>
      <c r="P220" s="116" t="s">
        <v>12</v>
      </c>
      <c r="Q220" s="116" t="s">
        <v>53</v>
      </c>
      <c r="R220" s="116" t="s">
        <v>209</v>
      </c>
      <c r="S220" s="116" t="s">
        <v>14</v>
      </c>
      <c r="T220" s="192">
        <v>120</v>
      </c>
      <c r="U220" s="273"/>
      <c r="V22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0" s="192"/>
      <c r="X220" s="116"/>
      <c r="AB220" s="116" t="s">
        <v>243</v>
      </c>
      <c r="AC220" s="116" t="s">
        <v>209</v>
      </c>
      <c r="AD220">
        <v>14</v>
      </c>
      <c r="AE220" s="116" t="s">
        <v>174</v>
      </c>
      <c r="AF220">
        <v>2</v>
      </c>
      <c r="AG220" s="116" t="s">
        <v>10</v>
      </c>
      <c r="AH220" s="116" t="s">
        <v>64</v>
      </c>
      <c r="AI220" s="116" t="s">
        <v>10</v>
      </c>
      <c r="AJ220" s="116" t="s">
        <v>24</v>
      </c>
      <c r="AL220" t="s">
        <v>274</v>
      </c>
      <c r="AO220">
        <v>60</v>
      </c>
    </row>
    <row r="221" spans="2:41" x14ac:dyDescent="0.25">
      <c r="B221" s="116" t="s">
        <v>251</v>
      </c>
      <c r="C221" s="116" t="s">
        <v>12</v>
      </c>
      <c r="D221" s="116" t="s">
        <v>52</v>
      </c>
      <c r="E221" s="116" t="s">
        <v>209</v>
      </c>
      <c r="F221" s="116" t="s">
        <v>20</v>
      </c>
      <c r="G221">
        <v>9.0050000000000008</v>
      </c>
      <c r="H221" s="276"/>
      <c r="I221" s="116">
        <f>тБакМаг_2020_21_Зимен[[#This Row],[SUM(`TotalHours`)]]-тБакМаг_2020_21_Зимен[[#This Row],[Стари Часове]]</f>
        <v>9.0050000000000008</v>
      </c>
      <c r="J221" s="116"/>
      <c r="K221" s="116"/>
      <c r="O221" t="s">
        <v>243</v>
      </c>
      <c r="P221" s="116" t="s">
        <v>12</v>
      </c>
      <c r="Q221" s="116" t="s">
        <v>53</v>
      </c>
      <c r="R221" s="116" t="s">
        <v>209</v>
      </c>
      <c r="S221" s="116" t="s">
        <v>26</v>
      </c>
      <c r="T221" s="192">
        <v>45</v>
      </c>
      <c r="U221" s="273"/>
      <c r="V22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1" s="192"/>
      <c r="X221" s="116"/>
      <c r="AB221" s="116" t="s">
        <v>243</v>
      </c>
      <c r="AC221" s="116" t="s">
        <v>209</v>
      </c>
      <c r="AD221">
        <v>14</v>
      </c>
      <c r="AE221" s="116" t="s">
        <v>174</v>
      </c>
      <c r="AF221">
        <v>2</v>
      </c>
      <c r="AG221" s="116" t="s">
        <v>10</v>
      </c>
      <c r="AH221" s="116" t="s">
        <v>64</v>
      </c>
      <c r="AI221" s="116" t="s">
        <v>10</v>
      </c>
      <c r="AJ221" s="116" t="s">
        <v>10</v>
      </c>
      <c r="AL221" t="s">
        <v>274</v>
      </c>
      <c r="AO221">
        <v>930</v>
      </c>
    </row>
    <row r="222" spans="2:41" x14ac:dyDescent="0.25">
      <c r="B222" s="116" t="s">
        <v>251</v>
      </c>
      <c r="C222" s="116" t="s">
        <v>12</v>
      </c>
      <c r="D222" s="116" t="s">
        <v>52</v>
      </c>
      <c r="E222" s="116" t="s">
        <v>209</v>
      </c>
      <c r="F222" s="116" t="s">
        <v>12</v>
      </c>
      <c r="G222">
        <v>1119.4971</v>
      </c>
      <c r="H222" s="276"/>
      <c r="I222" s="116">
        <f>тБакМаг_2020_21_Зимен[[#This Row],[SUM(`TotalHours`)]]-тБакМаг_2020_21_Зимен[[#This Row],[Стари Часове]]</f>
        <v>1119.4971</v>
      </c>
      <c r="J222" s="116"/>
      <c r="K222" s="116"/>
      <c r="O222" t="s">
        <v>243</v>
      </c>
      <c r="P222" s="116" t="s">
        <v>12</v>
      </c>
      <c r="Q222" s="116" t="s">
        <v>53</v>
      </c>
      <c r="R222" s="116" t="s">
        <v>209</v>
      </c>
      <c r="S222" s="116" t="s">
        <v>27</v>
      </c>
      <c r="T222" s="192">
        <v>117.1429</v>
      </c>
      <c r="U222" s="273"/>
      <c r="V22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2" s="192"/>
      <c r="X222" s="116"/>
      <c r="AB222" s="116" t="s">
        <v>243</v>
      </c>
      <c r="AC222" s="116" t="s">
        <v>209</v>
      </c>
      <c r="AD222">
        <v>14</v>
      </c>
      <c r="AE222" s="116" t="s">
        <v>174</v>
      </c>
      <c r="AF222">
        <v>2</v>
      </c>
      <c r="AG222" s="116" t="s">
        <v>10</v>
      </c>
      <c r="AH222" s="116" t="s">
        <v>64</v>
      </c>
      <c r="AI222" s="116" t="s">
        <v>10</v>
      </c>
      <c r="AJ222" s="116" t="s">
        <v>25</v>
      </c>
      <c r="AL222" t="s">
        <v>274</v>
      </c>
      <c r="AO222">
        <v>30</v>
      </c>
    </row>
    <row r="223" spans="2:41" x14ac:dyDescent="0.25">
      <c r="B223" s="116" t="s">
        <v>251</v>
      </c>
      <c r="C223" s="116" t="s">
        <v>12</v>
      </c>
      <c r="D223" s="116" t="s">
        <v>52</v>
      </c>
      <c r="E223" s="116" t="s">
        <v>209</v>
      </c>
      <c r="F223" s="116" t="s">
        <v>14</v>
      </c>
      <c r="G223">
        <v>349.58109999999999</v>
      </c>
      <c r="H223" s="276"/>
      <c r="I223" s="116">
        <f>тБакМаг_2020_21_Зимен[[#This Row],[SUM(`TotalHours`)]]-тБакМаг_2020_21_Зимен[[#This Row],[Стари Часове]]</f>
        <v>349.58109999999999</v>
      </c>
      <c r="J223" s="116"/>
      <c r="K223" s="116"/>
      <c r="O223" t="s">
        <v>243</v>
      </c>
      <c r="P223" s="116" t="s">
        <v>12</v>
      </c>
      <c r="Q223" s="116" t="s">
        <v>53</v>
      </c>
      <c r="R223" s="116" t="s">
        <v>209</v>
      </c>
      <c r="S223" s="116" t="s">
        <v>19</v>
      </c>
      <c r="T223" s="192">
        <v>30</v>
      </c>
      <c r="U223" s="273"/>
      <c r="V22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3" s="192"/>
      <c r="X223" s="116"/>
      <c r="AB223" s="116" t="s">
        <v>243</v>
      </c>
      <c r="AC223" s="116" t="s">
        <v>209</v>
      </c>
      <c r="AD223">
        <v>14</v>
      </c>
      <c r="AE223" s="116" t="s">
        <v>174</v>
      </c>
      <c r="AF223">
        <v>2</v>
      </c>
      <c r="AG223" s="116" t="s">
        <v>10</v>
      </c>
      <c r="AH223" s="116" t="s">
        <v>64</v>
      </c>
      <c r="AI223" s="116" t="s">
        <v>10</v>
      </c>
      <c r="AJ223" s="116" t="s">
        <v>14</v>
      </c>
      <c r="AL223" t="s">
        <v>274</v>
      </c>
      <c r="AO223">
        <v>32.729999999999997</v>
      </c>
    </row>
    <row r="224" spans="2:41" x14ac:dyDescent="0.25">
      <c r="B224" s="116" t="s">
        <v>251</v>
      </c>
      <c r="C224" s="116" t="s">
        <v>12</v>
      </c>
      <c r="D224" s="116" t="s">
        <v>52</v>
      </c>
      <c r="E224" s="116" t="s">
        <v>209</v>
      </c>
      <c r="F224" s="116" t="s">
        <v>27</v>
      </c>
      <c r="G224">
        <v>60</v>
      </c>
      <c r="H224" s="276"/>
      <c r="I224" s="116">
        <f>тБакМаг_2020_21_Зимен[[#This Row],[SUM(`TotalHours`)]]-тБакМаг_2020_21_Зимен[[#This Row],[Стари Часове]]</f>
        <v>60</v>
      </c>
      <c r="J224" s="116"/>
      <c r="K224" s="116"/>
      <c r="O224" t="s">
        <v>243</v>
      </c>
      <c r="P224" s="116" t="s">
        <v>13</v>
      </c>
      <c r="Q224" s="116" t="s">
        <v>104</v>
      </c>
      <c r="R224" s="116" t="s">
        <v>209</v>
      </c>
      <c r="S224" s="116" t="s">
        <v>9</v>
      </c>
      <c r="T224" s="192">
        <v>15</v>
      </c>
      <c r="U224" s="273"/>
      <c r="V22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4" s="192"/>
      <c r="X224" s="116"/>
      <c r="AB224" s="116" t="s">
        <v>243</v>
      </c>
      <c r="AC224" s="116" t="s">
        <v>209</v>
      </c>
      <c r="AD224">
        <v>14</v>
      </c>
      <c r="AE224" s="116" t="s">
        <v>174</v>
      </c>
      <c r="AF224">
        <v>2</v>
      </c>
      <c r="AG224" s="116" t="s">
        <v>10</v>
      </c>
      <c r="AH224" s="116" t="s">
        <v>64</v>
      </c>
      <c r="AI224" s="116" t="s">
        <v>10</v>
      </c>
      <c r="AJ224" s="116" t="s">
        <v>17</v>
      </c>
      <c r="AL224" t="s">
        <v>274</v>
      </c>
      <c r="AO224">
        <v>30</v>
      </c>
    </row>
    <row r="225" spans="2:41" x14ac:dyDescent="0.25">
      <c r="B225" s="116" t="s">
        <v>251</v>
      </c>
      <c r="C225" s="116" t="s">
        <v>12</v>
      </c>
      <c r="D225" s="116" t="s">
        <v>52</v>
      </c>
      <c r="E225" s="116" t="s">
        <v>209</v>
      </c>
      <c r="F225" s="116" t="s">
        <v>17</v>
      </c>
      <c r="G225">
        <v>60</v>
      </c>
      <c r="H225" s="276"/>
      <c r="I225" s="116">
        <f>тБакМаг_2020_21_Зимен[[#This Row],[SUM(`TotalHours`)]]-тБакМаг_2020_21_Зимен[[#This Row],[Стари Часове]]</f>
        <v>60</v>
      </c>
      <c r="J225" s="116"/>
      <c r="K225" s="116"/>
      <c r="O225" t="s">
        <v>243</v>
      </c>
      <c r="P225" s="116" t="s">
        <v>13</v>
      </c>
      <c r="Q225" s="116" t="s">
        <v>104</v>
      </c>
      <c r="R225" s="116" t="s">
        <v>209</v>
      </c>
      <c r="S225" s="116" t="s">
        <v>20</v>
      </c>
      <c r="T225" s="192">
        <v>120</v>
      </c>
      <c r="U225" s="273"/>
      <c r="V22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5" s="192"/>
      <c r="X225" s="116"/>
      <c r="AB225" s="116" t="s">
        <v>243</v>
      </c>
      <c r="AC225" s="116" t="s">
        <v>209</v>
      </c>
      <c r="AD225">
        <v>14</v>
      </c>
      <c r="AE225" s="116" t="s">
        <v>174</v>
      </c>
      <c r="AF225">
        <v>3</v>
      </c>
      <c r="AG225" s="116" t="s">
        <v>14</v>
      </c>
      <c r="AH225" s="116" t="s">
        <v>186</v>
      </c>
      <c r="AI225" s="116" t="s">
        <v>14</v>
      </c>
      <c r="AJ225" s="116" t="s">
        <v>14</v>
      </c>
      <c r="AL225" t="s">
        <v>274</v>
      </c>
      <c r="AO225">
        <v>2052.44</v>
      </c>
    </row>
    <row r="226" spans="2:41" x14ac:dyDescent="0.25">
      <c r="B226" s="116" t="s">
        <v>251</v>
      </c>
      <c r="C226" s="116" t="s">
        <v>12</v>
      </c>
      <c r="D226" s="116" t="s">
        <v>52</v>
      </c>
      <c r="E226" s="116" t="s">
        <v>210</v>
      </c>
      <c r="F226" s="116" t="s">
        <v>12</v>
      </c>
      <c r="G226">
        <v>178</v>
      </c>
      <c r="H226" s="276"/>
      <c r="I226" s="116">
        <f>тБакМаг_2020_21_Зимен[[#This Row],[SUM(`TotalHours`)]]-тБакМаг_2020_21_Зимен[[#This Row],[Стари Часове]]</f>
        <v>178</v>
      </c>
      <c r="J226" s="116"/>
      <c r="K226" s="116"/>
      <c r="O226" t="s">
        <v>243</v>
      </c>
      <c r="P226" s="116" t="s">
        <v>13</v>
      </c>
      <c r="Q226" s="116" t="s">
        <v>104</v>
      </c>
      <c r="R226" s="116" t="s">
        <v>209</v>
      </c>
      <c r="S226" s="116" t="s">
        <v>13</v>
      </c>
      <c r="T226" s="192">
        <v>1533.6131</v>
      </c>
      <c r="U226" s="273"/>
      <c r="V22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6" s="192"/>
      <c r="X226" s="116"/>
      <c r="AB226" s="116" t="s">
        <v>243</v>
      </c>
      <c r="AC226" s="116" t="s">
        <v>209</v>
      </c>
      <c r="AD226">
        <v>14</v>
      </c>
      <c r="AE226" s="116" t="s">
        <v>174</v>
      </c>
      <c r="AF226">
        <v>3</v>
      </c>
      <c r="AG226" s="116" t="s">
        <v>14</v>
      </c>
      <c r="AH226" s="116" t="s">
        <v>186</v>
      </c>
      <c r="AI226" s="116" t="s">
        <v>14</v>
      </c>
      <c r="AJ226" s="116" t="s">
        <v>27</v>
      </c>
      <c r="AL226" t="s">
        <v>274</v>
      </c>
      <c r="AO226">
        <v>15</v>
      </c>
    </row>
    <row r="227" spans="2:41" x14ac:dyDescent="0.25">
      <c r="B227" s="116" t="s">
        <v>251</v>
      </c>
      <c r="C227" s="116" t="s">
        <v>12</v>
      </c>
      <c r="D227" s="116" t="s">
        <v>52</v>
      </c>
      <c r="E227" s="116" t="s">
        <v>210</v>
      </c>
      <c r="F227" s="116" t="s">
        <v>17</v>
      </c>
      <c r="G227">
        <v>30</v>
      </c>
      <c r="H227" s="276"/>
      <c r="I227" s="116">
        <f>тБакМаг_2020_21_Зимен[[#This Row],[SUM(`TotalHours`)]]-тБакМаг_2020_21_Зимен[[#This Row],[Стари Часове]]</f>
        <v>30</v>
      </c>
      <c r="J227" s="116"/>
      <c r="K227" s="116"/>
      <c r="O227" t="s">
        <v>243</v>
      </c>
      <c r="P227" s="116" t="s">
        <v>13</v>
      </c>
      <c r="Q227" s="116" t="s">
        <v>104</v>
      </c>
      <c r="R227" s="116" t="s">
        <v>209</v>
      </c>
      <c r="S227" s="116" t="s">
        <v>15</v>
      </c>
      <c r="T227" s="192">
        <v>62.3611</v>
      </c>
      <c r="U227" s="273"/>
      <c r="V22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7" s="192"/>
      <c r="X227" s="116"/>
      <c r="AB227" s="116" t="s">
        <v>243</v>
      </c>
      <c r="AC227" s="116" t="s">
        <v>209</v>
      </c>
      <c r="AD227">
        <v>14</v>
      </c>
      <c r="AE227" s="116" t="s">
        <v>174</v>
      </c>
      <c r="AF227">
        <v>4</v>
      </c>
      <c r="AG227" s="116" t="s">
        <v>17</v>
      </c>
      <c r="AH227" s="116" t="s">
        <v>65</v>
      </c>
      <c r="AI227" s="116" t="s">
        <v>17</v>
      </c>
      <c r="AJ227" s="116" t="s">
        <v>20</v>
      </c>
      <c r="AL227" t="s">
        <v>274</v>
      </c>
      <c r="AO227">
        <v>120</v>
      </c>
    </row>
    <row r="228" spans="2:41" x14ac:dyDescent="0.25">
      <c r="B228" s="116" t="s">
        <v>251</v>
      </c>
      <c r="C228" s="116" t="s">
        <v>12</v>
      </c>
      <c r="D228" s="116" t="s">
        <v>53</v>
      </c>
      <c r="E228" s="116" t="s">
        <v>209</v>
      </c>
      <c r="F228" s="116" t="s">
        <v>20</v>
      </c>
      <c r="G228">
        <v>17.970300000000002</v>
      </c>
      <c r="H228" s="276"/>
      <c r="I228" s="116">
        <f>тБакМаг_2020_21_Зимен[[#This Row],[SUM(`TotalHours`)]]-тБакМаг_2020_21_Зимен[[#This Row],[Стари Часове]]</f>
        <v>17.970300000000002</v>
      </c>
      <c r="J228" s="116"/>
      <c r="K228" s="116"/>
      <c r="O228" t="s">
        <v>243</v>
      </c>
      <c r="P228" s="116" t="s">
        <v>13</v>
      </c>
      <c r="Q228" s="116" t="s">
        <v>104</v>
      </c>
      <c r="R228" s="116" t="s">
        <v>210</v>
      </c>
      <c r="S228" s="116" t="s">
        <v>13</v>
      </c>
      <c r="T228" s="192">
        <v>720.3</v>
      </c>
      <c r="U228" s="273"/>
      <c r="V22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8" s="192"/>
      <c r="X228" s="116"/>
      <c r="AB228" s="116" t="s">
        <v>243</v>
      </c>
      <c r="AC228" s="116" t="s">
        <v>209</v>
      </c>
      <c r="AD228">
        <v>14</v>
      </c>
      <c r="AE228" s="116" t="s">
        <v>174</v>
      </c>
      <c r="AF228">
        <v>4</v>
      </c>
      <c r="AG228" s="116" t="s">
        <v>17</v>
      </c>
      <c r="AH228" s="116" t="s">
        <v>65</v>
      </c>
      <c r="AI228" s="116" t="s">
        <v>17</v>
      </c>
      <c r="AJ228" s="116" t="s">
        <v>11</v>
      </c>
      <c r="AL228" t="s">
        <v>274</v>
      </c>
      <c r="AO228">
        <v>49.5</v>
      </c>
    </row>
    <row r="229" spans="2:41" x14ac:dyDescent="0.25">
      <c r="B229" s="116" t="s">
        <v>251</v>
      </c>
      <c r="C229" s="116" t="s">
        <v>12</v>
      </c>
      <c r="D229" s="116" t="s">
        <v>53</v>
      </c>
      <c r="E229" s="116" t="s">
        <v>209</v>
      </c>
      <c r="F229" s="116" t="s">
        <v>12</v>
      </c>
      <c r="G229">
        <v>1230</v>
      </c>
      <c r="H229" s="276"/>
      <c r="I229" s="116">
        <f>тБакМаг_2020_21_Зимен[[#This Row],[SUM(`TotalHours`)]]-тБакМаг_2020_21_Зимен[[#This Row],[Стари Часове]]</f>
        <v>1230</v>
      </c>
      <c r="J229" s="116"/>
      <c r="K229" s="116"/>
      <c r="O229" t="s">
        <v>243</v>
      </c>
      <c r="P229" s="116" t="s">
        <v>13</v>
      </c>
      <c r="Q229" s="116" t="s">
        <v>105</v>
      </c>
      <c r="R229" s="116" t="s">
        <v>209</v>
      </c>
      <c r="S229" s="116" t="s">
        <v>20</v>
      </c>
      <c r="T229" s="192">
        <v>60</v>
      </c>
      <c r="U229" s="273"/>
      <c r="V22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29" s="192"/>
      <c r="X229" s="116"/>
      <c r="AB229" s="116" t="s">
        <v>243</v>
      </c>
      <c r="AC229" s="116" t="s">
        <v>209</v>
      </c>
      <c r="AD229">
        <v>14</v>
      </c>
      <c r="AE229" s="116" t="s">
        <v>174</v>
      </c>
      <c r="AF229">
        <v>4</v>
      </c>
      <c r="AG229" s="116" t="s">
        <v>17</v>
      </c>
      <c r="AH229" s="116" t="s">
        <v>65</v>
      </c>
      <c r="AI229" s="116" t="s">
        <v>17</v>
      </c>
      <c r="AJ229" s="116" t="s">
        <v>12</v>
      </c>
      <c r="AL229" t="s">
        <v>274</v>
      </c>
      <c r="AO229">
        <v>45</v>
      </c>
    </row>
    <row r="230" spans="2:41" x14ac:dyDescent="0.25">
      <c r="B230" s="116" t="s">
        <v>251</v>
      </c>
      <c r="C230" s="116" t="s">
        <v>12</v>
      </c>
      <c r="D230" s="116" t="s">
        <v>53</v>
      </c>
      <c r="E230" s="116" t="s">
        <v>209</v>
      </c>
      <c r="F230" s="116" t="s">
        <v>14</v>
      </c>
      <c r="G230">
        <v>180</v>
      </c>
      <c r="H230" s="276"/>
      <c r="I230" s="116">
        <f>тБакМаг_2020_21_Зимен[[#This Row],[SUM(`TotalHours`)]]-тБакМаг_2020_21_Зимен[[#This Row],[Стари Часове]]</f>
        <v>180</v>
      </c>
      <c r="J230" s="116"/>
      <c r="K230" s="116"/>
      <c r="O230" t="s">
        <v>243</v>
      </c>
      <c r="P230" s="116" t="s">
        <v>13</v>
      </c>
      <c r="Q230" s="116" t="s">
        <v>105</v>
      </c>
      <c r="R230" s="116" t="s">
        <v>209</v>
      </c>
      <c r="S230" s="116" t="s">
        <v>13</v>
      </c>
      <c r="T230" s="192">
        <v>1159.2689</v>
      </c>
      <c r="U230" s="273"/>
      <c r="V23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0" s="192"/>
      <c r="X230" s="116"/>
      <c r="AB230" s="116" t="s">
        <v>243</v>
      </c>
      <c r="AC230" s="116" t="s">
        <v>209</v>
      </c>
      <c r="AD230">
        <v>14</v>
      </c>
      <c r="AE230" s="116" t="s">
        <v>174</v>
      </c>
      <c r="AF230">
        <v>4</v>
      </c>
      <c r="AG230" s="116" t="s">
        <v>17</v>
      </c>
      <c r="AH230" s="116" t="s">
        <v>65</v>
      </c>
      <c r="AI230" s="116" t="s">
        <v>17</v>
      </c>
      <c r="AJ230" s="116" t="s">
        <v>14</v>
      </c>
      <c r="AL230" t="s">
        <v>274</v>
      </c>
      <c r="AO230">
        <v>292.5</v>
      </c>
    </row>
    <row r="231" spans="2:41" x14ac:dyDescent="0.25">
      <c r="B231" s="116" t="s">
        <v>251</v>
      </c>
      <c r="C231" s="116" t="s">
        <v>12</v>
      </c>
      <c r="D231" s="116" t="s">
        <v>53</v>
      </c>
      <c r="E231" s="116" t="s">
        <v>209</v>
      </c>
      <c r="F231" s="116" t="s">
        <v>15</v>
      </c>
      <c r="G231">
        <v>120</v>
      </c>
      <c r="H231" s="276"/>
      <c r="I231" s="116">
        <f>тБакМаг_2020_21_Зимен[[#This Row],[SUM(`TotalHours`)]]-тБакМаг_2020_21_Зимен[[#This Row],[Стари Часове]]</f>
        <v>120</v>
      </c>
      <c r="J231" s="116"/>
      <c r="K231" s="116"/>
      <c r="O231" t="s">
        <v>243</v>
      </c>
      <c r="P231" s="116" t="s">
        <v>13</v>
      </c>
      <c r="Q231" s="116" t="s">
        <v>105</v>
      </c>
      <c r="R231" s="116" t="s">
        <v>209</v>
      </c>
      <c r="S231" s="116" t="s">
        <v>15</v>
      </c>
      <c r="T231" s="192">
        <v>81.388900000000007</v>
      </c>
      <c r="U231" s="273"/>
      <c r="V23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1" s="192"/>
      <c r="X231" s="116"/>
      <c r="AB231" s="116" t="s">
        <v>243</v>
      </c>
      <c r="AC231" s="116" t="s">
        <v>209</v>
      </c>
      <c r="AD231">
        <v>14</v>
      </c>
      <c r="AE231" s="116" t="s">
        <v>174</v>
      </c>
      <c r="AF231">
        <v>4</v>
      </c>
      <c r="AG231" s="116" t="s">
        <v>17</v>
      </c>
      <c r="AH231" s="116" t="s">
        <v>65</v>
      </c>
      <c r="AI231" s="116" t="s">
        <v>17</v>
      </c>
      <c r="AJ231" s="116" t="s">
        <v>16</v>
      </c>
      <c r="AL231" t="s">
        <v>274</v>
      </c>
      <c r="AO231">
        <v>60</v>
      </c>
    </row>
    <row r="232" spans="2:41" x14ac:dyDescent="0.25">
      <c r="B232" s="116" t="s">
        <v>251</v>
      </c>
      <c r="C232" s="116" t="s">
        <v>12</v>
      </c>
      <c r="D232" s="116" t="s">
        <v>53</v>
      </c>
      <c r="E232" s="116" t="s">
        <v>209</v>
      </c>
      <c r="F232" s="116" t="s">
        <v>27</v>
      </c>
      <c r="G232">
        <v>117</v>
      </c>
      <c r="H232" s="276"/>
      <c r="I232" s="116">
        <f>тБакМаг_2020_21_Зимен[[#This Row],[SUM(`TotalHours`)]]-тБакМаг_2020_21_Зимен[[#This Row],[Стари Часове]]</f>
        <v>117</v>
      </c>
      <c r="J232" s="116"/>
      <c r="K232" s="116"/>
      <c r="O232" t="s">
        <v>243</v>
      </c>
      <c r="P232" s="116" t="s">
        <v>13</v>
      </c>
      <c r="Q232" s="116" t="s">
        <v>105</v>
      </c>
      <c r="R232" s="116" t="s">
        <v>210</v>
      </c>
      <c r="S232" s="116" t="s">
        <v>13</v>
      </c>
      <c r="T232" s="192">
        <v>48</v>
      </c>
      <c r="U232" s="273"/>
      <c r="V23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2" s="192"/>
      <c r="X232" s="116"/>
      <c r="AB232" s="116" t="s">
        <v>243</v>
      </c>
      <c r="AC232" s="116" t="s">
        <v>209</v>
      </c>
      <c r="AD232">
        <v>14</v>
      </c>
      <c r="AE232" s="116" t="s">
        <v>174</v>
      </c>
      <c r="AF232">
        <v>4</v>
      </c>
      <c r="AG232" s="116" t="s">
        <v>17</v>
      </c>
      <c r="AH232" s="116" t="s">
        <v>65</v>
      </c>
      <c r="AI232" s="116" t="s">
        <v>17</v>
      </c>
      <c r="AJ232" s="116" t="s">
        <v>17</v>
      </c>
      <c r="AL232" t="s">
        <v>274</v>
      </c>
      <c r="AO232">
        <v>1562</v>
      </c>
    </row>
    <row r="233" spans="2:41" x14ac:dyDescent="0.25">
      <c r="B233" s="116" t="s">
        <v>251</v>
      </c>
      <c r="C233" s="116" t="s">
        <v>12</v>
      </c>
      <c r="D233" s="116" t="s">
        <v>53</v>
      </c>
      <c r="E233" s="116" t="s">
        <v>209</v>
      </c>
      <c r="F233" s="116" t="s">
        <v>17</v>
      </c>
      <c r="G233">
        <v>60</v>
      </c>
      <c r="H233" s="276"/>
      <c r="I233" s="116">
        <f>тБакМаг_2020_21_Зимен[[#This Row],[SUM(`TotalHours`)]]-тБакМаг_2020_21_Зимен[[#This Row],[Стари Часове]]</f>
        <v>60</v>
      </c>
      <c r="J233" s="116"/>
      <c r="K233" s="116"/>
      <c r="O233" t="s">
        <v>243</v>
      </c>
      <c r="P233" s="116" t="s">
        <v>13</v>
      </c>
      <c r="Q233" s="116" t="s">
        <v>106</v>
      </c>
      <c r="R233" s="116" t="s">
        <v>209</v>
      </c>
      <c r="S233" s="116" t="s">
        <v>20</v>
      </c>
      <c r="T233" s="192">
        <v>90</v>
      </c>
      <c r="U233" s="273"/>
      <c r="V23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3" s="192"/>
      <c r="X233" s="116"/>
      <c r="AB233" s="116" t="s">
        <v>243</v>
      </c>
      <c r="AC233" s="116" t="s">
        <v>209</v>
      </c>
      <c r="AD233">
        <v>14</v>
      </c>
      <c r="AE233" s="116" t="s">
        <v>174</v>
      </c>
      <c r="AF233">
        <v>5</v>
      </c>
      <c r="AG233" s="116" t="s">
        <v>17</v>
      </c>
      <c r="AH233" s="116" t="s">
        <v>66</v>
      </c>
      <c r="AI233" s="116" t="s">
        <v>17</v>
      </c>
      <c r="AJ233" s="116" t="s">
        <v>20</v>
      </c>
      <c r="AL233" t="s">
        <v>274</v>
      </c>
      <c r="AO233">
        <v>60</v>
      </c>
    </row>
    <row r="234" spans="2:41" x14ac:dyDescent="0.25">
      <c r="B234" s="116" t="s">
        <v>251</v>
      </c>
      <c r="C234" s="116" t="s">
        <v>12</v>
      </c>
      <c r="D234" s="116" t="s">
        <v>53</v>
      </c>
      <c r="E234" s="116" t="s">
        <v>209</v>
      </c>
      <c r="F234" s="116" t="s">
        <v>19</v>
      </c>
      <c r="G234">
        <v>30</v>
      </c>
      <c r="H234" s="276"/>
      <c r="I234" s="116">
        <f>тБакМаг_2020_21_Зимен[[#This Row],[SUM(`TotalHours`)]]-тБакМаг_2020_21_Зимен[[#This Row],[Стари Часове]]</f>
        <v>30</v>
      </c>
      <c r="J234" s="116"/>
      <c r="K234" s="116"/>
      <c r="O234" t="s">
        <v>243</v>
      </c>
      <c r="P234" s="116" t="s">
        <v>13</v>
      </c>
      <c r="Q234" s="116" t="s">
        <v>106</v>
      </c>
      <c r="R234" s="116" t="s">
        <v>209</v>
      </c>
      <c r="S234" s="116" t="s">
        <v>13</v>
      </c>
      <c r="T234" s="192">
        <v>1198.1823999999999</v>
      </c>
      <c r="U234" s="273"/>
      <c r="V23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4" s="192"/>
      <c r="X234" s="116"/>
      <c r="AB234" s="116" t="s">
        <v>243</v>
      </c>
      <c r="AC234" s="116" t="s">
        <v>209</v>
      </c>
      <c r="AD234">
        <v>14</v>
      </c>
      <c r="AE234" s="116" t="s">
        <v>174</v>
      </c>
      <c r="AF234">
        <v>5</v>
      </c>
      <c r="AG234" s="116" t="s">
        <v>17</v>
      </c>
      <c r="AH234" s="116" t="s">
        <v>66</v>
      </c>
      <c r="AI234" s="116" t="s">
        <v>17</v>
      </c>
      <c r="AJ234" s="116" t="s">
        <v>10</v>
      </c>
      <c r="AL234" t="s">
        <v>274</v>
      </c>
      <c r="AO234">
        <v>9</v>
      </c>
    </row>
    <row r="235" spans="2:41" x14ac:dyDescent="0.25">
      <c r="B235" s="116" t="s">
        <v>251</v>
      </c>
      <c r="C235" s="116" t="s">
        <v>13</v>
      </c>
      <c r="D235" s="116" t="s">
        <v>104</v>
      </c>
      <c r="E235" s="116" t="s">
        <v>209</v>
      </c>
      <c r="F235" s="116" t="s">
        <v>20</v>
      </c>
      <c r="G235">
        <v>30</v>
      </c>
      <c r="H235" s="276"/>
      <c r="I235" s="116">
        <f>тБакМаг_2020_21_Зимен[[#This Row],[SUM(`TotalHours`)]]-тБакМаг_2020_21_Зимен[[#This Row],[Стари Часове]]</f>
        <v>30</v>
      </c>
      <c r="J235" s="116"/>
      <c r="K235" s="116"/>
      <c r="O235" t="s">
        <v>243</v>
      </c>
      <c r="P235" s="116" t="s">
        <v>13</v>
      </c>
      <c r="Q235" s="116" t="s">
        <v>106</v>
      </c>
      <c r="R235" s="116" t="s">
        <v>209</v>
      </c>
      <c r="S235" s="116" t="s">
        <v>15</v>
      </c>
      <c r="T235" s="192">
        <v>112.5</v>
      </c>
      <c r="U235" s="273"/>
      <c r="V23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5" s="192"/>
      <c r="X235" s="116"/>
      <c r="AB235" s="116" t="s">
        <v>243</v>
      </c>
      <c r="AC235" s="116" t="s">
        <v>209</v>
      </c>
      <c r="AD235">
        <v>14</v>
      </c>
      <c r="AE235" s="116" t="s">
        <v>174</v>
      </c>
      <c r="AF235">
        <v>5</v>
      </c>
      <c r="AG235" s="116" t="s">
        <v>17</v>
      </c>
      <c r="AH235" s="116" t="s">
        <v>66</v>
      </c>
      <c r="AI235" s="116" t="s">
        <v>17</v>
      </c>
      <c r="AJ235" s="116" t="s">
        <v>25</v>
      </c>
      <c r="AL235" t="s">
        <v>274</v>
      </c>
      <c r="AO235">
        <v>60</v>
      </c>
    </row>
    <row r="236" spans="2:41" x14ac:dyDescent="0.25">
      <c r="B236" s="116" t="s">
        <v>251</v>
      </c>
      <c r="C236" s="116" t="s">
        <v>13</v>
      </c>
      <c r="D236" s="116" t="s">
        <v>104</v>
      </c>
      <c r="E236" s="116" t="s">
        <v>209</v>
      </c>
      <c r="F236" s="116" t="s">
        <v>13</v>
      </c>
      <c r="G236">
        <v>1679.5599</v>
      </c>
      <c r="H236" s="276"/>
      <c r="I236" s="116">
        <f>тБакМаг_2020_21_Зимен[[#This Row],[SUM(`TotalHours`)]]-тБакМаг_2020_21_Зимен[[#This Row],[Стари Часове]]</f>
        <v>1679.5599</v>
      </c>
      <c r="J236" s="116"/>
      <c r="K236" s="116"/>
      <c r="O236" t="s">
        <v>243</v>
      </c>
      <c r="P236" s="116" t="s">
        <v>13</v>
      </c>
      <c r="Q236" s="116" t="s">
        <v>114</v>
      </c>
      <c r="R236" s="116" t="s">
        <v>209</v>
      </c>
      <c r="S236" s="116" t="s">
        <v>13</v>
      </c>
      <c r="T236" s="192">
        <v>750</v>
      </c>
      <c r="U236" s="273"/>
      <c r="V23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6" s="192"/>
      <c r="X236" s="116"/>
      <c r="AB236" s="116" t="s">
        <v>243</v>
      </c>
      <c r="AC236" s="116" t="s">
        <v>209</v>
      </c>
      <c r="AD236">
        <v>14</v>
      </c>
      <c r="AE236" s="116" t="s">
        <v>174</v>
      </c>
      <c r="AF236">
        <v>5</v>
      </c>
      <c r="AG236" s="116" t="s">
        <v>17</v>
      </c>
      <c r="AH236" s="116" t="s">
        <v>66</v>
      </c>
      <c r="AI236" s="116" t="s">
        <v>17</v>
      </c>
      <c r="AJ236" s="116" t="s">
        <v>16</v>
      </c>
      <c r="AL236" t="s">
        <v>274</v>
      </c>
      <c r="AO236">
        <v>60</v>
      </c>
    </row>
    <row r="237" spans="2:41" x14ac:dyDescent="0.25">
      <c r="B237" s="116" t="s">
        <v>251</v>
      </c>
      <c r="C237" s="116" t="s">
        <v>13</v>
      </c>
      <c r="D237" s="116" t="s">
        <v>104</v>
      </c>
      <c r="E237" s="116" t="s">
        <v>209</v>
      </c>
      <c r="F237" s="116" t="s">
        <v>15</v>
      </c>
      <c r="G237">
        <v>111.55589999999999</v>
      </c>
      <c r="H237" s="276"/>
      <c r="I237" s="116">
        <f>тБакМаг_2020_21_Зимен[[#This Row],[SUM(`TotalHours`)]]-тБакМаг_2020_21_Зимен[[#This Row],[Стари Часове]]</f>
        <v>111.55589999999999</v>
      </c>
      <c r="J237" s="116"/>
      <c r="K237" s="116"/>
      <c r="O237" t="s">
        <v>243</v>
      </c>
      <c r="P237" s="116" t="s">
        <v>13</v>
      </c>
      <c r="Q237" s="116" t="s">
        <v>114</v>
      </c>
      <c r="R237" s="116" t="s">
        <v>209</v>
      </c>
      <c r="S237" s="116" t="s">
        <v>15</v>
      </c>
      <c r="T237" s="192">
        <v>180</v>
      </c>
      <c r="U237" s="273"/>
      <c r="V23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7" s="192"/>
      <c r="X237" s="116"/>
      <c r="AB237" s="116" t="s">
        <v>243</v>
      </c>
      <c r="AC237" s="116" t="s">
        <v>209</v>
      </c>
      <c r="AD237">
        <v>14</v>
      </c>
      <c r="AE237" s="116" t="s">
        <v>174</v>
      </c>
      <c r="AF237">
        <v>5</v>
      </c>
      <c r="AG237" s="116" t="s">
        <v>17</v>
      </c>
      <c r="AH237" s="116" t="s">
        <v>66</v>
      </c>
      <c r="AI237" s="116" t="s">
        <v>17</v>
      </c>
      <c r="AJ237" s="116" t="s">
        <v>17</v>
      </c>
      <c r="AL237" t="s">
        <v>274</v>
      </c>
      <c r="AO237">
        <v>2358</v>
      </c>
    </row>
    <row r="238" spans="2:41" x14ac:dyDescent="0.25">
      <c r="B238" s="116" t="s">
        <v>251</v>
      </c>
      <c r="C238" s="116" t="s">
        <v>13</v>
      </c>
      <c r="D238" s="116" t="s">
        <v>104</v>
      </c>
      <c r="E238" s="116" t="s">
        <v>210</v>
      </c>
      <c r="F238" s="116" t="s">
        <v>13</v>
      </c>
      <c r="G238">
        <v>1042.0999999999999</v>
      </c>
      <c r="H238" s="276"/>
      <c r="I238" s="116">
        <f>тБакМаг_2020_21_Зимен[[#This Row],[SUM(`TotalHours`)]]-тБакМаг_2020_21_Зимен[[#This Row],[Стари Часове]]</f>
        <v>1042.0999999999999</v>
      </c>
      <c r="J238" s="116"/>
      <c r="K238" s="116"/>
      <c r="O238" t="s">
        <v>243</v>
      </c>
      <c r="P238" s="116" t="s">
        <v>13</v>
      </c>
      <c r="Q238" s="116" t="s">
        <v>113</v>
      </c>
      <c r="R238" s="116" t="s">
        <v>209</v>
      </c>
      <c r="S238" s="116" t="s">
        <v>20</v>
      </c>
      <c r="T238" s="192">
        <v>60</v>
      </c>
      <c r="U238" s="273"/>
      <c r="V23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8" s="192"/>
      <c r="X238" s="116"/>
      <c r="AB238" s="116" t="s">
        <v>243</v>
      </c>
      <c r="AC238" s="116" t="s">
        <v>209</v>
      </c>
      <c r="AD238">
        <v>14</v>
      </c>
      <c r="AE238" s="116" t="s">
        <v>174</v>
      </c>
      <c r="AF238">
        <v>6</v>
      </c>
      <c r="AG238" s="116" t="s">
        <v>10</v>
      </c>
      <c r="AH238" s="116" t="s">
        <v>201</v>
      </c>
      <c r="AI238" s="116" t="s">
        <v>10</v>
      </c>
      <c r="AJ238" s="116" t="s">
        <v>10</v>
      </c>
      <c r="AL238" t="s">
        <v>274</v>
      </c>
      <c r="AO238">
        <v>941</v>
      </c>
    </row>
    <row r="239" spans="2:41" x14ac:dyDescent="0.25">
      <c r="B239" s="116" t="s">
        <v>251</v>
      </c>
      <c r="C239" s="116" t="s">
        <v>13</v>
      </c>
      <c r="D239" s="116" t="s">
        <v>105</v>
      </c>
      <c r="E239" s="116" t="s">
        <v>209</v>
      </c>
      <c r="F239" s="116" t="s">
        <v>20</v>
      </c>
      <c r="G239">
        <v>30</v>
      </c>
      <c r="H239" s="276"/>
      <c r="I239" s="116">
        <f>тБакМаг_2020_21_Зимен[[#This Row],[SUM(`TotalHours`)]]-тБакМаг_2020_21_Зимен[[#This Row],[Стари Часове]]</f>
        <v>30</v>
      </c>
      <c r="J239" s="116"/>
      <c r="K239" s="116"/>
      <c r="O239" t="s">
        <v>243</v>
      </c>
      <c r="P239" s="116" t="s">
        <v>13</v>
      </c>
      <c r="Q239" s="116" t="s">
        <v>113</v>
      </c>
      <c r="R239" s="116" t="s">
        <v>209</v>
      </c>
      <c r="S239" s="116" t="s">
        <v>13</v>
      </c>
      <c r="T239" s="192">
        <v>1193.6667</v>
      </c>
      <c r="U239" s="273"/>
      <c r="V23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39" s="192"/>
      <c r="X239" s="116"/>
      <c r="AB239" s="116" t="s">
        <v>243</v>
      </c>
      <c r="AC239" s="116" t="s">
        <v>209</v>
      </c>
      <c r="AD239">
        <v>15</v>
      </c>
      <c r="AE239" s="116" t="s">
        <v>67</v>
      </c>
      <c r="AF239">
        <v>1</v>
      </c>
      <c r="AG239" s="116" t="s">
        <v>14</v>
      </c>
      <c r="AH239" s="116" t="s">
        <v>68</v>
      </c>
      <c r="AI239" s="116" t="s">
        <v>14</v>
      </c>
      <c r="AJ239" s="116" t="s">
        <v>20</v>
      </c>
      <c r="AL239" t="s">
        <v>274</v>
      </c>
      <c r="AO239">
        <v>11.73</v>
      </c>
    </row>
    <row r="240" spans="2:41" x14ac:dyDescent="0.25">
      <c r="B240" s="116" t="s">
        <v>251</v>
      </c>
      <c r="C240" s="116" t="s">
        <v>13</v>
      </c>
      <c r="D240" s="116" t="s">
        <v>105</v>
      </c>
      <c r="E240" s="116" t="s">
        <v>209</v>
      </c>
      <c r="F240" s="116" t="s">
        <v>13</v>
      </c>
      <c r="G240">
        <v>1372.6715999999999</v>
      </c>
      <c r="H240" s="276"/>
      <c r="I240" s="116">
        <f>тБакМаг_2020_21_Зимен[[#This Row],[SUM(`TotalHours`)]]-тБакМаг_2020_21_Зимен[[#This Row],[Стари Часове]]</f>
        <v>1372.6715999999999</v>
      </c>
      <c r="J240" s="116"/>
      <c r="K240" s="116"/>
      <c r="O240" t="s">
        <v>243</v>
      </c>
      <c r="P240" s="116" t="s">
        <v>13</v>
      </c>
      <c r="Q240" s="116" t="s">
        <v>113</v>
      </c>
      <c r="R240" s="116" t="s">
        <v>210</v>
      </c>
      <c r="S240" s="116" t="s">
        <v>13</v>
      </c>
      <c r="T240" s="192">
        <v>69</v>
      </c>
      <c r="U240" s="273"/>
      <c r="V24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0" s="192"/>
      <c r="X240" s="116"/>
      <c r="AB240" s="116" t="s">
        <v>243</v>
      </c>
      <c r="AC240" s="116" t="s">
        <v>209</v>
      </c>
      <c r="AD240">
        <v>15</v>
      </c>
      <c r="AE240" s="116" t="s">
        <v>67</v>
      </c>
      <c r="AF240">
        <v>1</v>
      </c>
      <c r="AG240" s="116" t="s">
        <v>14</v>
      </c>
      <c r="AH240" s="116" t="s">
        <v>68</v>
      </c>
      <c r="AI240" s="116" t="s">
        <v>14</v>
      </c>
      <c r="AJ240" s="116" t="s">
        <v>14</v>
      </c>
      <c r="AL240" t="s">
        <v>274</v>
      </c>
      <c r="AO240">
        <v>4543.09</v>
      </c>
    </row>
    <row r="241" spans="2:41" x14ac:dyDescent="0.25">
      <c r="B241" s="116" t="s">
        <v>251</v>
      </c>
      <c r="C241" s="116" t="s">
        <v>13</v>
      </c>
      <c r="D241" s="116" t="s">
        <v>105</v>
      </c>
      <c r="E241" s="116" t="s">
        <v>209</v>
      </c>
      <c r="F241" s="116" t="s">
        <v>15</v>
      </c>
      <c r="G241">
        <v>119.6853</v>
      </c>
      <c r="H241" s="276"/>
      <c r="I241" s="116">
        <f>тБакМаг_2020_21_Зимен[[#This Row],[SUM(`TotalHours`)]]-тБакМаг_2020_21_Зимен[[#This Row],[Стари Часове]]</f>
        <v>119.6853</v>
      </c>
      <c r="J241" s="116"/>
      <c r="K241" s="116"/>
      <c r="O241" t="s">
        <v>243</v>
      </c>
      <c r="P241" s="116" t="s">
        <v>13</v>
      </c>
      <c r="Q241" s="116" t="s">
        <v>107</v>
      </c>
      <c r="R241" s="116" t="s">
        <v>209</v>
      </c>
      <c r="S241" s="116" t="s">
        <v>20</v>
      </c>
      <c r="T241" s="192">
        <v>120</v>
      </c>
      <c r="U241" s="273"/>
      <c r="V24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1" s="192"/>
      <c r="X241" s="116"/>
      <c r="AB241" s="116" t="s">
        <v>243</v>
      </c>
      <c r="AC241" s="116" t="s">
        <v>209</v>
      </c>
      <c r="AD241">
        <v>15</v>
      </c>
      <c r="AE241" s="116" t="s">
        <v>67</v>
      </c>
      <c r="AF241">
        <v>1</v>
      </c>
      <c r="AG241" s="116" t="s">
        <v>14</v>
      </c>
      <c r="AH241" s="116" t="s">
        <v>68</v>
      </c>
      <c r="AI241" s="116" t="s">
        <v>14</v>
      </c>
      <c r="AJ241" s="116" t="s">
        <v>26</v>
      </c>
      <c r="AL241" t="s">
        <v>274</v>
      </c>
      <c r="AO241">
        <v>15</v>
      </c>
    </row>
    <row r="242" spans="2:41" x14ac:dyDescent="0.25">
      <c r="B242" s="116" t="s">
        <v>251</v>
      </c>
      <c r="C242" s="116" t="s">
        <v>13</v>
      </c>
      <c r="D242" s="116" t="s">
        <v>105</v>
      </c>
      <c r="E242" s="116" t="s">
        <v>210</v>
      </c>
      <c r="F242" s="116" t="s">
        <v>13</v>
      </c>
      <c r="G242">
        <v>177</v>
      </c>
      <c r="H242" s="276"/>
      <c r="I242" s="116">
        <f>тБакМаг_2020_21_Зимен[[#This Row],[SUM(`TotalHours`)]]-тБакМаг_2020_21_Зимен[[#This Row],[Стари Часове]]</f>
        <v>177</v>
      </c>
      <c r="J242" s="116"/>
      <c r="K242" s="116"/>
      <c r="O242" t="s">
        <v>243</v>
      </c>
      <c r="P242" s="116" t="s">
        <v>13</v>
      </c>
      <c r="Q242" s="116" t="s">
        <v>107</v>
      </c>
      <c r="R242" s="116" t="s">
        <v>209</v>
      </c>
      <c r="S242" s="116" t="s">
        <v>13</v>
      </c>
      <c r="T242" s="192">
        <v>1451.2357999999999</v>
      </c>
      <c r="U242" s="273"/>
      <c r="V24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2" s="192"/>
      <c r="X242" s="116"/>
      <c r="AB242" s="116" t="s">
        <v>243</v>
      </c>
      <c r="AC242" s="116" t="s">
        <v>209</v>
      </c>
      <c r="AD242">
        <v>15</v>
      </c>
      <c r="AE242" s="116" t="s">
        <v>67</v>
      </c>
      <c r="AF242">
        <v>1</v>
      </c>
      <c r="AG242" s="116" t="s">
        <v>14</v>
      </c>
      <c r="AH242" s="116" t="s">
        <v>68</v>
      </c>
      <c r="AI242" s="116" t="s">
        <v>14</v>
      </c>
      <c r="AJ242" s="116" t="s">
        <v>16</v>
      </c>
      <c r="AL242" t="s">
        <v>274</v>
      </c>
      <c r="AO242">
        <v>60</v>
      </c>
    </row>
    <row r="243" spans="2:41" x14ac:dyDescent="0.25">
      <c r="B243" s="116" t="s">
        <v>251</v>
      </c>
      <c r="C243" s="116" t="s">
        <v>13</v>
      </c>
      <c r="D243" s="116" t="s">
        <v>106</v>
      </c>
      <c r="E243" s="116" t="s">
        <v>209</v>
      </c>
      <c r="F243" s="116" t="s">
        <v>20</v>
      </c>
      <c r="G243">
        <v>30</v>
      </c>
      <c r="H243" s="276"/>
      <c r="I243" s="116">
        <f>тБакМаг_2020_21_Зимен[[#This Row],[SUM(`TotalHours`)]]-тБакМаг_2020_21_Зимен[[#This Row],[Стари Часове]]</f>
        <v>30</v>
      </c>
      <c r="J243" s="116"/>
      <c r="K243" s="116"/>
      <c r="O243" t="s">
        <v>243</v>
      </c>
      <c r="P243" s="116" t="s">
        <v>13</v>
      </c>
      <c r="Q243" s="116" t="s">
        <v>107</v>
      </c>
      <c r="R243" s="116" t="s">
        <v>209</v>
      </c>
      <c r="S243" s="116" t="s">
        <v>18</v>
      </c>
      <c r="T243" s="192">
        <v>45</v>
      </c>
      <c r="U243" s="273"/>
      <c r="V24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3" s="192"/>
      <c r="X243" s="116"/>
      <c r="AB243" s="116" t="s">
        <v>243</v>
      </c>
      <c r="AC243" s="116" t="s">
        <v>209</v>
      </c>
      <c r="AD243">
        <v>15</v>
      </c>
      <c r="AE243" s="116" t="s">
        <v>67</v>
      </c>
      <c r="AF243">
        <v>1</v>
      </c>
      <c r="AG243" s="116" t="s">
        <v>14</v>
      </c>
      <c r="AH243" s="116" t="s">
        <v>68</v>
      </c>
      <c r="AI243" s="116" t="s">
        <v>14</v>
      </c>
      <c r="AJ243" s="116" t="s">
        <v>27</v>
      </c>
      <c r="AL243" t="s">
        <v>274</v>
      </c>
      <c r="AO243">
        <v>331.24</v>
      </c>
    </row>
    <row r="244" spans="2:41" x14ac:dyDescent="0.25">
      <c r="B244" s="116" t="s">
        <v>251</v>
      </c>
      <c r="C244" s="116" t="s">
        <v>13</v>
      </c>
      <c r="D244" s="116" t="s">
        <v>106</v>
      </c>
      <c r="E244" s="116" t="s">
        <v>209</v>
      </c>
      <c r="F244" s="116" t="s">
        <v>13</v>
      </c>
      <c r="G244">
        <v>1323.3099</v>
      </c>
      <c r="H244" s="276"/>
      <c r="I244" s="116">
        <f>тБакМаг_2020_21_Зимен[[#This Row],[SUM(`TotalHours`)]]-тБакМаг_2020_21_Зимен[[#This Row],[Стари Часове]]</f>
        <v>1323.3099</v>
      </c>
      <c r="J244" s="116"/>
      <c r="K244" s="116"/>
      <c r="O244" t="s">
        <v>243</v>
      </c>
      <c r="P244" s="116" t="s">
        <v>13</v>
      </c>
      <c r="Q244" s="116" t="s">
        <v>107</v>
      </c>
      <c r="R244" s="116" t="s">
        <v>210</v>
      </c>
      <c r="S244" s="116" t="s">
        <v>13</v>
      </c>
      <c r="T244" s="192">
        <v>108</v>
      </c>
      <c r="U244" s="273"/>
      <c r="V24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4" s="192"/>
      <c r="X244" s="116"/>
      <c r="AB244" s="116" t="s">
        <v>243</v>
      </c>
      <c r="AC244" s="116" t="s">
        <v>209</v>
      </c>
      <c r="AD244">
        <v>15</v>
      </c>
      <c r="AE244" s="116" t="s">
        <v>67</v>
      </c>
      <c r="AF244">
        <v>2</v>
      </c>
      <c r="AG244" s="116" t="s">
        <v>14</v>
      </c>
      <c r="AH244" s="116" t="s">
        <v>69</v>
      </c>
      <c r="AI244" s="116" t="s">
        <v>14</v>
      </c>
      <c r="AJ244" s="116" t="s">
        <v>20</v>
      </c>
      <c r="AL244" t="s">
        <v>274</v>
      </c>
      <c r="AO244">
        <v>4.5</v>
      </c>
    </row>
    <row r="245" spans="2:41" x14ac:dyDescent="0.25">
      <c r="B245" s="116" t="s">
        <v>251</v>
      </c>
      <c r="C245" s="116" t="s">
        <v>13</v>
      </c>
      <c r="D245" s="116" t="s">
        <v>106</v>
      </c>
      <c r="E245" s="116" t="s">
        <v>209</v>
      </c>
      <c r="F245" s="116" t="s">
        <v>15</v>
      </c>
      <c r="G245">
        <v>231.42859999999999</v>
      </c>
      <c r="H245" s="276"/>
      <c r="I245" s="116">
        <f>тБакМаг_2020_21_Зимен[[#This Row],[SUM(`TotalHours`)]]-тБакМаг_2020_21_Зимен[[#This Row],[Стари Часове]]</f>
        <v>231.42859999999999</v>
      </c>
      <c r="J245" s="116"/>
      <c r="K245" s="116"/>
      <c r="O245" t="s">
        <v>243</v>
      </c>
      <c r="P245" s="116" t="s">
        <v>13</v>
      </c>
      <c r="Q245" s="116" t="s">
        <v>108</v>
      </c>
      <c r="R245" s="116" t="s">
        <v>209</v>
      </c>
      <c r="S245" s="116" t="s">
        <v>8</v>
      </c>
      <c r="T245" s="192">
        <v>75</v>
      </c>
      <c r="U245" s="273"/>
      <c r="V24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5" s="192"/>
      <c r="X245" s="116"/>
      <c r="AB245" s="116" t="s">
        <v>243</v>
      </c>
      <c r="AC245" s="116" t="s">
        <v>209</v>
      </c>
      <c r="AD245">
        <v>15</v>
      </c>
      <c r="AE245" s="116" t="s">
        <v>67</v>
      </c>
      <c r="AF245">
        <v>2</v>
      </c>
      <c r="AG245" s="116" t="s">
        <v>14</v>
      </c>
      <c r="AH245" s="116" t="s">
        <v>69</v>
      </c>
      <c r="AI245" s="116" t="s">
        <v>14</v>
      </c>
      <c r="AJ245" s="116" t="s">
        <v>14</v>
      </c>
      <c r="AL245" t="s">
        <v>274</v>
      </c>
      <c r="AO245">
        <v>1692</v>
      </c>
    </row>
    <row r="246" spans="2:41" x14ac:dyDescent="0.25">
      <c r="B246" s="116" t="s">
        <v>251</v>
      </c>
      <c r="C246" s="116" t="s">
        <v>13</v>
      </c>
      <c r="D246" s="116" t="s">
        <v>114</v>
      </c>
      <c r="E246" s="116" t="s">
        <v>209</v>
      </c>
      <c r="F246" s="116" t="s">
        <v>25</v>
      </c>
      <c r="G246">
        <v>45</v>
      </c>
      <c r="H246" s="276"/>
      <c r="I246" s="116">
        <f>тБакМаг_2020_21_Зимен[[#This Row],[SUM(`TotalHours`)]]-тБакМаг_2020_21_Зимен[[#This Row],[Стари Часове]]</f>
        <v>45</v>
      </c>
      <c r="J246" s="116"/>
      <c r="K246" s="116"/>
      <c r="O246" t="s">
        <v>243</v>
      </c>
      <c r="P246" s="116" t="s">
        <v>13</v>
      </c>
      <c r="Q246" s="116" t="s">
        <v>108</v>
      </c>
      <c r="R246" s="116" t="s">
        <v>209</v>
      </c>
      <c r="S246" s="116" t="s">
        <v>20</v>
      </c>
      <c r="T246" s="192">
        <v>120</v>
      </c>
      <c r="U246" s="273"/>
      <c r="V24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6" s="192"/>
      <c r="X246" s="116"/>
      <c r="AB246" s="116" t="s">
        <v>243</v>
      </c>
      <c r="AC246" s="116" t="s">
        <v>209</v>
      </c>
      <c r="AD246">
        <v>15</v>
      </c>
      <c r="AE246" s="116" t="s">
        <v>67</v>
      </c>
      <c r="AF246">
        <v>3</v>
      </c>
      <c r="AG246" s="116" t="s">
        <v>14</v>
      </c>
      <c r="AH246" s="116" t="s">
        <v>70</v>
      </c>
      <c r="AI246" s="116" t="s">
        <v>14</v>
      </c>
      <c r="AJ246" s="116" t="s">
        <v>9</v>
      </c>
      <c r="AL246" t="s">
        <v>274</v>
      </c>
      <c r="AO246">
        <v>75</v>
      </c>
    </row>
    <row r="247" spans="2:41" x14ac:dyDescent="0.25">
      <c r="B247" s="116" t="s">
        <v>251</v>
      </c>
      <c r="C247" s="116" t="s">
        <v>13</v>
      </c>
      <c r="D247" s="116" t="s">
        <v>114</v>
      </c>
      <c r="E247" s="116" t="s">
        <v>209</v>
      </c>
      <c r="F247" s="116" t="s">
        <v>13</v>
      </c>
      <c r="G247">
        <v>936.6</v>
      </c>
      <c r="H247" s="276"/>
      <c r="I247" s="116">
        <f>тБакМаг_2020_21_Зимен[[#This Row],[SUM(`TotalHours`)]]-тБакМаг_2020_21_Зимен[[#This Row],[Стари Часове]]</f>
        <v>936.6</v>
      </c>
      <c r="J247" s="116"/>
      <c r="K247" s="116"/>
      <c r="O247" t="s">
        <v>243</v>
      </c>
      <c r="P247" s="116" t="s">
        <v>13</v>
      </c>
      <c r="Q247" s="116" t="s">
        <v>108</v>
      </c>
      <c r="R247" s="116" t="s">
        <v>209</v>
      </c>
      <c r="S247" s="116" t="s">
        <v>11</v>
      </c>
      <c r="T247" s="192">
        <v>40</v>
      </c>
      <c r="U247" s="273"/>
      <c r="V24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7" s="192"/>
      <c r="X247" s="116"/>
      <c r="AB247" s="116" t="s">
        <v>243</v>
      </c>
      <c r="AC247" s="116" t="s">
        <v>209</v>
      </c>
      <c r="AD247">
        <v>15</v>
      </c>
      <c r="AE247" s="116" t="s">
        <v>67</v>
      </c>
      <c r="AF247">
        <v>3</v>
      </c>
      <c r="AG247" s="116" t="s">
        <v>14</v>
      </c>
      <c r="AH247" s="116" t="s">
        <v>70</v>
      </c>
      <c r="AI247" s="116" t="s">
        <v>14</v>
      </c>
      <c r="AJ247" s="116" t="s">
        <v>14</v>
      </c>
      <c r="AL247" t="s">
        <v>274</v>
      </c>
      <c r="AO247">
        <v>762</v>
      </c>
    </row>
    <row r="248" spans="2:41" x14ac:dyDescent="0.25">
      <c r="B248" s="116" t="s">
        <v>251</v>
      </c>
      <c r="C248" s="116" t="s">
        <v>13</v>
      </c>
      <c r="D248" s="116" t="s">
        <v>114</v>
      </c>
      <c r="E248" s="116" t="s">
        <v>209</v>
      </c>
      <c r="F248" s="116" t="s">
        <v>15</v>
      </c>
      <c r="G248">
        <v>285</v>
      </c>
      <c r="H248" s="276"/>
      <c r="I248" s="116">
        <f>тБакМаг_2020_21_Зимен[[#This Row],[SUM(`TotalHours`)]]-тБакМаг_2020_21_Зимен[[#This Row],[Стари Часове]]</f>
        <v>285</v>
      </c>
      <c r="J248" s="116"/>
      <c r="K248" s="116"/>
      <c r="O248" t="s">
        <v>243</v>
      </c>
      <c r="P248" s="116" t="s">
        <v>13</v>
      </c>
      <c r="Q248" s="116" t="s">
        <v>108</v>
      </c>
      <c r="R248" s="116" t="s">
        <v>209</v>
      </c>
      <c r="S248" s="116" t="s">
        <v>13</v>
      </c>
      <c r="T248" s="192">
        <v>2280.6667000000002</v>
      </c>
      <c r="U248" s="273"/>
      <c r="V24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8" s="192"/>
      <c r="X248" s="116"/>
      <c r="AB248" s="116" t="s">
        <v>243</v>
      </c>
      <c r="AC248" s="116" t="s">
        <v>209</v>
      </c>
      <c r="AD248">
        <v>15</v>
      </c>
      <c r="AE248" s="116" t="s">
        <v>67</v>
      </c>
      <c r="AF248">
        <v>3</v>
      </c>
      <c r="AG248" s="116" t="s">
        <v>14</v>
      </c>
      <c r="AH248" s="116" t="s">
        <v>70</v>
      </c>
      <c r="AI248" s="116" t="s">
        <v>14</v>
      </c>
      <c r="AJ248" s="116" t="s">
        <v>27</v>
      </c>
      <c r="AL248" t="s">
        <v>274</v>
      </c>
      <c r="AO248">
        <v>30</v>
      </c>
    </row>
    <row r="249" spans="2:41" x14ac:dyDescent="0.25">
      <c r="B249" s="116" t="s">
        <v>251</v>
      </c>
      <c r="C249" s="116" t="s">
        <v>13</v>
      </c>
      <c r="D249" s="116" t="s">
        <v>113</v>
      </c>
      <c r="E249" s="116" t="s">
        <v>209</v>
      </c>
      <c r="F249" s="116" t="s">
        <v>20</v>
      </c>
      <c r="G249">
        <v>30</v>
      </c>
      <c r="H249" s="276"/>
      <c r="I249" s="116">
        <f>тБакМаг_2020_21_Зимен[[#This Row],[SUM(`TotalHours`)]]-тБакМаг_2020_21_Зимен[[#This Row],[Стари Часове]]</f>
        <v>30</v>
      </c>
      <c r="J249" s="116"/>
      <c r="K249" s="116"/>
      <c r="O249" t="s">
        <v>243</v>
      </c>
      <c r="P249" s="116" t="s">
        <v>13</v>
      </c>
      <c r="Q249" s="116" t="s">
        <v>108</v>
      </c>
      <c r="R249" s="116" t="s">
        <v>209</v>
      </c>
      <c r="S249" s="116" t="s">
        <v>18</v>
      </c>
      <c r="T249" s="192">
        <v>155</v>
      </c>
      <c r="U249" s="273"/>
      <c r="V24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49" s="192"/>
      <c r="X249" s="116"/>
      <c r="AB249" s="116" t="s">
        <v>243</v>
      </c>
      <c r="AC249" s="116" t="s">
        <v>209</v>
      </c>
      <c r="AD249">
        <v>15</v>
      </c>
      <c r="AE249" s="116" t="s">
        <v>67</v>
      </c>
      <c r="AF249">
        <v>4</v>
      </c>
      <c r="AG249" s="116" t="s">
        <v>14</v>
      </c>
      <c r="AH249" s="116" t="s">
        <v>71</v>
      </c>
      <c r="AI249" s="116" t="s">
        <v>14</v>
      </c>
      <c r="AJ249" s="116" t="s">
        <v>14</v>
      </c>
      <c r="AL249" t="s">
        <v>274</v>
      </c>
      <c r="AO249">
        <v>879</v>
      </c>
    </row>
    <row r="250" spans="2:41" x14ac:dyDescent="0.25">
      <c r="B250" s="116" t="s">
        <v>251</v>
      </c>
      <c r="C250" s="116" t="s">
        <v>13</v>
      </c>
      <c r="D250" s="116" t="s">
        <v>113</v>
      </c>
      <c r="E250" s="116" t="s">
        <v>209</v>
      </c>
      <c r="F250" s="116" t="s">
        <v>13</v>
      </c>
      <c r="G250">
        <v>1257.4312</v>
      </c>
      <c r="H250" s="276"/>
      <c r="I250" s="116">
        <f>тБакМаг_2020_21_Зимен[[#This Row],[SUM(`TotalHours`)]]-тБакМаг_2020_21_Зимен[[#This Row],[Стари Часове]]</f>
        <v>1257.4312</v>
      </c>
      <c r="J250" s="116"/>
      <c r="K250" s="116"/>
      <c r="O250" t="s">
        <v>243</v>
      </c>
      <c r="P250" s="116" t="s">
        <v>13</v>
      </c>
      <c r="Q250" s="116" t="s">
        <v>108</v>
      </c>
      <c r="R250" s="116" t="s">
        <v>210</v>
      </c>
      <c r="S250" s="116" t="s">
        <v>8</v>
      </c>
      <c r="T250" s="192">
        <v>68</v>
      </c>
      <c r="U250" s="273"/>
      <c r="V25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0" s="192"/>
      <c r="X250" s="116"/>
      <c r="AB250" s="116" t="s">
        <v>243</v>
      </c>
      <c r="AC250" s="116" t="s">
        <v>209</v>
      </c>
      <c r="AD250">
        <v>15</v>
      </c>
      <c r="AE250" s="116" t="s">
        <v>67</v>
      </c>
      <c r="AF250">
        <v>4</v>
      </c>
      <c r="AG250" s="116" t="s">
        <v>14</v>
      </c>
      <c r="AH250" s="116" t="s">
        <v>71</v>
      </c>
      <c r="AI250" s="116" t="s">
        <v>14</v>
      </c>
      <c r="AJ250" s="116" t="s">
        <v>27</v>
      </c>
      <c r="AL250" t="s">
        <v>274</v>
      </c>
      <c r="AO250">
        <v>36.67</v>
      </c>
    </row>
    <row r="251" spans="2:41" x14ac:dyDescent="0.25">
      <c r="B251" s="116" t="s">
        <v>251</v>
      </c>
      <c r="C251" s="116" t="s">
        <v>13</v>
      </c>
      <c r="D251" s="116" t="s">
        <v>113</v>
      </c>
      <c r="E251" s="116" t="s">
        <v>209</v>
      </c>
      <c r="F251" s="116" t="s">
        <v>15</v>
      </c>
      <c r="G251">
        <v>60</v>
      </c>
      <c r="H251" s="276"/>
      <c r="I251" s="116">
        <f>тБакМаг_2020_21_Зимен[[#This Row],[SUM(`TotalHours`)]]-тБакМаг_2020_21_Зимен[[#This Row],[Стари Часове]]</f>
        <v>60</v>
      </c>
      <c r="J251" s="116"/>
      <c r="K251" s="116"/>
      <c r="O251" t="s">
        <v>243</v>
      </c>
      <c r="P251" s="116" t="s">
        <v>13</v>
      </c>
      <c r="Q251" s="116" t="s">
        <v>108</v>
      </c>
      <c r="R251" s="116" t="s">
        <v>210</v>
      </c>
      <c r="S251" s="116" t="s">
        <v>11</v>
      </c>
      <c r="T251" s="192">
        <v>38</v>
      </c>
      <c r="U251" s="273"/>
      <c r="V25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1" s="192"/>
      <c r="X251" s="116"/>
      <c r="AB251" s="116" t="s">
        <v>243</v>
      </c>
      <c r="AC251" s="116" t="s">
        <v>209</v>
      </c>
      <c r="AD251">
        <v>15</v>
      </c>
      <c r="AE251" s="116" t="s">
        <v>67</v>
      </c>
      <c r="AF251">
        <v>5</v>
      </c>
      <c r="AG251" s="116" t="s">
        <v>14</v>
      </c>
      <c r="AH251" s="116" t="s">
        <v>72</v>
      </c>
      <c r="AI251" s="116" t="s">
        <v>14</v>
      </c>
      <c r="AJ251" s="116" t="s">
        <v>14</v>
      </c>
      <c r="AL251" t="s">
        <v>274</v>
      </c>
      <c r="AO251">
        <v>909</v>
      </c>
    </row>
    <row r="252" spans="2:41" x14ac:dyDescent="0.25">
      <c r="B252" s="116" t="s">
        <v>251</v>
      </c>
      <c r="C252" s="116" t="s">
        <v>13</v>
      </c>
      <c r="D252" s="116" t="s">
        <v>107</v>
      </c>
      <c r="E252" s="116" t="s">
        <v>209</v>
      </c>
      <c r="F252" s="116" t="s">
        <v>8</v>
      </c>
      <c r="G252">
        <v>120</v>
      </c>
      <c r="H252" s="276"/>
      <c r="I252" s="116">
        <f>тБакМаг_2020_21_Зимен[[#This Row],[SUM(`TotalHours`)]]-тБакМаг_2020_21_Зимен[[#This Row],[Стари Часове]]</f>
        <v>120</v>
      </c>
      <c r="J252" s="116"/>
      <c r="K252" s="116"/>
      <c r="O252" t="s">
        <v>243</v>
      </c>
      <c r="P252" s="116" t="s">
        <v>13</v>
      </c>
      <c r="Q252" s="116" t="s">
        <v>108</v>
      </c>
      <c r="R252" s="116" t="s">
        <v>210</v>
      </c>
      <c r="S252" s="116" t="s">
        <v>13</v>
      </c>
      <c r="T252" s="192">
        <v>738.5</v>
      </c>
      <c r="U252" s="273"/>
      <c r="V25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2" s="192"/>
      <c r="X252" s="116"/>
      <c r="AB252" s="116" t="s">
        <v>243</v>
      </c>
      <c r="AC252" s="116" t="s">
        <v>209</v>
      </c>
      <c r="AD252">
        <v>15</v>
      </c>
      <c r="AE252" s="116" t="s">
        <v>67</v>
      </c>
      <c r="AF252">
        <v>5</v>
      </c>
      <c r="AG252" s="116" t="s">
        <v>14</v>
      </c>
      <c r="AH252" s="116" t="s">
        <v>72</v>
      </c>
      <c r="AI252" s="116" t="s">
        <v>14</v>
      </c>
      <c r="AJ252" s="116" t="s">
        <v>27</v>
      </c>
      <c r="AL252" t="s">
        <v>274</v>
      </c>
      <c r="AO252">
        <v>30</v>
      </c>
    </row>
    <row r="253" spans="2:41" x14ac:dyDescent="0.25">
      <c r="B253" s="116" t="s">
        <v>251</v>
      </c>
      <c r="C253" s="116" t="s">
        <v>13</v>
      </c>
      <c r="D253" s="116" t="s">
        <v>107</v>
      </c>
      <c r="E253" s="116" t="s">
        <v>209</v>
      </c>
      <c r="F253" s="116" t="s">
        <v>20</v>
      </c>
      <c r="G253">
        <v>60</v>
      </c>
      <c r="H253" s="276"/>
      <c r="I253" s="116">
        <f>тБакМаг_2020_21_Зимен[[#This Row],[SUM(`TotalHours`)]]-тБакМаг_2020_21_Зимен[[#This Row],[Стари Часове]]</f>
        <v>60</v>
      </c>
      <c r="J253" s="116"/>
      <c r="K253" s="116"/>
      <c r="O253" t="s">
        <v>243</v>
      </c>
      <c r="P253" s="116" t="s">
        <v>13</v>
      </c>
      <c r="Q253" s="116" t="s">
        <v>192</v>
      </c>
      <c r="R253" s="116" t="s">
        <v>210</v>
      </c>
      <c r="S253" s="116" t="s">
        <v>9</v>
      </c>
      <c r="T253" s="192">
        <v>18</v>
      </c>
      <c r="U253" s="273"/>
      <c r="V25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3" s="192"/>
      <c r="X253" s="116"/>
      <c r="AB253" s="116" t="s">
        <v>243</v>
      </c>
      <c r="AC253" s="116" t="s">
        <v>209</v>
      </c>
      <c r="AD253">
        <v>15</v>
      </c>
      <c r="AE253" s="116" t="s">
        <v>67</v>
      </c>
      <c r="AF253">
        <v>6</v>
      </c>
      <c r="AG253" s="116" t="s">
        <v>14</v>
      </c>
      <c r="AH253" s="116" t="s">
        <v>73</v>
      </c>
      <c r="AI253" s="116" t="s">
        <v>14</v>
      </c>
      <c r="AJ253" s="116" t="s">
        <v>14</v>
      </c>
      <c r="AL253" t="s">
        <v>274</v>
      </c>
      <c r="AO253">
        <v>1827.53</v>
      </c>
    </row>
    <row r="254" spans="2:41" x14ac:dyDescent="0.25">
      <c r="B254" s="116" t="s">
        <v>251</v>
      </c>
      <c r="C254" s="116" t="s">
        <v>13</v>
      </c>
      <c r="D254" s="116" t="s">
        <v>107</v>
      </c>
      <c r="E254" s="116" t="s">
        <v>209</v>
      </c>
      <c r="F254" s="116" t="s">
        <v>13</v>
      </c>
      <c r="G254">
        <v>1398.2472</v>
      </c>
      <c r="H254" s="276"/>
      <c r="I254" s="116">
        <f>тБакМаг_2020_21_Зимен[[#This Row],[SUM(`TotalHours`)]]-тБакМаг_2020_21_Зимен[[#This Row],[Стари Часове]]</f>
        <v>1398.2472</v>
      </c>
      <c r="J254" s="116"/>
      <c r="K254" s="116"/>
      <c r="O254" t="s">
        <v>243</v>
      </c>
      <c r="P254" s="116" t="s">
        <v>13</v>
      </c>
      <c r="Q254" s="116" t="s">
        <v>192</v>
      </c>
      <c r="R254" s="116" t="s">
        <v>210</v>
      </c>
      <c r="S254" s="116" t="s">
        <v>13</v>
      </c>
      <c r="T254" s="192">
        <v>373.5</v>
      </c>
      <c r="U254" s="273"/>
      <c r="V25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4" s="192"/>
      <c r="X254" s="116"/>
      <c r="AB254" s="116" t="s">
        <v>243</v>
      </c>
      <c r="AC254" s="116" t="s">
        <v>209</v>
      </c>
      <c r="AD254">
        <v>15</v>
      </c>
      <c r="AE254" s="116" t="s">
        <v>67</v>
      </c>
      <c r="AF254">
        <v>6</v>
      </c>
      <c r="AG254" s="116" t="s">
        <v>14</v>
      </c>
      <c r="AH254" s="116" t="s">
        <v>73</v>
      </c>
      <c r="AI254" s="116" t="s">
        <v>14</v>
      </c>
      <c r="AJ254" s="116" t="s">
        <v>16</v>
      </c>
      <c r="AL254" t="s">
        <v>274</v>
      </c>
      <c r="AO254">
        <v>60</v>
      </c>
    </row>
    <row r="255" spans="2:41" x14ac:dyDescent="0.25">
      <c r="B255" s="116" t="s">
        <v>251</v>
      </c>
      <c r="C255" s="116" t="s">
        <v>13</v>
      </c>
      <c r="D255" s="116" t="s">
        <v>107</v>
      </c>
      <c r="E255" s="116" t="s">
        <v>210</v>
      </c>
      <c r="F255" s="116" t="s">
        <v>13</v>
      </c>
      <c r="G255">
        <v>399</v>
      </c>
      <c r="H255" s="276"/>
      <c r="I255" s="116">
        <f>тБакМаг_2020_21_Зимен[[#This Row],[SUM(`TotalHours`)]]-тБакМаг_2020_21_Зимен[[#This Row],[Стари Часове]]</f>
        <v>399</v>
      </c>
      <c r="J255" s="116"/>
      <c r="K255" s="116"/>
      <c r="O255" t="s">
        <v>243</v>
      </c>
      <c r="P255" s="116" t="s">
        <v>13</v>
      </c>
      <c r="Q255" s="116" t="s">
        <v>191</v>
      </c>
      <c r="R255" s="116" t="s">
        <v>209</v>
      </c>
      <c r="S255" s="116" t="s">
        <v>8</v>
      </c>
      <c r="T255" s="192">
        <v>210</v>
      </c>
      <c r="U255" s="273"/>
      <c r="V25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5" s="192"/>
      <c r="X255" s="116"/>
      <c r="AB255" s="116" t="s">
        <v>243</v>
      </c>
      <c r="AC255" s="116" t="s">
        <v>209</v>
      </c>
      <c r="AD255">
        <v>15</v>
      </c>
      <c r="AE255" s="116" t="s">
        <v>67</v>
      </c>
      <c r="AF255">
        <v>6</v>
      </c>
      <c r="AG255" s="116" t="s">
        <v>14</v>
      </c>
      <c r="AH255" s="116" t="s">
        <v>73</v>
      </c>
      <c r="AI255" s="116" t="s">
        <v>14</v>
      </c>
      <c r="AJ255" s="116" t="s">
        <v>27</v>
      </c>
      <c r="AL255" t="s">
        <v>274</v>
      </c>
      <c r="AO255">
        <v>131.84</v>
      </c>
    </row>
    <row r="256" spans="2:41" x14ac:dyDescent="0.25">
      <c r="B256" s="116" t="s">
        <v>251</v>
      </c>
      <c r="C256" s="116" t="s">
        <v>13</v>
      </c>
      <c r="D256" s="116" t="s">
        <v>108</v>
      </c>
      <c r="E256" s="116" t="s">
        <v>209</v>
      </c>
      <c r="F256" s="116" t="s">
        <v>8</v>
      </c>
      <c r="G256">
        <v>343</v>
      </c>
      <c r="H256" s="276"/>
      <c r="I256" s="116">
        <f>тБакМаг_2020_21_Зимен[[#This Row],[SUM(`TotalHours`)]]-тБакМаг_2020_21_Зимен[[#This Row],[Стари Часове]]</f>
        <v>343</v>
      </c>
      <c r="J256" s="116"/>
      <c r="K256" s="116"/>
      <c r="O256" t="s">
        <v>243</v>
      </c>
      <c r="P256" s="116" t="s">
        <v>13</v>
      </c>
      <c r="Q256" s="116" t="s">
        <v>191</v>
      </c>
      <c r="R256" s="116" t="s">
        <v>209</v>
      </c>
      <c r="S256" s="116" t="s">
        <v>13</v>
      </c>
      <c r="T256" s="192">
        <v>60</v>
      </c>
      <c r="U256" s="273"/>
      <c r="V25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6" s="192"/>
      <c r="X256" s="116"/>
      <c r="AB256" s="116" t="s">
        <v>243</v>
      </c>
      <c r="AC256" s="116" t="s">
        <v>209</v>
      </c>
      <c r="AD256">
        <v>15</v>
      </c>
      <c r="AE256" s="116" t="s">
        <v>67</v>
      </c>
      <c r="AF256">
        <v>7</v>
      </c>
      <c r="AG256" s="116" t="s">
        <v>14</v>
      </c>
      <c r="AH256" s="116" t="s">
        <v>74</v>
      </c>
      <c r="AI256" s="116" t="s">
        <v>14</v>
      </c>
      <c r="AJ256" s="116" t="s">
        <v>20</v>
      </c>
      <c r="AL256" t="s">
        <v>274</v>
      </c>
      <c r="AO256">
        <v>5.45</v>
      </c>
    </row>
    <row r="257" spans="2:41" x14ac:dyDescent="0.25">
      <c r="B257" s="116" t="s">
        <v>251</v>
      </c>
      <c r="C257" s="116" t="s">
        <v>13</v>
      </c>
      <c r="D257" s="116" t="s">
        <v>108</v>
      </c>
      <c r="E257" s="116" t="s">
        <v>209</v>
      </c>
      <c r="F257" s="116" t="s">
        <v>20</v>
      </c>
      <c r="G257">
        <v>30</v>
      </c>
      <c r="H257" s="276"/>
      <c r="I257" s="116">
        <f>тБакМаг_2020_21_Зимен[[#This Row],[SUM(`TotalHours`)]]-тБакМаг_2020_21_Зимен[[#This Row],[Стари Часове]]</f>
        <v>30</v>
      </c>
      <c r="J257" s="116"/>
      <c r="K257" s="116"/>
      <c r="O257" t="s">
        <v>243</v>
      </c>
      <c r="P257" s="116" t="s">
        <v>13</v>
      </c>
      <c r="Q257" s="116" t="s">
        <v>191</v>
      </c>
      <c r="R257" s="116" t="s">
        <v>209</v>
      </c>
      <c r="S257" s="116" t="s">
        <v>18</v>
      </c>
      <c r="T257" s="192">
        <v>75</v>
      </c>
      <c r="U257" s="273"/>
      <c r="V25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7" s="192"/>
      <c r="X257" s="116"/>
      <c r="AB257" s="116" t="s">
        <v>243</v>
      </c>
      <c r="AC257" s="116" t="s">
        <v>209</v>
      </c>
      <c r="AD257">
        <v>15</v>
      </c>
      <c r="AE257" s="116" t="s">
        <v>67</v>
      </c>
      <c r="AF257">
        <v>7</v>
      </c>
      <c r="AG257" s="116" t="s">
        <v>14</v>
      </c>
      <c r="AH257" s="116" t="s">
        <v>74</v>
      </c>
      <c r="AI257" s="116" t="s">
        <v>14</v>
      </c>
      <c r="AJ257" s="116" t="s">
        <v>14</v>
      </c>
      <c r="AL257" t="s">
        <v>274</v>
      </c>
      <c r="AO257">
        <v>1107.21</v>
      </c>
    </row>
    <row r="258" spans="2:41" x14ac:dyDescent="0.25">
      <c r="B258" s="116" t="s">
        <v>251</v>
      </c>
      <c r="C258" s="116" t="s">
        <v>13</v>
      </c>
      <c r="D258" s="116" t="s">
        <v>108</v>
      </c>
      <c r="E258" s="116" t="s">
        <v>209</v>
      </c>
      <c r="F258" s="116" t="s">
        <v>11</v>
      </c>
      <c r="G258">
        <v>75</v>
      </c>
      <c r="H258" s="276"/>
      <c r="I258" s="116">
        <f>тБакМаг_2020_21_Зимен[[#This Row],[SUM(`TotalHours`)]]-тБакМаг_2020_21_Зимен[[#This Row],[Стари Часове]]</f>
        <v>75</v>
      </c>
      <c r="J258" s="116"/>
      <c r="K258" s="116"/>
      <c r="O258" t="s">
        <v>243</v>
      </c>
      <c r="P258" s="116" t="s">
        <v>13</v>
      </c>
      <c r="Q258" s="116" t="s">
        <v>109</v>
      </c>
      <c r="R258" s="116" t="s">
        <v>209</v>
      </c>
      <c r="S258" s="116" t="s">
        <v>20</v>
      </c>
      <c r="T258" s="192">
        <v>60</v>
      </c>
      <c r="U258" s="273"/>
      <c r="V25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8" s="192"/>
      <c r="X258" s="116"/>
      <c r="AB258" s="116" t="s">
        <v>243</v>
      </c>
      <c r="AC258" s="116" t="s">
        <v>209</v>
      </c>
      <c r="AD258">
        <v>15</v>
      </c>
      <c r="AE258" s="116" t="s">
        <v>67</v>
      </c>
      <c r="AF258">
        <v>7</v>
      </c>
      <c r="AG258" s="116" t="s">
        <v>14</v>
      </c>
      <c r="AH258" s="116" t="s">
        <v>74</v>
      </c>
      <c r="AI258" s="116" t="s">
        <v>14</v>
      </c>
      <c r="AJ258" s="116" t="s">
        <v>26</v>
      </c>
      <c r="AL258" t="s">
        <v>274</v>
      </c>
      <c r="AO258">
        <v>15</v>
      </c>
    </row>
    <row r="259" spans="2:41" x14ac:dyDescent="0.25">
      <c r="B259" s="116" t="s">
        <v>251</v>
      </c>
      <c r="C259" s="116" t="s">
        <v>13</v>
      </c>
      <c r="D259" s="116" t="s">
        <v>108</v>
      </c>
      <c r="E259" s="116" t="s">
        <v>209</v>
      </c>
      <c r="F259" s="116" t="s">
        <v>13</v>
      </c>
      <c r="G259">
        <v>2697.0841999999998</v>
      </c>
      <c r="H259" s="276"/>
      <c r="I259" s="116">
        <f>тБакМаг_2020_21_Зимен[[#This Row],[SUM(`TotalHours`)]]-тБакМаг_2020_21_Зимен[[#This Row],[Стари Часове]]</f>
        <v>2697.0841999999998</v>
      </c>
      <c r="J259" s="116"/>
      <c r="K259" s="116"/>
      <c r="O259" t="s">
        <v>243</v>
      </c>
      <c r="P259" s="116" t="s">
        <v>13</v>
      </c>
      <c r="Q259" s="116" t="s">
        <v>109</v>
      </c>
      <c r="R259" s="116" t="s">
        <v>209</v>
      </c>
      <c r="S259" s="116" t="s">
        <v>13</v>
      </c>
      <c r="T259" s="192">
        <v>1133.5473999999999</v>
      </c>
      <c r="U259" s="273"/>
      <c r="V25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59" s="192"/>
      <c r="X259" s="116"/>
      <c r="AB259" s="116" t="s">
        <v>243</v>
      </c>
      <c r="AC259" s="116" t="s">
        <v>209</v>
      </c>
      <c r="AD259">
        <v>15</v>
      </c>
      <c r="AE259" s="116" t="s">
        <v>67</v>
      </c>
      <c r="AF259">
        <v>7</v>
      </c>
      <c r="AG259" s="116" t="s">
        <v>14</v>
      </c>
      <c r="AH259" s="116" t="s">
        <v>74</v>
      </c>
      <c r="AI259" s="116" t="s">
        <v>14</v>
      </c>
      <c r="AJ259" s="116" t="s">
        <v>16</v>
      </c>
      <c r="AL259" t="s">
        <v>274</v>
      </c>
      <c r="AO259">
        <v>60</v>
      </c>
    </row>
    <row r="260" spans="2:41" x14ac:dyDescent="0.25">
      <c r="B260" s="116" t="s">
        <v>251</v>
      </c>
      <c r="C260" s="116" t="s">
        <v>13</v>
      </c>
      <c r="D260" s="116" t="s">
        <v>108</v>
      </c>
      <c r="E260" s="116" t="s">
        <v>209</v>
      </c>
      <c r="F260" s="116" t="s">
        <v>17</v>
      </c>
      <c r="G260">
        <v>60</v>
      </c>
      <c r="H260" s="276"/>
      <c r="I260" s="116">
        <f>тБакМаг_2020_21_Зимен[[#This Row],[SUM(`TotalHours`)]]-тБакМаг_2020_21_Зимен[[#This Row],[Стари Часове]]</f>
        <v>60</v>
      </c>
      <c r="J260" s="116"/>
      <c r="K260" s="116"/>
      <c r="O260" t="s">
        <v>243</v>
      </c>
      <c r="P260" s="116" t="s">
        <v>13</v>
      </c>
      <c r="Q260" s="116" t="s">
        <v>109</v>
      </c>
      <c r="R260" s="116" t="s">
        <v>209</v>
      </c>
      <c r="S260" s="116" t="s">
        <v>15</v>
      </c>
      <c r="T260" s="192">
        <v>56.25</v>
      </c>
      <c r="U260" s="273"/>
      <c r="V26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0" s="192"/>
      <c r="X260" s="116"/>
      <c r="AB260" s="116" t="s">
        <v>243</v>
      </c>
      <c r="AC260" s="116" t="s">
        <v>209</v>
      </c>
      <c r="AD260">
        <v>15</v>
      </c>
      <c r="AE260" s="116" t="s">
        <v>67</v>
      </c>
      <c r="AF260">
        <v>7</v>
      </c>
      <c r="AG260" s="116" t="s">
        <v>14</v>
      </c>
      <c r="AH260" s="116" t="s">
        <v>74</v>
      </c>
      <c r="AI260" s="116" t="s">
        <v>14</v>
      </c>
      <c r="AJ260" s="116" t="s">
        <v>27</v>
      </c>
      <c r="AL260" t="s">
        <v>274</v>
      </c>
      <c r="AO260">
        <v>45</v>
      </c>
    </row>
    <row r="261" spans="2:41" x14ac:dyDescent="0.25">
      <c r="B261" s="116" t="s">
        <v>251</v>
      </c>
      <c r="C261" s="116" t="s">
        <v>13</v>
      </c>
      <c r="D261" s="116" t="s">
        <v>108</v>
      </c>
      <c r="E261" s="116" t="s">
        <v>209</v>
      </c>
      <c r="F261" s="116" t="s">
        <v>18</v>
      </c>
      <c r="G261">
        <v>143</v>
      </c>
      <c r="H261" s="276"/>
      <c r="I261" s="116">
        <f>тБакМаг_2020_21_Зимен[[#This Row],[SUM(`TotalHours`)]]-тБакМаг_2020_21_Зимен[[#This Row],[Стари Часове]]</f>
        <v>143</v>
      </c>
      <c r="J261" s="116"/>
      <c r="K261" s="116"/>
      <c r="O261" t="s">
        <v>243</v>
      </c>
      <c r="P261" s="116" t="s">
        <v>13</v>
      </c>
      <c r="Q261" s="116" t="s">
        <v>109</v>
      </c>
      <c r="R261" s="116" t="s">
        <v>210</v>
      </c>
      <c r="S261" s="116" t="s">
        <v>13</v>
      </c>
      <c r="T261" s="192">
        <v>792</v>
      </c>
      <c r="U261" s="273"/>
      <c r="V26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1" s="192"/>
      <c r="X261" s="116"/>
      <c r="AB261" s="116" t="s">
        <v>243</v>
      </c>
      <c r="AC261" s="116" t="s">
        <v>209</v>
      </c>
      <c r="AD261">
        <v>15</v>
      </c>
      <c r="AE261" s="116" t="s">
        <v>67</v>
      </c>
      <c r="AF261">
        <v>8</v>
      </c>
      <c r="AG261" s="116" t="s">
        <v>14</v>
      </c>
      <c r="AH261" s="116" t="s">
        <v>75</v>
      </c>
      <c r="AI261" s="116" t="s">
        <v>14</v>
      </c>
      <c r="AJ261" s="116" t="s">
        <v>20</v>
      </c>
      <c r="AL261" t="s">
        <v>274</v>
      </c>
      <c r="AO261">
        <v>8.18</v>
      </c>
    </row>
    <row r="262" spans="2:41" x14ac:dyDescent="0.25">
      <c r="B262" s="116" t="s">
        <v>251</v>
      </c>
      <c r="C262" s="116" t="s">
        <v>13</v>
      </c>
      <c r="D262" s="116" t="s">
        <v>108</v>
      </c>
      <c r="E262" s="116" t="s">
        <v>210</v>
      </c>
      <c r="F262" s="116" t="s">
        <v>22</v>
      </c>
      <c r="G262">
        <v>65</v>
      </c>
      <c r="H262" s="276"/>
      <c r="I262" s="116">
        <f>тБакМаг_2020_21_Зимен[[#This Row],[SUM(`TotalHours`)]]-тБакМаг_2020_21_Зимен[[#This Row],[Стари Часове]]</f>
        <v>65</v>
      </c>
      <c r="J262" s="116"/>
      <c r="K262" s="116"/>
      <c r="O262" t="s">
        <v>243</v>
      </c>
      <c r="P262" s="116" t="s">
        <v>13</v>
      </c>
      <c r="Q262" s="116" t="s">
        <v>109</v>
      </c>
      <c r="R262" s="116" t="s">
        <v>210</v>
      </c>
      <c r="S262" s="116" t="s">
        <v>18</v>
      </c>
      <c r="T262" s="192">
        <v>22.5</v>
      </c>
      <c r="U262" s="273"/>
      <c r="V26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2" s="192"/>
      <c r="X262" s="116"/>
      <c r="AB262" s="116" t="s">
        <v>243</v>
      </c>
      <c r="AC262" s="116" t="s">
        <v>209</v>
      </c>
      <c r="AD262">
        <v>15</v>
      </c>
      <c r="AE262" s="116" t="s">
        <v>67</v>
      </c>
      <c r="AF262">
        <v>8</v>
      </c>
      <c r="AG262" s="116" t="s">
        <v>14</v>
      </c>
      <c r="AH262" s="116" t="s">
        <v>75</v>
      </c>
      <c r="AI262" s="116" t="s">
        <v>14</v>
      </c>
      <c r="AJ262" s="116" t="s">
        <v>14</v>
      </c>
      <c r="AL262" t="s">
        <v>274</v>
      </c>
      <c r="AO262">
        <v>1360.13</v>
      </c>
    </row>
    <row r="263" spans="2:41" x14ac:dyDescent="0.25">
      <c r="B263" s="116" t="s">
        <v>251</v>
      </c>
      <c r="C263" s="116" t="s">
        <v>13</v>
      </c>
      <c r="D263" s="116" t="s">
        <v>108</v>
      </c>
      <c r="E263" s="116" t="s">
        <v>210</v>
      </c>
      <c r="F263" s="116" t="s">
        <v>13</v>
      </c>
      <c r="G263">
        <v>682</v>
      </c>
      <c r="H263" s="276"/>
      <c r="I263" s="116">
        <f>тБакМаг_2020_21_Зимен[[#This Row],[SUM(`TotalHours`)]]-тБакМаг_2020_21_Зимен[[#This Row],[Стари Часове]]</f>
        <v>682</v>
      </c>
      <c r="J263" s="116"/>
      <c r="K263" s="116"/>
      <c r="O263" t="s">
        <v>243</v>
      </c>
      <c r="P263" s="116" t="s">
        <v>13</v>
      </c>
      <c r="Q263" s="116" t="s">
        <v>164</v>
      </c>
      <c r="R263" s="116" t="s">
        <v>209</v>
      </c>
      <c r="S263" s="116" t="s">
        <v>13</v>
      </c>
      <c r="T263" s="192">
        <v>264.66669999999999</v>
      </c>
      <c r="U263" s="273"/>
      <c r="V26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3" s="192"/>
      <c r="X263" s="116"/>
      <c r="AB263" s="116" t="s">
        <v>243</v>
      </c>
      <c r="AC263" s="116" t="s">
        <v>209</v>
      </c>
      <c r="AD263">
        <v>15</v>
      </c>
      <c r="AE263" s="116" t="s">
        <v>67</v>
      </c>
      <c r="AF263">
        <v>8</v>
      </c>
      <c r="AG263" s="116" t="s">
        <v>14</v>
      </c>
      <c r="AH263" s="116" t="s">
        <v>75</v>
      </c>
      <c r="AI263" s="116" t="s">
        <v>14</v>
      </c>
      <c r="AJ263" s="116" t="s">
        <v>26</v>
      </c>
      <c r="AL263" t="s">
        <v>274</v>
      </c>
      <c r="AO263">
        <v>17.5</v>
      </c>
    </row>
    <row r="264" spans="2:41" x14ac:dyDescent="0.25">
      <c r="B264" s="116" t="s">
        <v>251</v>
      </c>
      <c r="C264" s="116" t="s">
        <v>13</v>
      </c>
      <c r="D264" s="116" t="s">
        <v>108</v>
      </c>
      <c r="E264" s="116" t="s">
        <v>210</v>
      </c>
      <c r="F264" s="116" t="s">
        <v>18</v>
      </c>
      <c r="G264">
        <v>60</v>
      </c>
      <c r="H264" s="276"/>
      <c r="I264" s="116">
        <f>тБакМаг_2020_21_Зимен[[#This Row],[SUM(`TotalHours`)]]-тБакМаг_2020_21_Зимен[[#This Row],[Стари Часове]]</f>
        <v>60</v>
      </c>
      <c r="J264" s="116"/>
      <c r="K264" s="116"/>
      <c r="O264" t="s">
        <v>243</v>
      </c>
      <c r="P264" s="116" t="s">
        <v>13</v>
      </c>
      <c r="Q264" s="116" t="s">
        <v>165</v>
      </c>
      <c r="R264" s="116" t="s">
        <v>209</v>
      </c>
      <c r="S264" s="116" t="s">
        <v>20</v>
      </c>
      <c r="T264" s="192">
        <v>30</v>
      </c>
      <c r="U264" s="273"/>
      <c r="V26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4" s="192"/>
      <c r="X264" s="116"/>
      <c r="AB264" s="116" t="s">
        <v>243</v>
      </c>
      <c r="AC264" s="116" t="s">
        <v>209</v>
      </c>
      <c r="AD264">
        <v>15</v>
      </c>
      <c r="AE264" s="116" t="s">
        <v>67</v>
      </c>
      <c r="AF264">
        <v>8</v>
      </c>
      <c r="AG264" s="116" t="s">
        <v>14</v>
      </c>
      <c r="AH264" s="116" t="s">
        <v>75</v>
      </c>
      <c r="AI264" s="116" t="s">
        <v>14</v>
      </c>
      <c r="AJ264" s="116" t="s">
        <v>16</v>
      </c>
      <c r="AL264" t="s">
        <v>274</v>
      </c>
      <c r="AO264">
        <v>69.930000000000007</v>
      </c>
    </row>
    <row r="265" spans="2:41" x14ac:dyDescent="0.25">
      <c r="B265" s="116" t="s">
        <v>251</v>
      </c>
      <c r="C265" s="116" t="s">
        <v>13</v>
      </c>
      <c r="D265" s="116" t="s">
        <v>192</v>
      </c>
      <c r="E265" s="116" t="s">
        <v>210</v>
      </c>
      <c r="F265" s="116" t="s">
        <v>9</v>
      </c>
      <c r="G265">
        <v>30</v>
      </c>
      <c r="H265" s="276"/>
      <c r="I265" s="116">
        <f>тБакМаг_2020_21_Зимен[[#This Row],[SUM(`TotalHours`)]]-тБакМаг_2020_21_Зимен[[#This Row],[Стари Часове]]</f>
        <v>30</v>
      </c>
      <c r="J265" s="116"/>
      <c r="K265" s="116"/>
      <c r="O265" t="s">
        <v>243</v>
      </c>
      <c r="P265" s="116" t="s">
        <v>13</v>
      </c>
      <c r="Q265" s="116" t="s">
        <v>165</v>
      </c>
      <c r="R265" s="116" t="s">
        <v>209</v>
      </c>
      <c r="S265" s="116" t="s">
        <v>10</v>
      </c>
      <c r="T265" s="192">
        <v>15</v>
      </c>
      <c r="U265" s="273"/>
      <c r="V26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5" s="192"/>
      <c r="X265" s="116"/>
      <c r="AB265" s="116" t="s">
        <v>243</v>
      </c>
      <c r="AC265" s="116" t="s">
        <v>209</v>
      </c>
      <c r="AD265">
        <v>15</v>
      </c>
      <c r="AE265" s="116" t="s">
        <v>67</v>
      </c>
      <c r="AF265">
        <v>8</v>
      </c>
      <c r="AG265" s="116" t="s">
        <v>14</v>
      </c>
      <c r="AH265" s="116" t="s">
        <v>75</v>
      </c>
      <c r="AI265" s="116" t="s">
        <v>14</v>
      </c>
      <c r="AJ265" s="116" t="s">
        <v>27</v>
      </c>
      <c r="AL265" t="s">
        <v>274</v>
      </c>
      <c r="AO265">
        <v>157.09</v>
      </c>
    </row>
    <row r="266" spans="2:41" x14ac:dyDescent="0.25">
      <c r="B266" s="116" t="s">
        <v>251</v>
      </c>
      <c r="C266" s="116" t="s">
        <v>13</v>
      </c>
      <c r="D266" s="116" t="s">
        <v>192</v>
      </c>
      <c r="E266" s="116" t="s">
        <v>210</v>
      </c>
      <c r="F266" s="116" t="s">
        <v>13</v>
      </c>
      <c r="G266">
        <v>603</v>
      </c>
      <c r="H266" s="276"/>
      <c r="I266" s="116">
        <f>тБакМаг_2020_21_Зимен[[#This Row],[SUM(`TotalHours`)]]-тБакМаг_2020_21_Зимен[[#This Row],[Стари Часове]]</f>
        <v>603</v>
      </c>
      <c r="J266" s="116"/>
      <c r="K266" s="116"/>
      <c r="O266" t="s">
        <v>243</v>
      </c>
      <c r="P266" s="116" t="s">
        <v>13</v>
      </c>
      <c r="Q266" s="116" t="s">
        <v>165</v>
      </c>
      <c r="R266" s="116" t="s">
        <v>209</v>
      </c>
      <c r="S266" s="116" t="s">
        <v>13</v>
      </c>
      <c r="T266" s="192">
        <v>613.15790000000004</v>
      </c>
      <c r="U266" s="273"/>
      <c r="V26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6" s="192"/>
      <c r="X266" s="116"/>
      <c r="AB266" s="116" t="s">
        <v>243</v>
      </c>
      <c r="AC266" s="116" t="s">
        <v>209</v>
      </c>
      <c r="AD266">
        <v>15</v>
      </c>
      <c r="AE266" s="116" t="s">
        <v>67</v>
      </c>
      <c r="AF266">
        <v>9</v>
      </c>
      <c r="AG266" s="116" t="s">
        <v>14</v>
      </c>
      <c r="AH266" s="116" t="s">
        <v>76</v>
      </c>
      <c r="AI266" s="116" t="s">
        <v>14</v>
      </c>
      <c r="AJ266" s="116" t="s">
        <v>20</v>
      </c>
      <c r="AL266" t="s">
        <v>274</v>
      </c>
      <c r="AO266">
        <v>5</v>
      </c>
    </row>
    <row r="267" spans="2:41" x14ac:dyDescent="0.25">
      <c r="B267" s="116" t="s">
        <v>251</v>
      </c>
      <c r="C267" s="116" t="s">
        <v>13</v>
      </c>
      <c r="D267" s="116" t="s">
        <v>191</v>
      </c>
      <c r="E267" s="116" t="s">
        <v>209</v>
      </c>
      <c r="F267" s="116" t="s">
        <v>8</v>
      </c>
      <c r="G267">
        <v>135</v>
      </c>
      <c r="H267" s="276"/>
      <c r="I267" s="116">
        <f>тБакМаг_2020_21_Зимен[[#This Row],[SUM(`TotalHours`)]]-тБакМаг_2020_21_Зимен[[#This Row],[Стари Часове]]</f>
        <v>135</v>
      </c>
      <c r="J267" s="116"/>
      <c r="K267" s="116"/>
      <c r="O267" t="s">
        <v>243</v>
      </c>
      <c r="P267" s="116" t="s">
        <v>13</v>
      </c>
      <c r="Q267" s="116" t="s">
        <v>165</v>
      </c>
      <c r="R267" s="116" t="s">
        <v>209</v>
      </c>
      <c r="S267" s="116" t="s">
        <v>15</v>
      </c>
      <c r="T267" s="192">
        <v>334.25</v>
      </c>
      <c r="U267" s="273"/>
      <c r="V26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7" s="192"/>
      <c r="X267" s="116"/>
      <c r="AB267" s="116" t="s">
        <v>243</v>
      </c>
      <c r="AC267" s="116" t="s">
        <v>209</v>
      </c>
      <c r="AD267">
        <v>15</v>
      </c>
      <c r="AE267" s="116" t="s">
        <v>67</v>
      </c>
      <c r="AF267">
        <v>9</v>
      </c>
      <c r="AG267" s="116" t="s">
        <v>14</v>
      </c>
      <c r="AH267" s="116" t="s">
        <v>76</v>
      </c>
      <c r="AI267" s="116" t="s">
        <v>14</v>
      </c>
      <c r="AJ267" s="116" t="s">
        <v>14</v>
      </c>
      <c r="AL267" t="s">
        <v>274</v>
      </c>
      <c r="AO267">
        <v>1312.77</v>
      </c>
    </row>
    <row r="268" spans="2:41" x14ac:dyDescent="0.25">
      <c r="B268" s="116" t="s">
        <v>251</v>
      </c>
      <c r="C268" s="116" t="s">
        <v>13</v>
      </c>
      <c r="D268" s="116" t="s">
        <v>191</v>
      </c>
      <c r="E268" s="116" t="s">
        <v>209</v>
      </c>
      <c r="F268" s="116" t="s">
        <v>13</v>
      </c>
      <c r="G268">
        <v>253.5</v>
      </c>
      <c r="H268" s="276"/>
      <c r="I268" s="116">
        <f>тБакМаг_2020_21_Зимен[[#This Row],[SUM(`TotalHours`)]]-тБакМаг_2020_21_Зимен[[#This Row],[Стари Часове]]</f>
        <v>253.5</v>
      </c>
      <c r="J268" s="116"/>
      <c r="K268" s="116"/>
      <c r="O268" t="s">
        <v>243</v>
      </c>
      <c r="P268" s="116" t="s">
        <v>13</v>
      </c>
      <c r="Q268" s="116" t="s">
        <v>165</v>
      </c>
      <c r="R268" s="116" t="s">
        <v>209</v>
      </c>
      <c r="S268" s="116" t="s">
        <v>16</v>
      </c>
      <c r="T268" s="192">
        <v>91</v>
      </c>
      <c r="U268" s="273"/>
      <c r="V26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8" s="192"/>
      <c r="X268" s="116"/>
      <c r="AB268" s="116" t="s">
        <v>243</v>
      </c>
      <c r="AC268" s="116" t="s">
        <v>209</v>
      </c>
      <c r="AD268">
        <v>15</v>
      </c>
      <c r="AE268" s="116" t="s">
        <v>67</v>
      </c>
      <c r="AF268">
        <v>9</v>
      </c>
      <c r="AG268" s="116" t="s">
        <v>14</v>
      </c>
      <c r="AH268" s="116" t="s">
        <v>76</v>
      </c>
      <c r="AI268" s="116" t="s">
        <v>14</v>
      </c>
      <c r="AJ268" s="116" t="s">
        <v>16</v>
      </c>
      <c r="AL268" t="s">
        <v>274</v>
      </c>
      <c r="AO268">
        <v>60</v>
      </c>
    </row>
    <row r="269" spans="2:41" x14ac:dyDescent="0.25">
      <c r="B269" s="116" t="s">
        <v>251</v>
      </c>
      <c r="C269" s="116" t="s">
        <v>13</v>
      </c>
      <c r="D269" s="116" t="s">
        <v>191</v>
      </c>
      <c r="E269" s="116" t="s">
        <v>209</v>
      </c>
      <c r="F269" s="116" t="s">
        <v>16</v>
      </c>
      <c r="G269">
        <v>60</v>
      </c>
      <c r="H269" s="276"/>
      <c r="I269" s="116">
        <f>тБакМаг_2020_21_Зимен[[#This Row],[SUM(`TotalHours`)]]-тБакМаг_2020_21_Зимен[[#This Row],[Стари Часове]]</f>
        <v>60</v>
      </c>
      <c r="J269" s="116"/>
      <c r="K269" s="116"/>
      <c r="O269" t="s">
        <v>243</v>
      </c>
      <c r="P269" s="116" t="s">
        <v>13</v>
      </c>
      <c r="Q269" s="116" t="s">
        <v>165</v>
      </c>
      <c r="R269" s="116" t="s">
        <v>210</v>
      </c>
      <c r="S269" s="116" t="s">
        <v>10</v>
      </c>
      <c r="T269" s="192">
        <v>24</v>
      </c>
      <c r="U269" s="273"/>
      <c r="V26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69" s="192"/>
      <c r="X269" s="116"/>
      <c r="AB269" s="116" t="s">
        <v>243</v>
      </c>
      <c r="AC269" s="116" t="s">
        <v>209</v>
      </c>
      <c r="AD269">
        <v>15</v>
      </c>
      <c r="AE269" s="116" t="s">
        <v>67</v>
      </c>
      <c r="AF269">
        <v>9</v>
      </c>
      <c r="AG269" s="116" t="s">
        <v>14</v>
      </c>
      <c r="AH269" s="116" t="s">
        <v>76</v>
      </c>
      <c r="AI269" s="116" t="s">
        <v>14</v>
      </c>
      <c r="AJ269" s="116" t="s">
        <v>27</v>
      </c>
      <c r="AL269" t="s">
        <v>274</v>
      </c>
      <c r="AO269">
        <v>57.82</v>
      </c>
    </row>
    <row r="270" spans="2:41" x14ac:dyDescent="0.25">
      <c r="B270" s="116" t="s">
        <v>251</v>
      </c>
      <c r="C270" s="116" t="s">
        <v>13</v>
      </c>
      <c r="D270" s="116" t="s">
        <v>191</v>
      </c>
      <c r="E270" s="116" t="s">
        <v>209</v>
      </c>
      <c r="F270" s="116" t="s">
        <v>17</v>
      </c>
      <c r="G270">
        <v>54.545499999999997</v>
      </c>
      <c r="H270" s="276"/>
      <c r="I270" s="116">
        <f>тБакМаг_2020_21_Зимен[[#This Row],[SUM(`TotalHours`)]]-тБакМаг_2020_21_Зимен[[#This Row],[Стари Часове]]</f>
        <v>54.545499999999997</v>
      </c>
      <c r="J270" s="116"/>
      <c r="K270" s="116"/>
      <c r="O270" t="s">
        <v>243</v>
      </c>
      <c r="P270" s="116" t="s">
        <v>13</v>
      </c>
      <c r="Q270" s="116" t="s">
        <v>165</v>
      </c>
      <c r="R270" s="116" t="s">
        <v>210</v>
      </c>
      <c r="S270" s="116" t="s">
        <v>13</v>
      </c>
      <c r="T270" s="192">
        <v>298.3</v>
      </c>
      <c r="U270" s="273"/>
      <c r="V27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0" s="192"/>
      <c r="X270" s="116"/>
      <c r="AB270" s="116" t="s">
        <v>243</v>
      </c>
      <c r="AC270" s="116" t="s">
        <v>209</v>
      </c>
      <c r="AD270">
        <v>15</v>
      </c>
      <c r="AE270" s="116" t="s">
        <v>67</v>
      </c>
      <c r="AF270">
        <v>10</v>
      </c>
      <c r="AG270" s="116" t="s">
        <v>14</v>
      </c>
      <c r="AH270" s="116" t="s">
        <v>77</v>
      </c>
      <c r="AI270" s="116" t="s">
        <v>14</v>
      </c>
      <c r="AJ270" s="116" t="s">
        <v>20</v>
      </c>
      <c r="AL270" t="s">
        <v>274</v>
      </c>
      <c r="AO270">
        <v>5</v>
      </c>
    </row>
    <row r="271" spans="2:41" x14ac:dyDescent="0.25">
      <c r="B271" s="116" t="s">
        <v>251</v>
      </c>
      <c r="C271" s="116" t="s">
        <v>13</v>
      </c>
      <c r="D271" s="116" t="s">
        <v>191</v>
      </c>
      <c r="E271" s="116" t="s">
        <v>209</v>
      </c>
      <c r="F271" s="116" t="s">
        <v>18</v>
      </c>
      <c r="G271">
        <v>120</v>
      </c>
      <c r="H271" s="276"/>
      <c r="I271" s="116">
        <f>тБакМаг_2020_21_Зимен[[#This Row],[SUM(`TotalHours`)]]-тБакМаг_2020_21_Зимен[[#This Row],[Стари Часове]]</f>
        <v>120</v>
      </c>
      <c r="J271" s="116"/>
      <c r="K271" s="116"/>
      <c r="O271" t="s">
        <v>243</v>
      </c>
      <c r="P271" s="116" t="s">
        <v>13</v>
      </c>
      <c r="Q271" s="116" t="s">
        <v>181</v>
      </c>
      <c r="R271" s="116" t="s">
        <v>209</v>
      </c>
      <c r="S271" s="116" t="s">
        <v>20</v>
      </c>
      <c r="T271" s="192">
        <v>60</v>
      </c>
      <c r="U271" s="273"/>
      <c r="V27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1" s="192"/>
      <c r="X271" s="116"/>
      <c r="AB271" s="116" t="s">
        <v>243</v>
      </c>
      <c r="AC271" s="116" t="s">
        <v>209</v>
      </c>
      <c r="AD271">
        <v>15</v>
      </c>
      <c r="AE271" s="116" t="s">
        <v>67</v>
      </c>
      <c r="AF271">
        <v>10</v>
      </c>
      <c r="AG271" s="116" t="s">
        <v>14</v>
      </c>
      <c r="AH271" s="116" t="s">
        <v>77</v>
      </c>
      <c r="AI271" s="116" t="s">
        <v>14</v>
      </c>
      <c r="AJ271" s="116" t="s">
        <v>14</v>
      </c>
      <c r="AL271" t="s">
        <v>274</v>
      </c>
      <c r="AO271">
        <v>1377</v>
      </c>
    </row>
    <row r="272" spans="2:41" x14ac:dyDescent="0.25">
      <c r="B272" s="116" t="s">
        <v>251</v>
      </c>
      <c r="C272" s="116" t="s">
        <v>13</v>
      </c>
      <c r="D272" s="116" t="s">
        <v>109</v>
      </c>
      <c r="E272" s="116" t="s">
        <v>209</v>
      </c>
      <c r="F272" s="116" t="s">
        <v>20</v>
      </c>
      <c r="G272">
        <v>30</v>
      </c>
      <c r="H272" s="276"/>
      <c r="I272" s="116">
        <f>тБакМаг_2020_21_Зимен[[#This Row],[SUM(`TotalHours`)]]-тБакМаг_2020_21_Зимен[[#This Row],[Стари Часове]]</f>
        <v>30</v>
      </c>
      <c r="J272" s="116"/>
      <c r="K272" s="116"/>
      <c r="O272" t="s">
        <v>243</v>
      </c>
      <c r="P272" s="116" t="s">
        <v>13</v>
      </c>
      <c r="Q272" s="116" t="s">
        <v>181</v>
      </c>
      <c r="R272" s="116" t="s">
        <v>209</v>
      </c>
      <c r="S272" s="116" t="s">
        <v>13</v>
      </c>
      <c r="T272" s="192">
        <v>1072.5</v>
      </c>
      <c r="U272" s="273"/>
      <c r="V27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2" s="192"/>
      <c r="X272" s="116"/>
      <c r="AB272" s="116" t="s">
        <v>243</v>
      </c>
      <c r="AC272" s="116" t="s">
        <v>209</v>
      </c>
      <c r="AD272">
        <v>15</v>
      </c>
      <c r="AE272" s="116" t="s">
        <v>67</v>
      </c>
      <c r="AF272">
        <v>10</v>
      </c>
      <c r="AG272" s="116" t="s">
        <v>14</v>
      </c>
      <c r="AH272" s="116" t="s">
        <v>77</v>
      </c>
      <c r="AI272" s="116" t="s">
        <v>14</v>
      </c>
      <c r="AJ272" s="116" t="s">
        <v>16</v>
      </c>
      <c r="AL272" t="s">
        <v>274</v>
      </c>
      <c r="AO272">
        <v>36</v>
      </c>
    </row>
    <row r="273" spans="2:41" x14ac:dyDescent="0.25">
      <c r="B273" s="116" t="s">
        <v>251</v>
      </c>
      <c r="C273" s="116" t="s">
        <v>13</v>
      </c>
      <c r="D273" s="116" t="s">
        <v>109</v>
      </c>
      <c r="E273" s="116" t="s">
        <v>209</v>
      </c>
      <c r="F273" s="116" t="s">
        <v>13</v>
      </c>
      <c r="G273">
        <v>1226.0245</v>
      </c>
      <c r="H273" s="276"/>
      <c r="I273" s="116">
        <f>тБакМаг_2020_21_Зимен[[#This Row],[SUM(`TotalHours`)]]-тБакМаг_2020_21_Зимен[[#This Row],[Стари Часове]]</f>
        <v>1226.0245</v>
      </c>
      <c r="J273" s="116"/>
      <c r="K273" s="116"/>
      <c r="O273" t="s">
        <v>243</v>
      </c>
      <c r="P273" s="116" t="s">
        <v>13</v>
      </c>
      <c r="Q273" s="116" t="s">
        <v>181</v>
      </c>
      <c r="R273" s="116" t="s">
        <v>209</v>
      </c>
      <c r="S273" s="116" t="s">
        <v>15</v>
      </c>
      <c r="T273" s="192">
        <v>15</v>
      </c>
      <c r="U273" s="273"/>
      <c r="V27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3" s="192"/>
      <c r="X273" s="116"/>
      <c r="AB273" s="116" t="s">
        <v>243</v>
      </c>
      <c r="AC273" s="116" t="s">
        <v>209</v>
      </c>
      <c r="AD273">
        <v>15</v>
      </c>
      <c r="AE273" s="116" t="s">
        <v>67</v>
      </c>
      <c r="AF273">
        <v>10</v>
      </c>
      <c r="AG273" s="116" t="s">
        <v>14</v>
      </c>
      <c r="AH273" s="116" t="s">
        <v>77</v>
      </c>
      <c r="AI273" s="116" t="s">
        <v>14</v>
      </c>
      <c r="AJ273" s="116" t="s">
        <v>27</v>
      </c>
      <c r="AL273" t="s">
        <v>274</v>
      </c>
      <c r="AO273">
        <v>30</v>
      </c>
    </row>
    <row r="274" spans="2:41" x14ac:dyDescent="0.25">
      <c r="B274" s="116" t="s">
        <v>251</v>
      </c>
      <c r="C274" s="116" t="s">
        <v>13</v>
      </c>
      <c r="D274" s="116" t="s">
        <v>109</v>
      </c>
      <c r="E274" s="116" t="s">
        <v>209</v>
      </c>
      <c r="F274" s="116" t="s">
        <v>15</v>
      </c>
      <c r="G274">
        <v>121.7358</v>
      </c>
      <c r="H274" s="276"/>
      <c r="I274" s="116">
        <f>тБакМаг_2020_21_Зимен[[#This Row],[SUM(`TotalHours`)]]-тБакМаг_2020_21_Зимен[[#This Row],[Стари Часове]]</f>
        <v>121.7358</v>
      </c>
      <c r="J274" s="116"/>
      <c r="K274" s="116"/>
      <c r="O274" t="s">
        <v>243</v>
      </c>
      <c r="P274" s="116" t="s">
        <v>13</v>
      </c>
      <c r="Q274" s="116" t="s">
        <v>110</v>
      </c>
      <c r="R274" s="116" t="s">
        <v>209</v>
      </c>
      <c r="S274" s="116" t="s">
        <v>20</v>
      </c>
      <c r="T274" s="192">
        <v>30</v>
      </c>
      <c r="U274" s="273"/>
      <c r="V27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4" s="192"/>
      <c r="X274" s="116"/>
      <c r="AB274" s="116" t="s">
        <v>243</v>
      </c>
      <c r="AC274" s="116" t="s">
        <v>209</v>
      </c>
      <c r="AD274">
        <v>15</v>
      </c>
      <c r="AE274" s="116" t="s">
        <v>67</v>
      </c>
      <c r="AF274">
        <v>11</v>
      </c>
      <c r="AG274" s="116" t="s">
        <v>14</v>
      </c>
      <c r="AH274" s="116" t="s">
        <v>188</v>
      </c>
      <c r="AI274" s="116" t="s">
        <v>14</v>
      </c>
      <c r="AJ274" s="116" t="s">
        <v>14</v>
      </c>
      <c r="AL274" t="s">
        <v>274</v>
      </c>
      <c r="AO274">
        <v>1074.21</v>
      </c>
    </row>
    <row r="275" spans="2:41" x14ac:dyDescent="0.25">
      <c r="B275" s="116" t="s">
        <v>251</v>
      </c>
      <c r="C275" s="116" t="s">
        <v>13</v>
      </c>
      <c r="D275" s="116" t="s">
        <v>109</v>
      </c>
      <c r="E275" s="116" t="s">
        <v>210</v>
      </c>
      <c r="F275" s="116" t="s">
        <v>22</v>
      </c>
      <c r="G275">
        <v>21</v>
      </c>
      <c r="H275" s="276"/>
      <c r="I275" s="116">
        <f>тБакМаг_2020_21_Зимен[[#This Row],[SUM(`TotalHours`)]]-тБакМаг_2020_21_Зимен[[#This Row],[Стари Часове]]</f>
        <v>21</v>
      </c>
      <c r="J275" s="116"/>
      <c r="K275" s="116"/>
      <c r="O275" t="s">
        <v>243</v>
      </c>
      <c r="P275" s="116" t="s">
        <v>13</v>
      </c>
      <c r="Q275" s="116" t="s">
        <v>110</v>
      </c>
      <c r="R275" s="116" t="s">
        <v>209</v>
      </c>
      <c r="S275" s="116" t="s">
        <v>13</v>
      </c>
      <c r="T275" s="192">
        <v>1010.7214</v>
      </c>
      <c r="U275" s="273"/>
      <c r="V27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5" s="192"/>
      <c r="X275" s="116"/>
      <c r="AB275" s="116" t="s">
        <v>243</v>
      </c>
      <c r="AC275" s="116" t="s">
        <v>209</v>
      </c>
      <c r="AD275">
        <v>15</v>
      </c>
      <c r="AE275" s="116" t="s">
        <v>67</v>
      </c>
      <c r="AF275">
        <v>11</v>
      </c>
      <c r="AG275" s="116" t="s">
        <v>14</v>
      </c>
      <c r="AH275" s="116" t="s">
        <v>188</v>
      </c>
      <c r="AI275" s="116" t="s">
        <v>14</v>
      </c>
      <c r="AJ275" s="116" t="s">
        <v>15</v>
      </c>
      <c r="AL275" t="s">
        <v>274</v>
      </c>
      <c r="AO275">
        <v>2.14</v>
      </c>
    </row>
    <row r="276" spans="2:41" x14ac:dyDescent="0.25">
      <c r="B276" s="116" t="s">
        <v>251</v>
      </c>
      <c r="C276" s="116" t="s">
        <v>13</v>
      </c>
      <c r="D276" s="116" t="s">
        <v>109</v>
      </c>
      <c r="E276" s="116" t="s">
        <v>210</v>
      </c>
      <c r="F276" s="116" t="s">
        <v>13</v>
      </c>
      <c r="G276">
        <v>492.75</v>
      </c>
      <c r="H276" s="276"/>
      <c r="I276" s="116">
        <f>тБакМаг_2020_21_Зимен[[#This Row],[SUM(`TotalHours`)]]-тБакМаг_2020_21_Зимен[[#This Row],[Стари Часове]]</f>
        <v>492.75</v>
      </c>
      <c r="J276" s="116"/>
      <c r="K276" s="116"/>
      <c r="O276" t="s">
        <v>243</v>
      </c>
      <c r="P276" s="116" t="s">
        <v>13</v>
      </c>
      <c r="Q276" s="116" t="s">
        <v>111</v>
      </c>
      <c r="R276" s="116" t="s">
        <v>209</v>
      </c>
      <c r="S276" s="116" t="s">
        <v>20</v>
      </c>
      <c r="T276" s="192">
        <v>60</v>
      </c>
      <c r="U276" s="273"/>
      <c r="V27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6" s="192"/>
      <c r="X276" s="116"/>
      <c r="AB276" s="116" t="s">
        <v>243</v>
      </c>
      <c r="AC276" s="116" t="s">
        <v>209</v>
      </c>
      <c r="AD276">
        <v>15</v>
      </c>
      <c r="AE276" s="116" t="s">
        <v>67</v>
      </c>
      <c r="AF276">
        <v>11</v>
      </c>
      <c r="AG276" s="116" t="s">
        <v>14</v>
      </c>
      <c r="AH276" s="116" t="s">
        <v>188</v>
      </c>
      <c r="AI276" s="116" t="s">
        <v>14</v>
      </c>
      <c r="AJ276" s="116" t="s">
        <v>26</v>
      </c>
      <c r="AL276" t="s">
        <v>274</v>
      </c>
      <c r="AO276">
        <v>14.46</v>
      </c>
    </row>
    <row r="277" spans="2:41" x14ac:dyDescent="0.25">
      <c r="B277" s="116" t="s">
        <v>251</v>
      </c>
      <c r="C277" s="116" t="s">
        <v>13</v>
      </c>
      <c r="D277" s="116" t="s">
        <v>109</v>
      </c>
      <c r="E277" s="116" t="s">
        <v>210</v>
      </c>
      <c r="F277" s="116" t="s">
        <v>15</v>
      </c>
      <c r="G277">
        <v>36</v>
      </c>
      <c r="H277" s="276"/>
      <c r="I277" s="116">
        <f>тБакМаг_2020_21_Зимен[[#This Row],[SUM(`TotalHours`)]]-тБакМаг_2020_21_Зимен[[#This Row],[Стари Часове]]</f>
        <v>36</v>
      </c>
      <c r="J277" s="116"/>
      <c r="K277" s="116"/>
      <c r="O277" t="s">
        <v>243</v>
      </c>
      <c r="P277" s="116" t="s">
        <v>13</v>
      </c>
      <c r="Q277" s="116" t="s">
        <v>111</v>
      </c>
      <c r="R277" s="116" t="s">
        <v>209</v>
      </c>
      <c r="S277" s="116" t="s">
        <v>13</v>
      </c>
      <c r="T277" s="192">
        <v>621.07309999999995</v>
      </c>
      <c r="U277" s="273"/>
      <c r="V27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7" s="192"/>
      <c r="X277" s="116"/>
      <c r="AB277" s="116" t="s">
        <v>243</v>
      </c>
      <c r="AC277" s="116" t="s">
        <v>209</v>
      </c>
      <c r="AD277">
        <v>15</v>
      </c>
      <c r="AE277" s="116" t="s">
        <v>67</v>
      </c>
      <c r="AF277">
        <v>11</v>
      </c>
      <c r="AG277" s="116" t="s">
        <v>14</v>
      </c>
      <c r="AH277" s="116" t="s">
        <v>188</v>
      </c>
      <c r="AI277" s="116" t="s">
        <v>14</v>
      </c>
      <c r="AJ277" s="116" t="s">
        <v>27</v>
      </c>
      <c r="AL277" t="s">
        <v>274</v>
      </c>
      <c r="AO277">
        <v>32.119999999999997</v>
      </c>
    </row>
    <row r="278" spans="2:41" x14ac:dyDescent="0.25">
      <c r="B278" s="116" t="s">
        <v>251</v>
      </c>
      <c r="C278" s="116" t="s">
        <v>13</v>
      </c>
      <c r="D278" s="116" t="s">
        <v>164</v>
      </c>
      <c r="E278" s="116" t="s">
        <v>209</v>
      </c>
      <c r="F278" s="116" t="s">
        <v>13</v>
      </c>
      <c r="G278">
        <v>322.2</v>
      </c>
      <c r="H278" s="276"/>
      <c r="I278" s="116">
        <f>тБакМаг_2020_21_Зимен[[#This Row],[SUM(`TotalHours`)]]-тБакМаг_2020_21_Зимен[[#This Row],[Стари Часове]]</f>
        <v>322.2</v>
      </c>
      <c r="J278" s="116"/>
      <c r="K278" s="116"/>
      <c r="O278" t="s">
        <v>243</v>
      </c>
      <c r="P278" s="116" t="s">
        <v>13</v>
      </c>
      <c r="Q278" s="116" t="s">
        <v>111</v>
      </c>
      <c r="R278" s="116" t="s">
        <v>209</v>
      </c>
      <c r="S278" s="116" t="s">
        <v>15</v>
      </c>
      <c r="T278" s="192">
        <v>26.25</v>
      </c>
      <c r="U278" s="273"/>
      <c r="V27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8" s="192"/>
      <c r="X278" s="116"/>
      <c r="AB278" s="116" t="s">
        <v>243</v>
      </c>
      <c r="AC278" s="116" t="s">
        <v>209</v>
      </c>
      <c r="AD278">
        <v>15</v>
      </c>
      <c r="AE278" s="116" t="s">
        <v>67</v>
      </c>
      <c r="AF278">
        <v>12</v>
      </c>
      <c r="AG278" s="116" t="s">
        <v>14</v>
      </c>
      <c r="AH278" s="116" t="s">
        <v>187</v>
      </c>
      <c r="AI278" s="116" t="s">
        <v>14</v>
      </c>
      <c r="AJ278" s="116" t="s">
        <v>20</v>
      </c>
      <c r="AL278" t="s">
        <v>274</v>
      </c>
      <c r="AO278">
        <v>12.23</v>
      </c>
    </row>
    <row r="279" spans="2:41" x14ac:dyDescent="0.25">
      <c r="B279" s="116" t="s">
        <v>251</v>
      </c>
      <c r="C279" s="116" t="s">
        <v>13</v>
      </c>
      <c r="D279" s="116" t="s">
        <v>164</v>
      </c>
      <c r="E279" s="116" t="s">
        <v>209</v>
      </c>
      <c r="F279" s="116" t="s">
        <v>15</v>
      </c>
      <c r="G279">
        <v>90</v>
      </c>
      <c r="H279" s="276"/>
      <c r="I279" s="116">
        <f>тБакМаг_2020_21_Зимен[[#This Row],[SUM(`TotalHours`)]]-тБакМаг_2020_21_Зимен[[#This Row],[Стари Часове]]</f>
        <v>90</v>
      </c>
      <c r="J279" s="116"/>
      <c r="K279" s="116"/>
      <c r="O279" t="s">
        <v>243</v>
      </c>
      <c r="P279" s="116" t="s">
        <v>13</v>
      </c>
      <c r="Q279" s="116" t="s">
        <v>111</v>
      </c>
      <c r="R279" s="116" t="s">
        <v>210</v>
      </c>
      <c r="S279" s="116" t="s">
        <v>13</v>
      </c>
      <c r="T279" s="192">
        <v>213</v>
      </c>
      <c r="U279" s="273"/>
      <c r="V27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79" s="192"/>
      <c r="X279" s="116"/>
      <c r="AB279" s="116" t="s">
        <v>243</v>
      </c>
      <c r="AC279" s="116" t="s">
        <v>209</v>
      </c>
      <c r="AD279">
        <v>15</v>
      </c>
      <c r="AE279" s="116" t="s">
        <v>67</v>
      </c>
      <c r="AF279">
        <v>12</v>
      </c>
      <c r="AG279" s="116" t="s">
        <v>14</v>
      </c>
      <c r="AH279" s="116" t="s">
        <v>187</v>
      </c>
      <c r="AI279" s="116" t="s">
        <v>14</v>
      </c>
      <c r="AJ279" s="116" t="s">
        <v>14</v>
      </c>
      <c r="AL279" t="s">
        <v>274</v>
      </c>
      <c r="AO279">
        <v>1455.19</v>
      </c>
    </row>
    <row r="280" spans="2:41" x14ac:dyDescent="0.25">
      <c r="B280" s="116" t="s">
        <v>251</v>
      </c>
      <c r="C280" s="116" t="s">
        <v>13</v>
      </c>
      <c r="D280" s="116" t="s">
        <v>165</v>
      </c>
      <c r="E280" s="116" t="s">
        <v>209</v>
      </c>
      <c r="F280" s="116" t="s">
        <v>20</v>
      </c>
      <c r="G280">
        <v>30</v>
      </c>
      <c r="H280" s="276"/>
      <c r="I280" s="116">
        <f>тБакМаг_2020_21_Зимен[[#This Row],[SUM(`TotalHours`)]]-тБакМаг_2020_21_Зимен[[#This Row],[Стари Часове]]</f>
        <v>30</v>
      </c>
      <c r="J280" s="116"/>
      <c r="K280" s="116"/>
      <c r="O280" t="s">
        <v>243</v>
      </c>
      <c r="P280" s="116" t="s">
        <v>13</v>
      </c>
      <c r="Q280" s="116" t="s">
        <v>111</v>
      </c>
      <c r="R280" s="116" t="s">
        <v>210</v>
      </c>
      <c r="S280" s="116" t="s">
        <v>18</v>
      </c>
      <c r="T280" s="192">
        <v>19</v>
      </c>
      <c r="U280" s="273"/>
      <c r="V28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0" s="192"/>
      <c r="X280" s="116"/>
      <c r="AB280" s="116" t="s">
        <v>243</v>
      </c>
      <c r="AC280" s="116" t="s">
        <v>209</v>
      </c>
      <c r="AD280">
        <v>15</v>
      </c>
      <c r="AE280" s="116" t="s">
        <v>67</v>
      </c>
      <c r="AF280">
        <v>12</v>
      </c>
      <c r="AG280" s="116" t="s">
        <v>14</v>
      </c>
      <c r="AH280" s="116" t="s">
        <v>187</v>
      </c>
      <c r="AI280" s="116" t="s">
        <v>14</v>
      </c>
      <c r="AJ280" s="116" t="s">
        <v>15</v>
      </c>
      <c r="AL280" t="s">
        <v>274</v>
      </c>
      <c r="AO280">
        <v>23.57</v>
      </c>
    </row>
    <row r="281" spans="2:41" x14ac:dyDescent="0.25">
      <c r="B281" s="116" t="s">
        <v>251</v>
      </c>
      <c r="C281" s="116" t="s">
        <v>13</v>
      </c>
      <c r="D281" s="116" t="s">
        <v>165</v>
      </c>
      <c r="E281" s="116" t="s">
        <v>209</v>
      </c>
      <c r="F281" s="116" t="s">
        <v>13</v>
      </c>
      <c r="G281">
        <v>582.92309999999998</v>
      </c>
      <c r="H281" s="276"/>
      <c r="I281" s="116">
        <f>тБакМаг_2020_21_Зимен[[#This Row],[SUM(`TotalHours`)]]-тБакМаг_2020_21_Зимен[[#This Row],[Стари Часове]]</f>
        <v>582.92309999999998</v>
      </c>
      <c r="J281" s="116"/>
      <c r="K281" s="116"/>
      <c r="O281" t="s">
        <v>243</v>
      </c>
      <c r="P281" s="116" t="s">
        <v>14</v>
      </c>
      <c r="Q281" s="116" t="s">
        <v>68</v>
      </c>
      <c r="R281" s="116" t="s">
        <v>209</v>
      </c>
      <c r="S281" s="116" t="s">
        <v>20</v>
      </c>
      <c r="T281" s="192">
        <v>11.7273</v>
      </c>
      <c r="U281" s="273"/>
      <c r="V28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1" s="192"/>
      <c r="X281" s="116"/>
      <c r="AB281" s="116" t="s">
        <v>243</v>
      </c>
      <c r="AC281" s="116" t="s">
        <v>209</v>
      </c>
      <c r="AD281">
        <v>15</v>
      </c>
      <c r="AE281" s="116" t="s">
        <v>67</v>
      </c>
      <c r="AF281">
        <v>12</v>
      </c>
      <c r="AG281" s="116" t="s">
        <v>14</v>
      </c>
      <c r="AH281" s="116" t="s">
        <v>187</v>
      </c>
      <c r="AI281" s="116" t="s">
        <v>14</v>
      </c>
      <c r="AJ281" s="116" t="s">
        <v>26</v>
      </c>
      <c r="AL281" t="s">
        <v>274</v>
      </c>
      <c r="AO281">
        <v>0.54</v>
      </c>
    </row>
    <row r="282" spans="2:41" x14ac:dyDescent="0.25">
      <c r="B282" s="116" t="s">
        <v>251</v>
      </c>
      <c r="C282" s="116" t="s">
        <v>13</v>
      </c>
      <c r="D282" s="116" t="s">
        <v>165</v>
      </c>
      <c r="E282" s="116" t="s">
        <v>209</v>
      </c>
      <c r="F282" s="116" t="s">
        <v>15</v>
      </c>
      <c r="G282">
        <v>174.23079999999999</v>
      </c>
      <c r="H282" s="276"/>
      <c r="I282" s="116">
        <f>тБакМаг_2020_21_Зимен[[#This Row],[SUM(`TotalHours`)]]-тБакМаг_2020_21_Зимен[[#This Row],[Стари Часове]]</f>
        <v>174.23079999999999</v>
      </c>
      <c r="J282" s="116"/>
      <c r="K282" s="116"/>
      <c r="O282" t="s">
        <v>243</v>
      </c>
      <c r="P282" s="116" t="s">
        <v>14</v>
      </c>
      <c r="Q282" s="116" t="s">
        <v>68</v>
      </c>
      <c r="R282" s="116" t="s">
        <v>209</v>
      </c>
      <c r="S282" s="116" t="s">
        <v>14</v>
      </c>
      <c r="T282" s="192">
        <v>4543.0851000000002</v>
      </c>
      <c r="U282" s="273"/>
      <c r="V28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2" s="192"/>
      <c r="X282" s="116"/>
      <c r="AB282" s="116" t="s">
        <v>243</v>
      </c>
      <c r="AC282" s="116" t="s">
        <v>209</v>
      </c>
      <c r="AD282">
        <v>15</v>
      </c>
      <c r="AE282" s="116" t="s">
        <v>67</v>
      </c>
      <c r="AF282">
        <v>12</v>
      </c>
      <c r="AG282" s="116" t="s">
        <v>14</v>
      </c>
      <c r="AH282" s="116" t="s">
        <v>187</v>
      </c>
      <c r="AI282" s="116" t="s">
        <v>14</v>
      </c>
      <c r="AJ282" s="116" t="s">
        <v>16</v>
      </c>
      <c r="AL282" t="s">
        <v>274</v>
      </c>
      <c r="AO282">
        <v>60</v>
      </c>
    </row>
    <row r="283" spans="2:41" x14ac:dyDescent="0.25">
      <c r="B283" s="116" t="s">
        <v>251</v>
      </c>
      <c r="C283" s="116" t="s">
        <v>13</v>
      </c>
      <c r="D283" s="116" t="s">
        <v>165</v>
      </c>
      <c r="E283" s="116" t="s">
        <v>209</v>
      </c>
      <c r="F283" s="116" t="s">
        <v>17</v>
      </c>
      <c r="G283">
        <v>28.454499999999999</v>
      </c>
      <c r="H283" s="276"/>
      <c r="I283" s="116">
        <f>тБакМаг_2020_21_Зимен[[#This Row],[SUM(`TotalHours`)]]-тБакМаг_2020_21_Зимен[[#This Row],[Стари Часове]]</f>
        <v>28.454499999999999</v>
      </c>
      <c r="J283" s="116"/>
      <c r="K283" s="116"/>
      <c r="O283" t="s">
        <v>243</v>
      </c>
      <c r="P283" s="116" t="s">
        <v>14</v>
      </c>
      <c r="Q283" s="116" t="s">
        <v>68</v>
      </c>
      <c r="R283" s="116" t="s">
        <v>209</v>
      </c>
      <c r="S283" s="116" t="s">
        <v>26</v>
      </c>
      <c r="T283" s="192">
        <v>15</v>
      </c>
      <c r="U283" s="273"/>
      <c r="V28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3" s="192"/>
      <c r="X283" s="116"/>
      <c r="AB283" s="116" t="s">
        <v>243</v>
      </c>
      <c r="AC283" s="116" t="s">
        <v>209</v>
      </c>
      <c r="AD283">
        <v>15</v>
      </c>
      <c r="AE283" s="116" t="s">
        <v>67</v>
      </c>
      <c r="AF283">
        <v>12</v>
      </c>
      <c r="AG283" s="116" t="s">
        <v>14</v>
      </c>
      <c r="AH283" s="116" t="s">
        <v>187</v>
      </c>
      <c r="AI283" s="116" t="s">
        <v>14</v>
      </c>
      <c r="AJ283" s="116" t="s">
        <v>27</v>
      </c>
      <c r="AL283" t="s">
        <v>274</v>
      </c>
      <c r="AO283">
        <v>136.77000000000001</v>
      </c>
    </row>
    <row r="284" spans="2:41" x14ac:dyDescent="0.25">
      <c r="B284" s="116" t="s">
        <v>251</v>
      </c>
      <c r="C284" s="116" t="s">
        <v>13</v>
      </c>
      <c r="D284" s="116" t="s">
        <v>165</v>
      </c>
      <c r="E284" s="116" t="s">
        <v>210</v>
      </c>
      <c r="F284" s="116" t="s">
        <v>13</v>
      </c>
      <c r="G284">
        <v>193</v>
      </c>
      <c r="H284" s="276"/>
      <c r="I284" s="116">
        <f>тБакМаг_2020_21_Зимен[[#This Row],[SUM(`TotalHours`)]]-тБакМаг_2020_21_Зимен[[#This Row],[Стари Часове]]</f>
        <v>193</v>
      </c>
      <c r="J284" s="116"/>
      <c r="K284" s="116"/>
      <c r="O284" t="s">
        <v>243</v>
      </c>
      <c r="P284" s="116" t="s">
        <v>14</v>
      </c>
      <c r="Q284" s="116" t="s">
        <v>68</v>
      </c>
      <c r="R284" s="116" t="s">
        <v>209</v>
      </c>
      <c r="S284" s="116" t="s">
        <v>16</v>
      </c>
      <c r="T284" s="192">
        <v>60</v>
      </c>
      <c r="U284" s="273"/>
      <c r="V28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4" s="192"/>
      <c r="X284" s="116"/>
      <c r="AB284" s="116" t="s">
        <v>243</v>
      </c>
      <c r="AC284" s="116" t="s">
        <v>209</v>
      </c>
      <c r="AD284">
        <v>15</v>
      </c>
      <c r="AE284" s="116" t="s">
        <v>67</v>
      </c>
      <c r="AF284">
        <v>12</v>
      </c>
      <c r="AG284" s="116" t="s">
        <v>14</v>
      </c>
      <c r="AH284" s="116" t="s">
        <v>187</v>
      </c>
      <c r="AI284" s="116" t="s">
        <v>14</v>
      </c>
      <c r="AJ284" s="116" t="s">
        <v>17</v>
      </c>
      <c r="AL284" t="s">
        <v>274</v>
      </c>
      <c r="AO284">
        <v>30</v>
      </c>
    </row>
    <row r="285" spans="2:41" x14ac:dyDescent="0.25">
      <c r="B285" s="116" t="s">
        <v>251</v>
      </c>
      <c r="C285" s="116" t="s">
        <v>13</v>
      </c>
      <c r="D285" s="116" t="s">
        <v>165</v>
      </c>
      <c r="E285" s="116" t="s">
        <v>210</v>
      </c>
      <c r="F285" s="116" t="s">
        <v>16</v>
      </c>
      <c r="G285">
        <v>31</v>
      </c>
      <c r="H285" s="276"/>
      <c r="I285" s="116">
        <f>тБакМаг_2020_21_Зимен[[#This Row],[SUM(`TotalHours`)]]-тБакМаг_2020_21_Зимен[[#This Row],[Стари Часове]]</f>
        <v>31</v>
      </c>
      <c r="J285" s="116"/>
      <c r="K285" s="116"/>
      <c r="O285" t="s">
        <v>243</v>
      </c>
      <c r="P285" s="116" t="s">
        <v>14</v>
      </c>
      <c r="Q285" s="116" t="s">
        <v>68</v>
      </c>
      <c r="R285" s="116" t="s">
        <v>209</v>
      </c>
      <c r="S285" s="116" t="s">
        <v>27</v>
      </c>
      <c r="T285" s="192">
        <v>331.23750000000001</v>
      </c>
      <c r="U285" s="273"/>
      <c r="V28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5" s="192"/>
      <c r="X285" s="116"/>
      <c r="AB285" s="116" t="s">
        <v>243</v>
      </c>
      <c r="AC285" s="116" t="s">
        <v>209</v>
      </c>
      <c r="AD285">
        <v>15</v>
      </c>
      <c r="AE285" s="116" t="s">
        <v>67</v>
      </c>
      <c r="AF285">
        <v>13</v>
      </c>
      <c r="AG285" s="116" t="s">
        <v>14</v>
      </c>
      <c r="AH285" s="116" t="s">
        <v>78</v>
      </c>
      <c r="AI285" s="116" t="s">
        <v>14</v>
      </c>
      <c r="AJ285" s="116" t="s">
        <v>10</v>
      </c>
      <c r="AL285" t="s">
        <v>274</v>
      </c>
      <c r="AO285">
        <v>18</v>
      </c>
    </row>
    <row r="286" spans="2:41" x14ac:dyDescent="0.25">
      <c r="B286" s="116" t="s">
        <v>251</v>
      </c>
      <c r="C286" s="116" t="s">
        <v>13</v>
      </c>
      <c r="D286" s="116" t="s">
        <v>165</v>
      </c>
      <c r="E286" s="116" t="s">
        <v>210</v>
      </c>
      <c r="F286" s="116" t="s">
        <v>17</v>
      </c>
      <c r="G286">
        <v>43</v>
      </c>
      <c r="H286" s="276"/>
      <c r="I286" s="116">
        <f>тБакМаг_2020_21_Зимен[[#This Row],[SUM(`TotalHours`)]]-тБакМаг_2020_21_Зимен[[#This Row],[Стари Часове]]</f>
        <v>43</v>
      </c>
      <c r="J286" s="116"/>
      <c r="K286" s="116"/>
      <c r="O286" t="s">
        <v>243</v>
      </c>
      <c r="P286" s="116" t="s">
        <v>14</v>
      </c>
      <c r="Q286" s="116" t="s">
        <v>68</v>
      </c>
      <c r="R286" s="116" t="s">
        <v>210</v>
      </c>
      <c r="S286" s="116" t="s">
        <v>10</v>
      </c>
      <c r="T286" s="192">
        <v>4.5</v>
      </c>
      <c r="U286" s="273"/>
      <c r="V28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6" s="192"/>
      <c r="X286" s="116"/>
      <c r="AB286" s="116" t="s">
        <v>243</v>
      </c>
      <c r="AC286" s="116" t="s">
        <v>209</v>
      </c>
      <c r="AD286">
        <v>15</v>
      </c>
      <c r="AE286" s="116" t="s">
        <v>67</v>
      </c>
      <c r="AF286">
        <v>13</v>
      </c>
      <c r="AG286" s="116" t="s">
        <v>14</v>
      </c>
      <c r="AH286" s="116" t="s">
        <v>78</v>
      </c>
      <c r="AI286" s="116" t="s">
        <v>14</v>
      </c>
      <c r="AJ286" s="116" t="s">
        <v>14</v>
      </c>
      <c r="AL286" t="s">
        <v>274</v>
      </c>
      <c r="AO286">
        <v>1281.08</v>
      </c>
    </row>
    <row r="287" spans="2:41" x14ac:dyDescent="0.25">
      <c r="B287" s="116" t="s">
        <v>251</v>
      </c>
      <c r="C287" s="116" t="s">
        <v>13</v>
      </c>
      <c r="D287" s="116" t="s">
        <v>181</v>
      </c>
      <c r="E287" s="116" t="s">
        <v>209</v>
      </c>
      <c r="F287" s="116" t="s">
        <v>20</v>
      </c>
      <c r="G287">
        <v>30</v>
      </c>
      <c r="H287" s="276"/>
      <c r="I287" s="116">
        <f>тБакМаг_2020_21_Зимен[[#This Row],[SUM(`TotalHours`)]]-тБакМаг_2020_21_Зимен[[#This Row],[Стари Часове]]</f>
        <v>30</v>
      </c>
      <c r="J287" s="116"/>
      <c r="K287" s="116"/>
      <c r="O287" t="s">
        <v>243</v>
      </c>
      <c r="P287" s="116" t="s">
        <v>14</v>
      </c>
      <c r="Q287" s="116" t="s">
        <v>68</v>
      </c>
      <c r="R287" s="116" t="s">
        <v>210</v>
      </c>
      <c r="S287" s="116" t="s">
        <v>14</v>
      </c>
      <c r="T287" s="192">
        <v>1351.2086999999999</v>
      </c>
      <c r="U287" s="273"/>
      <c r="V28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7" s="192"/>
      <c r="X287" s="116"/>
      <c r="AB287" s="116" t="s">
        <v>243</v>
      </c>
      <c r="AC287" s="116" t="s">
        <v>209</v>
      </c>
      <c r="AD287">
        <v>15</v>
      </c>
      <c r="AE287" s="116" t="s">
        <v>67</v>
      </c>
      <c r="AF287">
        <v>13</v>
      </c>
      <c r="AG287" s="116" t="s">
        <v>14</v>
      </c>
      <c r="AH287" s="116" t="s">
        <v>78</v>
      </c>
      <c r="AI287" s="116" t="s">
        <v>14</v>
      </c>
      <c r="AJ287" s="116" t="s">
        <v>15</v>
      </c>
      <c r="AL287" t="s">
        <v>274</v>
      </c>
      <c r="AO287">
        <v>12.86</v>
      </c>
    </row>
    <row r="288" spans="2:41" x14ac:dyDescent="0.25">
      <c r="B288" s="116" t="s">
        <v>251</v>
      </c>
      <c r="C288" s="116" t="s">
        <v>13</v>
      </c>
      <c r="D288" s="116" t="s">
        <v>181</v>
      </c>
      <c r="E288" s="116" t="s">
        <v>209</v>
      </c>
      <c r="F288" s="116" t="s">
        <v>13</v>
      </c>
      <c r="G288">
        <v>1059</v>
      </c>
      <c r="H288" s="276"/>
      <c r="I288" s="116">
        <f>тБакМаг_2020_21_Зимен[[#This Row],[SUM(`TotalHours`)]]-тБакМаг_2020_21_Зимен[[#This Row],[Стари Часове]]</f>
        <v>1059</v>
      </c>
      <c r="J288" s="116"/>
      <c r="K288" s="116"/>
      <c r="O288" t="s">
        <v>243</v>
      </c>
      <c r="P288" s="116" t="s">
        <v>14</v>
      </c>
      <c r="Q288" s="116" t="s">
        <v>68</v>
      </c>
      <c r="R288" s="116" t="s">
        <v>210</v>
      </c>
      <c r="S288" s="116" t="s">
        <v>26</v>
      </c>
      <c r="T288" s="192">
        <v>15</v>
      </c>
      <c r="U288" s="273"/>
      <c r="V28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8" s="192"/>
      <c r="X288" s="116"/>
      <c r="AB288" s="116" t="s">
        <v>243</v>
      </c>
      <c r="AC288" s="116" t="s">
        <v>209</v>
      </c>
      <c r="AD288">
        <v>15</v>
      </c>
      <c r="AE288" s="116" t="s">
        <v>67</v>
      </c>
      <c r="AF288">
        <v>13</v>
      </c>
      <c r="AG288" s="116" t="s">
        <v>14</v>
      </c>
      <c r="AH288" s="116" t="s">
        <v>78</v>
      </c>
      <c r="AI288" s="116" t="s">
        <v>14</v>
      </c>
      <c r="AJ288" s="116" t="s">
        <v>16</v>
      </c>
      <c r="AL288" t="s">
        <v>274</v>
      </c>
      <c r="AO288">
        <v>60</v>
      </c>
    </row>
    <row r="289" spans="2:41" x14ac:dyDescent="0.25">
      <c r="B289" s="116" t="s">
        <v>251</v>
      </c>
      <c r="C289" s="116" t="s">
        <v>13</v>
      </c>
      <c r="D289" s="116" t="s">
        <v>110</v>
      </c>
      <c r="E289" s="116" t="s">
        <v>209</v>
      </c>
      <c r="F289" s="116" t="s">
        <v>13</v>
      </c>
      <c r="G289">
        <v>899.68679999999995</v>
      </c>
      <c r="H289" s="276"/>
      <c r="I289" s="116">
        <f>тБакМаг_2020_21_Зимен[[#This Row],[SUM(`TotalHours`)]]-тБакМаг_2020_21_Зимен[[#This Row],[Стари Часове]]</f>
        <v>899.68679999999995</v>
      </c>
      <c r="J289" s="116"/>
      <c r="K289" s="116"/>
      <c r="O289" t="s">
        <v>243</v>
      </c>
      <c r="P289" s="116" t="s">
        <v>14</v>
      </c>
      <c r="Q289" s="116" t="s">
        <v>68</v>
      </c>
      <c r="R289" s="116" t="s">
        <v>210</v>
      </c>
      <c r="S289" s="116" t="s">
        <v>27</v>
      </c>
      <c r="T289" s="192">
        <v>20</v>
      </c>
      <c r="U289" s="273"/>
      <c r="V28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89" s="192"/>
      <c r="X289" s="116"/>
      <c r="AB289" s="116" t="s">
        <v>243</v>
      </c>
      <c r="AC289" s="116" t="s">
        <v>209</v>
      </c>
      <c r="AD289">
        <v>15</v>
      </c>
      <c r="AE289" s="116" t="s">
        <v>67</v>
      </c>
      <c r="AF289">
        <v>13</v>
      </c>
      <c r="AG289" s="116" t="s">
        <v>14</v>
      </c>
      <c r="AH289" s="116" t="s">
        <v>78</v>
      </c>
      <c r="AI289" s="116" t="s">
        <v>14</v>
      </c>
      <c r="AJ289" s="116" t="s">
        <v>27</v>
      </c>
      <c r="AL289" t="s">
        <v>274</v>
      </c>
      <c r="AO289">
        <v>133.34</v>
      </c>
    </row>
    <row r="290" spans="2:41" x14ac:dyDescent="0.25">
      <c r="B290" s="116" t="s">
        <v>251</v>
      </c>
      <c r="C290" s="116" t="s">
        <v>13</v>
      </c>
      <c r="D290" s="116" t="s">
        <v>110</v>
      </c>
      <c r="E290" s="116" t="s">
        <v>209</v>
      </c>
      <c r="F290" s="116" t="s">
        <v>15</v>
      </c>
      <c r="G290">
        <v>30</v>
      </c>
      <c r="H290" s="276"/>
      <c r="I290" s="116">
        <f>тБакМаг_2020_21_Зимен[[#This Row],[SUM(`TotalHours`)]]-тБакМаг_2020_21_Зимен[[#This Row],[Стари Часове]]</f>
        <v>30</v>
      </c>
      <c r="J290" s="116"/>
      <c r="K290" s="116"/>
      <c r="O290" t="s">
        <v>243</v>
      </c>
      <c r="P290" s="116" t="s">
        <v>14</v>
      </c>
      <c r="Q290" s="116" t="s">
        <v>69</v>
      </c>
      <c r="R290" s="116" t="s">
        <v>209</v>
      </c>
      <c r="S290" s="116" t="s">
        <v>20</v>
      </c>
      <c r="T290" s="192">
        <v>4.5</v>
      </c>
      <c r="U290" s="273"/>
      <c r="V29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0" s="192"/>
      <c r="X290" s="116"/>
      <c r="AB290" s="116" t="s">
        <v>243</v>
      </c>
      <c r="AC290" s="116" t="s">
        <v>209</v>
      </c>
      <c r="AD290">
        <v>15</v>
      </c>
      <c r="AE290" s="116" t="s">
        <v>67</v>
      </c>
      <c r="AF290">
        <v>14</v>
      </c>
      <c r="AG290" s="116" t="s">
        <v>14</v>
      </c>
      <c r="AH290" s="116" t="s">
        <v>79</v>
      </c>
      <c r="AI290" s="116" t="s">
        <v>14</v>
      </c>
      <c r="AJ290" s="116" t="s">
        <v>14</v>
      </c>
      <c r="AL290" t="s">
        <v>274</v>
      </c>
      <c r="AO290">
        <v>1498.69</v>
      </c>
    </row>
    <row r="291" spans="2:41" x14ac:dyDescent="0.25">
      <c r="B291" s="116" t="s">
        <v>251</v>
      </c>
      <c r="C291" s="116" t="s">
        <v>13</v>
      </c>
      <c r="D291" s="116" t="s">
        <v>111</v>
      </c>
      <c r="E291" s="116" t="s">
        <v>209</v>
      </c>
      <c r="F291" s="116" t="s">
        <v>20</v>
      </c>
      <c r="G291">
        <v>30</v>
      </c>
      <c r="H291" s="276"/>
      <c r="I291" s="116">
        <f>тБакМаг_2020_21_Зимен[[#This Row],[SUM(`TotalHours`)]]-тБакМаг_2020_21_Зимен[[#This Row],[Стари Часове]]</f>
        <v>30</v>
      </c>
      <c r="J291" s="116"/>
      <c r="K291" s="116"/>
      <c r="O291" t="s">
        <v>243</v>
      </c>
      <c r="P291" s="116" t="s">
        <v>14</v>
      </c>
      <c r="Q291" s="116" t="s">
        <v>69</v>
      </c>
      <c r="R291" s="116" t="s">
        <v>209</v>
      </c>
      <c r="S291" s="116" t="s">
        <v>14</v>
      </c>
      <c r="T291" s="192">
        <v>1692</v>
      </c>
      <c r="U291" s="273"/>
      <c r="V29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1" s="192"/>
      <c r="X291" s="116"/>
      <c r="AB291" s="116" t="s">
        <v>243</v>
      </c>
      <c r="AC291" s="116" t="s">
        <v>209</v>
      </c>
      <c r="AD291">
        <v>15</v>
      </c>
      <c r="AE291" s="116" t="s">
        <v>67</v>
      </c>
      <c r="AF291">
        <v>14</v>
      </c>
      <c r="AG291" s="116" t="s">
        <v>14</v>
      </c>
      <c r="AH291" s="116" t="s">
        <v>79</v>
      </c>
      <c r="AI291" s="116" t="s">
        <v>14</v>
      </c>
      <c r="AJ291" s="116" t="s">
        <v>15</v>
      </c>
      <c r="AL291" t="s">
        <v>274</v>
      </c>
      <c r="AO291">
        <v>10.71</v>
      </c>
    </row>
    <row r="292" spans="2:41" x14ac:dyDescent="0.25">
      <c r="B292" s="116" t="s">
        <v>251</v>
      </c>
      <c r="C292" s="116" t="s">
        <v>13</v>
      </c>
      <c r="D292" s="116" t="s">
        <v>111</v>
      </c>
      <c r="E292" s="116" t="s">
        <v>209</v>
      </c>
      <c r="F292" s="116" t="s">
        <v>13</v>
      </c>
      <c r="G292">
        <v>994.9615</v>
      </c>
      <c r="H292" s="276"/>
      <c r="I292" s="116">
        <f>тБакМаг_2020_21_Зимен[[#This Row],[SUM(`TotalHours`)]]-тБакМаг_2020_21_Зимен[[#This Row],[Стари Часове]]</f>
        <v>994.9615</v>
      </c>
      <c r="J292" s="116"/>
      <c r="K292" s="116"/>
      <c r="O292" t="s">
        <v>243</v>
      </c>
      <c r="P292" s="116" t="s">
        <v>14</v>
      </c>
      <c r="Q292" s="116" t="s">
        <v>69</v>
      </c>
      <c r="R292" s="116" t="s">
        <v>210</v>
      </c>
      <c r="S292" s="116" t="s">
        <v>14</v>
      </c>
      <c r="T292" s="192">
        <v>361.8</v>
      </c>
      <c r="U292" s="273"/>
      <c r="V29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2" s="192"/>
      <c r="X292" s="116"/>
      <c r="AB292" s="116" t="s">
        <v>243</v>
      </c>
      <c r="AC292" s="116" t="s">
        <v>209</v>
      </c>
      <c r="AD292">
        <v>15</v>
      </c>
      <c r="AE292" s="116" t="s">
        <v>67</v>
      </c>
      <c r="AF292">
        <v>14</v>
      </c>
      <c r="AG292" s="116" t="s">
        <v>14</v>
      </c>
      <c r="AH292" s="116" t="s">
        <v>79</v>
      </c>
      <c r="AI292" s="116" t="s">
        <v>14</v>
      </c>
      <c r="AJ292" s="116" t="s">
        <v>26</v>
      </c>
      <c r="AL292" t="s">
        <v>274</v>
      </c>
      <c r="AO292">
        <v>15</v>
      </c>
    </row>
    <row r="293" spans="2:41" x14ac:dyDescent="0.25">
      <c r="B293" s="116" t="s">
        <v>251</v>
      </c>
      <c r="C293" s="116" t="s">
        <v>13</v>
      </c>
      <c r="D293" s="116" t="s">
        <v>111</v>
      </c>
      <c r="E293" s="116" t="s">
        <v>209</v>
      </c>
      <c r="F293" s="116" t="s">
        <v>15</v>
      </c>
      <c r="G293">
        <v>157.5</v>
      </c>
      <c r="H293" s="276"/>
      <c r="I293" s="116">
        <f>тБакМаг_2020_21_Зимен[[#This Row],[SUM(`TotalHours`)]]-тБакМаг_2020_21_Зимен[[#This Row],[Стари Часове]]</f>
        <v>157.5</v>
      </c>
      <c r="J293" s="116"/>
      <c r="K293" s="116"/>
      <c r="O293" t="s">
        <v>243</v>
      </c>
      <c r="P293" s="116" t="s">
        <v>14</v>
      </c>
      <c r="Q293" s="116" t="s">
        <v>69</v>
      </c>
      <c r="R293" s="116" t="s">
        <v>210</v>
      </c>
      <c r="S293" s="116" t="s">
        <v>17</v>
      </c>
      <c r="T293" s="192">
        <v>18</v>
      </c>
      <c r="U293" s="273"/>
      <c r="V29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3" s="192"/>
      <c r="X293" s="116"/>
      <c r="AB293" s="116" t="s">
        <v>243</v>
      </c>
      <c r="AC293" s="116" t="s">
        <v>209</v>
      </c>
      <c r="AD293">
        <v>15</v>
      </c>
      <c r="AE293" s="116" t="s">
        <v>67</v>
      </c>
      <c r="AF293">
        <v>14</v>
      </c>
      <c r="AG293" s="116" t="s">
        <v>14</v>
      </c>
      <c r="AH293" s="116" t="s">
        <v>79</v>
      </c>
      <c r="AI293" s="116" t="s">
        <v>14</v>
      </c>
      <c r="AJ293" s="116" t="s">
        <v>16</v>
      </c>
      <c r="AL293" t="s">
        <v>274</v>
      </c>
      <c r="AO293">
        <v>60</v>
      </c>
    </row>
    <row r="294" spans="2:41" x14ac:dyDescent="0.25">
      <c r="B294" s="116" t="s">
        <v>251</v>
      </c>
      <c r="C294" s="116" t="s">
        <v>13</v>
      </c>
      <c r="D294" s="116" t="s">
        <v>111</v>
      </c>
      <c r="E294" s="116" t="s">
        <v>210</v>
      </c>
      <c r="F294" s="116" t="s">
        <v>13</v>
      </c>
      <c r="G294">
        <v>326</v>
      </c>
      <c r="H294" s="276"/>
      <c r="I294" s="116">
        <f>тБакМаг_2020_21_Зимен[[#This Row],[SUM(`TotalHours`)]]-тБакМаг_2020_21_Зимен[[#This Row],[Стари Часове]]</f>
        <v>326</v>
      </c>
      <c r="J294" s="116"/>
      <c r="K294" s="116"/>
      <c r="O294" t="s">
        <v>243</v>
      </c>
      <c r="P294" s="116" t="s">
        <v>14</v>
      </c>
      <c r="Q294" s="116" t="s">
        <v>70</v>
      </c>
      <c r="R294" s="116" t="s">
        <v>209</v>
      </c>
      <c r="S294" s="116" t="s">
        <v>9</v>
      </c>
      <c r="T294" s="192">
        <v>75</v>
      </c>
      <c r="U294" s="273"/>
      <c r="V29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4" s="192"/>
      <c r="X294" s="116"/>
      <c r="AB294" s="116" t="s">
        <v>243</v>
      </c>
      <c r="AC294" s="116" t="s">
        <v>209</v>
      </c>
      <c r="AD294">
        <v>15</v>
      </c>
      <c r="AE294" s="116" t="s">
        <v>67</v>
      </c>
      <c r="AF294">
        <v>14</v>
      </c>
      <c r="AG294" s="116" t="s">
        <v>14</v>
      </c>
      <c r="AH294" s="116" t="s">
        <v>79</v>
      </c>
      <c r="AI294" s="116" t="s">
        <v>14</v>
      </c>
      <c r="AJ294" s="116" t="s">
        <v>27</v>
      </c>
      <c r="AL294" t="s">
        <v>274</v>
      </c>
      <c r="AO294">
        <v>110.65</v>
      </c>
    </row>
    <row r="295" spans="2:41" x14ac:dyDescent="0.25">
      <c r="B295" s="116" t="s">
        <v>251</v>
      </c>
      <c r="C295" s="116" t="s">
        <v>13</v>
      </c>
      <c r="D295" s="116" t="s">
        <v>111</v>
      </c>
      <c r="E295" s="116" t="s">
        <v>210</v>
      </c>
      <c r="F295" s="116" t="s">
        <v>18</v>
      </c>
      <c r="G295">
        <v>30</v>
      </c>
      <c r="H295" s="276"/>
      <c r="I295" s="116">
        <f>тБакМаг_2020_21_Зимен[[#This Row],[SUM(`TotalHours`)]]-тБакМаг_2020_21_Зимен[[#This Row],[Стари Часове]]</f>
        <v>30</v>
      </c>
      <c r="J295" s="116"/>
      <c r="K295" s="116"/>
      <c r="O295" t="s">
        <v>243</v>
      </c>
      <c r="P295" s="116" t="s">
        <v>14</v>
      </c>
      <c r="Q295" s="116" t="s">
        <v>70</v>
      </c>
      <c r="R295" s="116" t="s">
        <v>209</v>
      </c>
      <c r="S295" s="116" t="s">
        <v>14</v>
      </c>
      <c r="T295" s="192">
        <v>762</v>
      </c>
      <c r="U295" s="273"/>
      <c r="V29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5" s="192"/>
      <c r="X295" s="116"/>
      <c r="AB295" s="116" t="s">
        <v>243</v>
      </c>
      <c r="AC295" s="116" t="s">
        <v>209</v>
      </c>
      <c r="AD295">
        <v>15</v>
      </c>
      <c r="AE295" s="116" t="s">
        <v>67</v>
      </c>
      <c r="AF295">
        <v>15</v>
      </c>
      <c r="AG295" s="116" t="s">
        <v>14</v>
      </c>
      <c r="AH295" s="116" t="s">
        <v>80</v>
      </c>
      <c r="AI295" s="116" t="s">
        <v>14</v>
      </c>
      <c r="AJ295" s="116" t="s">
        <v>20</v>
      </c>
      <c r="AL295" t="s">
        <v>274</v>
      </c>
      <c r="AO295">
        <v>2.73</v>
      </c>
    </row>
    <row r="296" spans="2:41" x14ac:dyDescent="0.25">
      <c r="B296" s="116" t="s">
        <v>251</v>
      </c>
      <c r="C296" s="116" t="s">
        <v>14</v>
      </c>
      <c r="D296" s="116" t="s">
        <v>68</v>
      </c>
      <c r="E296" s="116" t="s">
        <v>209</v>
      </c>
      <c r="F296" s="116" t="s">
        <v>25</v>
      </c>
      <c r="G296">
        <v>23.076899999999998</v>
      </c>
      <c r="H296" s="276"/>
      <c r="I296" s="116">
        <f>тБакМаг_2020_21_Зимен[[#This Row],[SUM(`TotalHours`)]]-тБакМаг_2020_21_Зимен[[#This Row],[Стари Часове]]</f>
        <v>23.076899999999998</v>
      </c>
      <c r="J296" s="116"/>
      <c r="K296" s="116"/>
      <c r="O296" t="s">
        <v>243</v>
      </c>
      <c r="P296" s="116" t="s">
        <v>14</v>
      </c>
      <c r="Q296" s="116" t="s">
        <v>70</v>
      </c>
      <c r="R296" s="116" t="s">
        <v>209</v>
      </c>
      <c r="S296" s="116" t="s">
        <v>27</v>
      </c>
      <c r="T296" s="192">
        <v>30</v>
      </c>
      <c r="U296" s="273"/>
      <c r="V29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6" s="192"/>
      <c r="X296" s="116"/>
      <c r="AB296" s="116" t="s">
        <v>243</v>
      </c>
      <c r="AC296" s="116" t="s">
        <v>209</v>
      </c>
      <c r="AD296">
        <v>15</v>
      </c>
      <c r="AE296" s="116" t="s">
        <v>67</v>
      </c>
      <c r="AF296">
        <v>15</v>
      </c>
      <c r="AG296" s="116" t="s">
        <v>14</v>
      </c>
      <c r="AH296" s="116" t="s">
        <v>80</v>
      </c>
      <c r="AI296" s="116" t="s">
        <v>14</v>
      </c>
      <c r="AJ296" s="116" t="s">
        <v>14</v>
      </c>
      <c r="AL296" t="s">
        <v>274</v>
      </c>
      <c r="AO296">
        <v>877.82</v>
      </c>
    </row>
    <row r="297" spans="2:41" x14ac:dyDescent="0.25">
      <c r="B297" s="116" t="s">
        <v>251</v>
      </c>
      <c r="C297" s="116" t="s">
        <v>14</v>
      </c>
      <c r="D297" s="116" t="s">
        <v>68</v>
      </c>
      <c r="E297" s="116" t="s">
        <v>209</v>
      </c>
      <c r="F297" s="116" t="s">
        <v>14</v>
      </c>
      <c r="G297">
        <v>4749.5971</v>
      </c>
      <c r="H297" s="276"/>
      <c r="I297" s="116">
        <f>тБакМаг_2020_21_Зимен[[#This Row],[SUM(`TotalHours`)]]-тБакМаг_2020_21_Зимен[[#This Row],[Стари Часове]]</f>
        <v>4749.5971</v>
      </c>
      <c r="J297" s="116"/>
      <c r="K297" s="116"/>
      <c r="O297" t="s">
        <v>243</v>
      </c>
      <c r="P297" s="116" t="s">
        <v>14</v>
      </c>
      <c r="Q297" s="116" t="s">
        <v>190</v>
      </c>
      <c r="R297" s="116" t="s">
        <v>209</v>
      </c>
      <c r="S297" s="116" t="s">
        <v>9</v>
      </c>
      <c r="T297" s="192">
        <v>45</v>
      </c>
      <c r="U297" s="273"/>
      <c r="V29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7" s="192"/>
      <c r="X297" s="116"/>
      <c r="AB297" s="116" t="s">
        <v>243</v>
      </c>
      <c r="AC297" s="116" t="s">
        <v>209</v>
      </c>
      <c r="AD297">
        <v>15</v>
      </c>
      <c r="AE297" s="116" t="s">
        <v>67</v>
      </c>
      <c r="AF297">
        <v>15</v>
      </c>
      <c r="AG297" s="116" t="s">
        <v>14</v>
      </c>
      <c r="AH297" s="116" t="s">
        <v>80</v>
      </c>
      <c r="AI297" s="116" t="s">
        <v>14</v>
      </c>
      <c r="AJ297" s="116" t="s">
        <v>15</v>
      </c>
      <c r="AL297" t="s">
        <v>274</v>
      </c>
      <c r="AO297">
        <v>2.14</v>
      </c>
    </row>
    <row r="298" spans="2:41" x14ac:dyDescent="0.25">
      <c r="B298" s="116" t="s">
        <v>251</v>
      </c>
      <c r="C298" s="116" t="s">
        <v>14</v>
      </c>
      <c r="D298" s="116" t="s">
        <v>68</v>
      </c>
      <c r="E298" s="116" t="s">
        <v>209</v>
      </c>
      <c r="F298" s="116" t="s">
        <v>27</v>
      </c>
      <c r="G298">
        <v>273.57139999999998</v>
      </c>
      <c r="H298" s="276"/>
      <c r="I298" s="116">
        <f>тБакМаг_2020_21_Зимен[[#This Row],[SUM(`TotalHours`)]]-тБакМаг_2020_21_Зимен[[#This Row],[Стари Часове]]</f>
        <v>273.57139999999998</v>
      </c>
      <c r="J298" s="116"/>
      <c r="K298" s="116"/>
      <c r="O298" t="s">
        <v>243</v>
      </c>
      <c r="P298" s="116" t="s">
        <v>14</v>
      </c>
      <c r="Q298" s="116" t="s">
        <v>190</v>
      </c>
      <c r="R298" s="116" t="s">
        <v>209</v>
      </c>
      <c r="S298" s="116" t="s">
        <v>14</v>
      </c>
      <c r="T298" s="192">
        <v>993</v>
      </c>
      <c r="U298" s="273"/>
      <c r="V29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8" s="192"/>
      <c r="X298" s="116"/>
      <c r="AB298" s="116" t="s">
        <v>243</v>
      </c>
      <c r="AC298" s="116" t="s">
        <v>209</v>
      </c>
      <c r="AD298">
        <v>15</v>
      </c>
      <c r="AE298" s="116" t="s">
        <v>67</v>
      </c>
      <c r="AF298">
        <v>15</v>
      </c>
      <c r="AG298" s="116" t="s">
        <v>14</v>
      </c>
      <c r="AH298" s="116" t="s">
        <v>80</v>
      </c>
      <c r="AI298" s="116" t="s">
        <v>14</v>
      </c>
      <c r="AJ298" s="116" t="s">
        <v>16</v>
      </c>
      <c r="AL298" t="s">
        <v>274</v>
      </c>
      <c r="AO298">
        <v>12</v>
      </c>
    </row>
    <row r="299" spans="2:41" x14ac:dyDescent="0.25">
      <c r="B299" s="116" t="s">
        <v>251</v>
      </c>
      <c r="C299" s="116" t="s">
        <v>14</v>
      </c>
      <c r="D299" s="116" t="s">
        <v>68</v>
      </c>
      <c r="E299" s="116" t="s">
        <v>209</v>
      </c>
      <c r="F299" s="116" t="s">
        <v>17</v>
      </c>
      <c r="G299">
        <v>60</v>
      </c>
      <c r="H299" s="276"/>
      <c r="I299" s="116">
        <f>тБакМаг_2020_21_Зимен[[#This Row],[SUM(`TotalHours`)]]-тБакМаг_2020_21_Зимен[[#This Row],[Стари Часове]]</f>
        <v>60</v>
      </c>
      <c r="J299" s="116"/>
      <c r="K299" s="116"/>
      <c r="O299" t="s">
        <v>243</v>
      </c>
      <c r="P299" s="116" t="s">
        <v>14</v>
      </c>
      <c r="Q299" s="116" t="s">
        <v>169</v>
      </c>
      <c r="R299" s="116" t="s">
        <v>209</v>
      </c>
      <c r="S299" s="116" t="s">
        <v>9</v>
      </c>
      <c r="T299" s="192">
        <v>15</v>
      </c>
      <c r="U299" s="273"/>
      <c r="V29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299" s="192"/>
      <c r="X299" s="116"/>
      <c r="AB299" s="116" t="s">
        <v>243</v>
      </c>
      <c r="AC299" s="116" t="s">
        <v>209</v>
      </c>
      <c r="AD299">
        <v>15</v>
      </c>
      <c r="AE299" s="116" t="s">
        <v>67</v>
      </c>
      <c r="AF299">
        <v>15</v>
      </c>
      <c r="AG299" s="116" t="s">
        <v>14</v>
      </c>
      <c r="AH299" s="116" t="s">
        <v>80</v>
      </c>
      <c r="AI299" s="116" t="s">
        <v>14</v>
      </c>
      <c r="AJ299" s="116" t="s">
        <v>27</v>
      </c>
      <c r="AL299" t="s">
        <v>274</v>
      </c>
      <c r="AO299">
        <v>133.34</v>
      </c>
    </row>
    <row r="300" spans="2:41" x14ac:dyDescent="0.25">
      <c r="B300" s="116" t="s">
        <v>251</v>
      </c>
      <c r="C300" s="116" t="s">
        <v>14</v>
      </c>
      <c r="D300" s="116" t="s">
        <v>68</v>
      </c>
      <c r="E300" s="116" t="s">
        <v>210</v>
      </c>
      <c r="F300" s="116" t="s">
        <v>14</v>
      </c>
      <c r="G300">
        <v>2069.5129000000002</v>
      </c>
      <c r="H300" s="276"/>
      <c r="I300" s="116">
        <f>тБакМаг_2020_21_Зимен[[#This Row],[SUM(`TotalHours`)]]-тБакМаг_2020_21_Зимен[[#This Row],[Стари Часове]]</f>
        <v>2069.5129000000002</v>
      </c>
      <c r="J300" s="116"/>
      <c r="K300" s="116"/>
      <c r="O300" t="s">
        <v>243</v>
      </c>
      <c r="P300" s="116" t="s">
        <v>14</v>
      </c>
      <c r="Q300" s="116" t="s">
        <v>169</v>
      </c>
      <c r="R300" s="116" t="s">
        <v>209</v>
      </c>
      <c r="S300" s="116" t="s">
        <v>22</v>
      </c>
      <c r="T300" s="192">
        <v>60</v>
      </c>
      <c r="U300" s="273"/>
      <c r="V30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0" s="192"/>
      <c r="X300" s="116"/>
      <c r="AB300" s="116" t="s">
        <v>243</v>
      </c>
      <c r="AC300" s="116" t="s">
        <v>209</v>
      </c>
      <c r="AD300">
        <v>15</v>
      </c>
      <c r="AE300" s="116" t="s">
        <v>67</v>
      </c>
      <c r="AF300">
        <v>16</v>
      </c>
      <c r="AG300" s="116" t="s">
        <v>14</v>
      </c>
      <c r="AH300" s="116" t="s">
        <v>81</v>
      </c>
      <c r="AI300" s="116" t="s">
        <v>14</v>
      </c>
      <c r="AJ300" s="116" t="s">
        <v>20</v>
      </c>
      <c r="AL300" t="s">
        <v>274</v>
      </c>
      <c r="AO300">
        <v>7.23</v>
      </c>
    </row>
    <row r="301" spans="2:41" x14ac:dyDescent="0.25">
      <c r="B301" s="116" t="s">
        <v>251</v>
      </c>
      <c r="C301" s="116" t="s">
        <v>14</v>
      </c>
      <c r="D301" s="116" t="s">
        <v>68</v>
      </c>
      <c r="E301" s="116" t="s">
        <v>210</v>
      </c>
      <c r="F301" s="116" t="s">
        <v>26</v>
      </c>
      <c r="G301">
        <v>101.0198</v>
      </c>
      <c r="H301" s="276"/>
      <c r="I301" s="116">
        <f>тБакМаг_2020_21_Зимен[[#This Row],[SUM(`TotalHours`)]]-тБакМаг_2020_21_Зимен[[#This Row],[Стари Часове]]</f>
        <v>101.0198</v>
      </c>
      <c r="J301" s="116"/>
      <c r="K301" s="116"/>
      <c r="O301" t="s">
        <v>243</v>
      </c>
      <c r="P301" s="116" t="s">
        <v>14</v>
      </c>
      <c r="Q301" s="116" t="s">
        <v>169</v>
      </c>
      <c r="R301" s="116" t="s">
        <v>209</v>
      </c>
      <c r="S301" s="116" t="s">
        <v>10</v>
      </c>
      <c r="T301" s="192">
        <v>105</v>
      </c>
      <c r="U301" s="273"/>
      <c r="V30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1" s="192"/>
      <c r="X301" s="116"/>
      <c r="AB301" s="116" t="s">
        <v>243</v>
      </c>
      <c r="AC301" s="116" t="s">
        <v>209</v>
      </c>
      <c r="AD301">
        <v>15</v>
      </c>
      <c r="AE301" s="116" t="s">
        <v>67</v>
      </c>
      <c r="AF301">
        <v>16</v>
      </c>
      <c r="AG301" s="116" t="s">
        <v>14</v>
      </c>
      <c r="AH301" s="116" t="s">
        <v>81</v>
      </c>
      <c r="AI301" s="116" t="s">
        <v>14</v>
      </c>
      <c r="AJ301" s="116" t="s">
        <v>14</v>
      </c>
      <c r="AL301" t="s">
        <v>274</v>
      </c>
      <c r="AO301">
        <v>2016.18</v>
      </c>
    </row>
    <row r="302" spans="2:41" x14ac:dyDescent="0.25">
      <c r="B302" s="116" t="s">
        <v>251</v>
      </c>
      <c r="C302" s="116" t="s">
        <v>14</v>
      </c>
      <c r="D302" s="116" t="s">
        <v>68</v>
      </c>
      <c r="E302" s="116" t="s">
        <v>210</v>
      </c>
      <c r="F302" s="116" t="s">
        <v>27</v>
      </c>
      <c r="G302">
        <v>20.606000000000002</v>
      </c>
      <c r="H302" s="276"/>
      <c r="I302" s="116">
        <f>тБакМаг_2020_21_Зимен[[#This Row],[SUM(`TotalHours`)]]-тБакМаг_2020_21_Зимен[[#This Row],[Стари Часове]]</f>
        <v>20.606000000000002</v>
      </c>
      <c r="J302" s="116"/>
      <c r="K302" s="116"/>
      <c r="O302" t="s">
        <v>243</v>
      </c>
      <c r="P302" s="116" t="s">
        <v>14</v>
      </c>
      <c r="Q302" s="116" t="s">
        <v>169</v>
      </c>
      <c r="R302" s="116" t="s">
        <v>209</v>
      </c>
      <c r="S302" s="116" t="s">
        <v>25</v>
      </c>
      <c r="T302" s="192">
        <v>90</v>
      </c>
      <c r="U302" s="273"/>
      <c r="V30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2" s="192"/>
      <c r="X302" s="116"/>
      <c r="AB302" s="116" t="s">
        <v>243</v>
      </c>
      <c r="AC302" s="116" t="s">
        <v>209</v>
      </c>
      <c r="AD302">
        <v>15</v>
      </c>
      <c r="AE302" s="116" t="s">
        <v>67</v>
      </c>
      <c r="AF302">
        <v>16</v>
      </c>
      <c r="AG302" s="116" t="s">
        <v>14</v>
      </c>
      <c r="AH302" s="116" t="s">
        <v>81</v>
      </c>
      <c r="AI302" s="116" t="s">
        <v>14</v>
      </c>
      <c r="AJ302" s="116" t="s">
        <v>26</v>
      </c>
      <c r="AL302" t="s">
        <v>274</v>
      </c>
      <c r="AO302">
        <v>7.5</v>
      </c>
    </row>
    <row r="303" spans="2:41" x14ac:dyDescent="0.25">
      <c r="B303" s="116" t="s">
        <v>251</v>
      </c>
      <c r="C303" s="116" t="s">
        <v>14</v>
      </c>
      <c r="D303" s="116" t="s">
        <v>69</v>
      </c>
      <c r="E303" s="116" t="s">
        <v>209</v>
      </c>
      <c r="F303" s="116" t="s">
        <v>14</v>
      </c>
      <c r="G303">
        <v>1776</v>
      </c>
      <c r="H303" s="276"/>
      <c r="I303" s="116">
        <f>тБакМаг_2020_21_Зимен[[#This Row],[SUM(`TotalHours`)]]-тБакМаг_2020_21_Зимен[[#This Row],[Стари Часове]]</f>
        <v>1776</v>
      </c>
      <c r="J303" s="116"/>
      <c r="K303" s="116"/>
      <c r="O303" t="s">
        <v>243</v>
      </c>
      <c r="P303" s="116" t="s">
        <v>14</v>
      </c>
      <c r="Q303" s="116" t="s">
        <v>169</v>
      </c>
      <c r="R303" s="116" t="s">
        <v>209</v>
      </c>
      <c r="S303" s="116" t="s">
        <v>14</v>
      </c>
      <c r="T303" s="192">
        <v>279</v>
      </c>
      <c r="U303" s="273"/>
      <c r="V30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3" s="192"/>
      <c r="X303" s="116"/>
      <c r="AB303" s="116" t="s">
        <v>243</v>
      </c>
      <c r="AC303" s="116" t="s">
        <v>209</v>
      </c>
      <c r="AD303">
        <v>15</v>
      </c>
      <c r="AE303" s="116" t="s">
        <v>67</v>
      </c>
      <c r="AF303">
        <v>16</v>
      </c>
      <c r="AG303" s="116" t="s">
        <v>14</v>
      </c>
      <c r="AH303" s="116" t="s">
        <v>81</v>
      </c>
      <c r="AI303" s="116" t="s">
        <v>14</v>
      </c>
      <c r="AJ303" s="116" t="s">
        <v>16</v>
      </c>
      <c r="AL303" t="s">
        <v>274</v>
      </c>
      <c r="AO303">
        <v>32.07</v>
      </c>
    </row>
    <row r="304" spans="2:41" x14ac:dyDescent="0.25">
      <c r="B304" s="116" t="s">
        <v>251</v>
      </c>
      <c r="C304" s="116" t="s">
        <v>14</v>
      </c>
      <c r="D304" s="116" t="s">
        <v>69</v>
      </c>
      <c r="E304" s="116" t="s">
        <v>209</v>
      </c>
      <c r="F304" s="116" t="s">
        <v>27</v>
      </c>
      <c r="G304">
        <v>94.285700000000006</v>
      </c>
      <c r="H304" s="276"/>
      <c r="I304" s="116">
        <f>тБакМаг_2020_21_Зимен[[#This Row],[SUM(`TotalHours`)]]-тБакМаг_2020_21_Зимен[[#This Row],[Стари Часове]]</f>
        <v>94.285700000000006</v>
      </c>
      <c r="J304" s="116"/>
      <c r="K304" s="116"/>
      <c r="O304" t="s">
        <v>243</v>
      </c>
      <c r="P304" s="116" t="s">
        <v>14</v>
      </c>
      <c r="Q304" s="116" t="s">
        <v>169</v>
      </c>
      <c r="R304" s="116" t="s">
        <v>209</v>
      </c>
      <c r="S304" s="116" t="s">
        <v>26</v>
      </c>
      <c r="T304" s="192">
        <v>60</v>
      </c>
      <c r="U304" s="273"/>
      <c r="V30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4" s="192"/>
      <c r="X304" s="116"/>
      <c r="AB304" s="116" t="s">
        <v>243</v>
      </c>
      <c r="AC304" s="116" t="s">
        <v>209</v>
      </c>
      <c r="AD304">
        <v>15</v>
      </c>
      <c r="AE304" s="116" t="s">
        <v>67</v>
      </c>
      <c r="AF304">
        <v>16</v>
      </c>
      <c r="AG304" s="116" t="s">
        <v>14</v>
      </c>
      <c r="AH304" s="116" t="s">
        <v>81</v>
      </c>
      <c r="AI304" s="116" t="s">
        <v>14</v>
      </c>
      <c r="AJ304" s="116" t="s">
        <v>27</v>
      </c>
      <c r="AL304" t="s">
        <v>274</v>
      </c>
      <c r="AO304">
        <v>142.46</v>
      </c>
    </row>
    <row r="305" spans="2:41" x14ac:dyDescent="0.25">
      <c r="B305" s="116" t="s">
        <v>251</v>
      </c>
      <c r="C305" s="116" t="s">
        <v>14</v>
      </c>
      <c r="D305" s="116" t="s">
        <v>69</v>
      </c>
      <c r="E305" s="116" t="s">
        <v>210</v>
      </c>
      <c r="F305" s="116" t="s">
        <v>14</v>
      </c>
      <c r="G305">
        <v>450</v>
      </c>
      <c r="H305" s="276"/>
      <c r="I305" s="116">
        <f>тБакМаг_2020_21_Зимен[[#This Row],[SUM(`TotalHours`)]]-тБакМаг_2020_21_Зимен[[#This Row],[Стари Часове]]</f>
        <v>450</v>
      </c>
      <c r="J305" s="116"/>
      <c r="K305" s="116"/>
      <c r="O305" t="s">
        <v>243</v>
      </c>
      <c r="P305" s="116" t="s">
        <v>14</v>
      </c>
      <c r="Q305" s="116" t="s">
        <v>169</v>
      </c>
      <c r="R305" s="116" t="s">
        <v>209</v>
      </c>
      <c r="S305" s="116" t="s">
        <v>27</v>
      </c>
      <c r="T305" s="192">
        <v>90</v>
      </c>
      <c r="U305" s="273"/>
      <c r="V30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5" s="192"/>
      <c r="X305" s="116"/>
      <c r="AB305" s="116" t="s">
        <v>243</v>
      </c>
      <c r="AC305" s="116" t="s">
        <v>209</v>
      </c>
      <c r="AD305">
        <v>15</v>
      </c>
      <c r="AE305" s="116" t="s">
        <v>67</v>
      </c>
      <c r="AF305">
        <v>16</v>
      </c>
      <c r="AG305" s="116" t="s">
        <v>14</v>
      </c>
      <c r="AH305" s="116" t="s">
        <v>81</v>
      </c>
      <c r="AI305" s="116" t="s">
        <v>14</v>
      </c>
      <c r="AJ305" s="116" t="s">
        <v>17</v>
      </c>
      <c r="AL305" t="s">
        <v>274</v>
      </c>
      <c r="AO305">
        <v>60</v>
      </c>
    </row>
    <row r="306" spans="2:41" x14ac:dyDescent="0.25">
      <c r="B306" s="116" t="s">
        <v>251</v>
      </c>
      <c r="C306" s="116" t="s">
        <v>14</v>
      </c>
      <c r="D306" s="116" t="s">
        <v>70</v>
      </c>
      <c r="E306" s="116" t="s">
        <v>209</v>
      </c>
      <c r="F306" s="116" t="s">
        <v>14</v>
      </c>
      <c r="G306">
        <v>510</v>
      </c>
      <c r="H306" s="276"/>
      <c r="I306" s="116">
        <f>тБакМаг_2020_21_Зимен[[#This Row],[SUM(`TotalHours`)]]-тБакМаг_2020_21_Зимен[[#This Row],[Стари Часове]]</f>
        <v>510</v>
      </c>
      <c r="J306" s="116"/>
      <c r="K306" s="116"/>
      <c r="O306" t="s">
        <v>243</v>
      </c>
      <c r="P306" s="116" t="s">
        <v>14</v>
      </c>
      <c r="Q306" s="116" t="s">
        <v>169</v>
      </c>
      <c r="R306" s="116" t="s">
        <v>209</v>
      </c>
      <c r="S306" s="116" t="s">
        <v>17</v>
      </c>
      <c r="T306" s="192">
        <v>120</v>
      </c>
      <c r="U306" s="273"/>
      <c r="V30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6" s="192"/>
      <c r="X306" s="116"/>
      <c r="AB306" s="116" t="s">
        <v>243</v>
      </c>
      <c r="AC306" s="116" t="s">
        <v>209</v>
      </c>
      <c r="AD306">
        <v>15</v>
      </c>
      <c r="AE306" s="116" t="s">
        <v>67</v>
      </c>
      <c r="AF306">
        <v>17</v>
      </c>
      <c r="AG306" s="116" t="s">
        <v>14</v>
      </c>
      <c r="AH306" s="116" t="s">
        <v>82</v>
      </c>
      <c r="AI306" s="116" t="s">
        <v>14</v>
      </c>
      <c r="AJ306" s="116" t="s">
        <v>10</v>
      </c>
      <c r="AL306" t="s">
        <v>274</v>
      </c>
      <c r="AO306">
        <v>30</v>
      </c>
    </row>
    <row r="307" spans="2:41" x14ac:dyDescent="0.25">
      <c r="B307" s="116" t="s">
        <v>251</v>
      </c>
      <c r="C307" s="116" t="s">
        <v>14</v>
      </c>
      <c r="D307" s="116" t="s">
        <v>70</v>
      </c>
      <c r="E307" s="116" t="s">
        <v>209</v>
      </c>
      <c r="F307" s="116" t="s">
        <v>27</v>
      </c>
      <c r="G307">
        <v>90</v>
      </c>
      <c r="H307" s="276"/>
      <c r="I307" s="116">
        <f>тБакМаг_2020_21_Зимен[[#This Row],[SUM(`TotalHours`)]]-тБакМаг_2020_21_Зимен[[#This Row],[Стари Часове]]</f>
        <v>90</v>
      </c>
      <c r="J307" s="116"/>
      <c r="K307" s="116"/>
      <c r="O307" t="s">
        <v>243</v>
      </c>
      <c r="P307" s="116" t="s">
        <v>14</v>
      </c>
      <c r="Q307" s="116" t="s">
        <v>169</v>
      </c>
      <c r="R307" s="116" t="s">
        <v>209</v>
      </c>
      <c r="S307" s="116" t="s">
        <v>19</v>
      </c>
      <c r="T307" s="192">
        <v>135</v>
      </c>
      <c r="U307" s="273"/>
      <c r="V30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7" s="192"/>
      <c r="X307" s="116"/>
      <c r="AB307" s="116" t="s">
        <v>243</v>
      </c>
      <c r="AC307" s="116" t="s">
        <v>209</v>
      </c>
      <c r="AD307">
        <v>15</v>
      </c>
      <c r="AE307" s="116" t="s">
        <v>67</v>
      </c>
      <c r="AF307">
        <v>17</v>
      </c>
      <c r="AG307" s="116" t="s">
        <v>14</v>
      </c>
      <c r="AH307" s="116" t="s">
        <v>82</v>
      </c>
      <c r="AI307" s="116" t="s">
        <v>14</v>
      </c>
      <c r="AJ307" s="116" t="s">
        <v>14</v>
      </c>
      <c r="AL307" t="s">
        <v>274</v>
      </c>
      <c r="AO307">
        <v>1436.45</v>
      </c>
    </row>
    <row r="308" spans="2:41" x14ac:dyDescent="0.25">
      <c r="B308" s="116" t="s">
        <v>251</v>
      </c>
      <c r="C308" s="116" t="s">
        <v>14</v>
      </c>
      <c r="D308" s="116" t="s">
        <v>70</v>
      </c>
      <c r="E308" s="116" t="s">
        <v>209</v>
      </c>
      <c r="F308" s="116" t="s">
        <v>17</v>
      </c>
      <c r="G308">
        <v>30</v>
      </c>
      <c r="H308" s="276"/>
      <c r="I308" s="116">
        <f>тБакМаг_2020_21_Зимен[[#This Row],[SUM(`TotalHours`)]]-тБакМаг_2020_21_Зимен[[#This Row],[Стари Часове]]</f>
        <v>30</v>
      </c>
      <c r="J308" s="116"/>
      <c r="K308" s="116"/>
      <c r="O308" t="s">
        <v>243</v>
      </c>
      <c r="P308" s="116" t="s">
        <v>14</v>
      </c>
      <c r="Q308" s="116" t="s">
        <v>169</v>
      </c>
      <c r="R308" s="116" t="s">
        <v>210</v>
      </c>
      <c r="S308" s="116" t="s">
        <v>10</v>
      </c>
      <c r="T308" s="192">
        <v>43.5</v>
      </c>
      <c r="U308" s="273"/>
      <c r="V30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8" s="192"/>
      <c r="X308" s="116"/>
      <c r="AB308" s="116" t="s">
        <v>243</v>
      </c>
      <c r="AC308" s="116" t="s">
        <v>209</v>
      </c>
      <c r="AD308">
        <v>15</v>
      </c>
      <c r="AE308" s="116" t="s">
        <v>67</v>
      </c>
      <c r="AF308">
        <v>17</v>
      </c>
      <c r="AG308" s="116" t="s">
        <v>14</v>
      </c>
      <c r="AH308" s="116" t="s">
        <v>82</v>
      </c>
      <c r="AI308" s="116" t="s">
        <v>14</v>
      </c>
      <c r="AJ308" s="116" t="s">
        <v>15</v>
      </c>
      <c r="AL308" t="s">
        <v>274</v>
      </c>
      <c r="AO308">
        <v>2.14</v>
      </c>
    </row>
    <row r="309" spans="2:41" x14ac:dyDescent="0.25">
      <c r="B309" s="116" t="s">
        <v>251</v>
      </c>
      <c r="C309" s="116" t="s">
        <v>14</v>
      </c>
      <c r="D309" s="116" t="s">
        <v>190</v>
      </c>
      <c r="E309" s="116" t="s">
        <v>209</v>
      </c>
      <c r="F309" s="116" t="s">
        <v>24</v>
      </c>
      <c r="G309">
        <v>45</v>
      </c>
      <c r="H309" s="276"/>
      <c r="I309" s="116">
        <f>тБакМаг_2020_21_Зимен[[#This Row],[SUM(`TotalHours`)]]-тБакМаг_2020_21_Зимен[[#This Row],[Стари Часове]]</f>
        <v>45</v>
      </c>
      <c r="J309" s="116"/>
      <c r="K309" s="116"/>
      <c r="O309" t="s">
        <v>243</v>
      </c>
      <c r="P309" s="116" t="s">
        <v>14</v>
      </c>
      <c r="Q309" s="116" t="s">
        <v>169</v>
      </c>
      <c r="R309" s="116" t="s">
        <v>210</v>
      </c>
      <c r="S309" s="116" t="s">
        <v>12</v>
      </c>
      <c r="T309" s="192">
        <v>22.5</v>
      </c>
      <c r="U309" s="273"/>
      <c r="V30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09" s="192"/>
      <c r="X309" s="116"/>
      <c r="AB309" s="116" t="s">
        <v>243</v>
      </c>
      <c r="AC309" s="116" t="s">
        <v>209</v>
      </c>
      <c r="AD309">
        <v>15</v>
      </c>
      <c r="AE309" s="116" t="s">
        <v>67</v>
      </c>
      <c r="AF309">
        <v>17</v>
      </c>
      <c r="AG309" s="116" t="s">
        <v>14</v>
      </c>
      <c r="AH309" s="116" t="s">
        <v>82</v>
      </c>
      <c r="AI309" s="116" t="s">
        <v>14</v>
      </c>
      <c r="AJ309" s="116" t="s">
        <v>26</v>
      </c>
      <c r="AL309" t="s">
        <v>274</v>
      </c>
      <c r="AO309">
        <v>12.5</v>
      </c>
    </row>
    <row r="310" spans="2:41" x14ac:dyDescent="0.25">
      <c r="B310" s="116" t="s">
        <v>251</v>
      </c>
      <c r="C310" s="116" t="s">
        <v>14</v>
      </c>
      <c r="D310" s="116" t="s">
        <v>190</v>
      </c>
      <c r="E310" s="116" t="s">
        <v>209</v>
      </c>
      <c r="F310" s="116" t="s">
        <v>9</v>
      </c>
      <c r="G310">
        <v>45</v>
      </c>
      <c r="H310" s="276"/>
      <c r="I310" s="116">
        <f>тБакМаг_2020_21_Зимен[[#This Row],[SUM(`TotalHours`)]]-тБакМаг_2020_21_Зимен[[#This Row],[Стари Часове]]</f>
        <v>45</v>
      </c>
      <c r="J310" s="116"/>
      <c r="K310" s="116"/>
      <c r="O310" t="s">
        <v>243</v>
      </c>
      <c r="P310" s="116" t="s">
        <v>14</v>
      </c>
      <c r="Q310" s="116" t="s">
        <v>169</v>
      </c>
      <c r="R310" s="116" t="s">
        <v>210</v>
      </c>
      <c r="S310" s="116" t="s">
        <v>14</v>
      </c>
      <c r="T310" s="192">
        <v>30</v>
      </c>
      <c r="U310" s="273"/>
      <c r="V31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0" s="192"/>
      <c r="X310" s="116"/>
      <c r="AB310" s="116" t="s">
        <v>243</v>
      </c>
      <c r="AC310" s="116" t="s">
        <v>209</v>
      </c>
      <c r="AD310">
        <v>15</v>
      </c>
      <c r="AE310" s="116" t="s">
        <v>67</v>
      </c>
      <c r="AF310">
        <v>17</v>
      </c>
      <c r="AG310" s="116" t="s">
        <v>14</v>
      </c>
      <c r="AH310" s="116" t="s">
        <v>82</v>
      </c>
      <c r="AI310" s="116" t="s">
        <v>14</v>
      </c>
      <c r="AJ310" s="116" t="s">
        <v>16</v>
      </c>
      <c r="AL310" t="s">
        <v>274</v>
      </c>
      <c r="AO310">
        <v>60</v>
      </c>
    </row>
    <row r="311" spans="2:41" x14ac:dyDescent="0.25">
      <c r="B311" s="116" t="s">
        <v>251</v>
      </c>
      <c r="C311" s="116" t="s">
        <v>14</v>
      </c>
      <c r="D311" s="116" t="s">
        <v>190</v>
      </c>
      <c r="E311" s="116" t="s">
        <v>209</v>
      </c>
      <c r="F311" s="116" t="s">
        <v>10</v>
      </c>
      <c r="G311">
        <v>45</v>
      </c>
      <c r="H311" s="276"/>
      <c r="I311" s="116">
        <f>тБакМаг_2020_21_Зимен[[#This Row],[SUM(`TotalHours`)]]-тБакМаг_2020_21_Зимен[[#This Row],[Стари Часове]]</f>
        <v>45</v>
      </c>
      <c r="J311" s="116"/>
      <c r="K311" s="116"/>
      <c r="O311" t="s">
        <v>243</v>
      </c>
      <c r="P311" s="116" t="s">
        <v>14</v>
      </c>
      <c r="Q311" s="116" t="s">
        <v>169</v>
      </c>
      <c r="R311" s="116" t="s">
        <v>210</v>
      </c>
      <c r="S311" s="116" t="s">
        <v>26</v>
      </c>
      <c r="T311" s="192">
        <v>15</v>
      </c>
      <c r="U311" s="273"/>
      <c r="V31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1" s="192"/>
      <c r="X311" s="116"/>
      <c r="AB311" s="116" t="s">
        <v>243</v>
      </c>
      <c r="AC311" s="116" t="s">
        <v>209</v>
      </c>
      <c r="AD311">
        <v>15</v>
      </c>
      <c r="AE311" s="116" t="s">
        <v>67</v>
      </c>
      <c r="AF311">
        <v>17</v>
      </c>
      <c r="AG311" s="116" t="s">
        <v>14</v>
      </c>
      <c r="AH311" s="116" t="s">
        <v>82</v>
      </c>
      <c r="AI311" s="116" t="s">
        <v>14</v>
      </c>
      <c r="AJ311" s="116" t="s">
        <v>27</v>
      </c>
      <c r="AL311" t="s">
        <v>274</v>
      </c>
      <c r="AO311">
        <v>4.29</v>
      </c>
    </row>
    <row r="312" spans="2:41" x14ac:dyDescent="0.25">
      <c r="B312" s="116" t="s">
        <v>251</v>
      </c>
      <c r="C312" s="116" t="s">
        <v>14</v>
      </c>
      <c r="D312" s="116" t="s">
        <v>190</v>
      </c>
      <c r="E312" s="116" t="s">
        <v>209</v>
      </c>
      <c r="F312" s="116" t="s">
        <v>14</v>
      </c>
      <c r="G312">
        <v>1110</v>
      </c>
      <c r="H312" s="276"/>
      <c r="I312" s="116">
        <f>тБакМаг_2020_21_Зимен[[#This Row],[SUM(`TotalHours`)]]-тБакМаг_2020_21_Зимен[[#This Row],[Стари Часове]]</f>
        <v>1110</v>
      </c>
      <c r="J312" s="116"/>
      <c r="K312" s="116"/>
      <c r="O312" t="s">
        <v>243</v>
      </c>
      <c r="P312" s="116" t="s">
        <v>14</v>
      </c>
      <c r="Q312" s="116" t="s">
        <v>169</v>
      </c>
      <c r="R312" s="116" t="s">
        <v>210</v>
      </c>
      <c r="S312" s="116" t="s">
        <v>17</v>
      </c>
      <c r="T312" s="192">
        <v>22.5</v>
      </c>
      <c r="U312" s="273"/>
      <c r="V31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2" s="192"/>
      <c r="X312" s="116"/>
      <c r="AB312" s="116" t="s">
        <v>243</v>
      </c>
      <c r="AC312" s="116" t="s">
        <v>209</v>
      </c>
      <c r="AD312">
        <v>15</v>
      </c>
      <c r="AE312" s="116" t="s">
        <v>67</v>
      </c>
      <c r="AF312">
        <v>18</v>
      </c>
      <c r="AG312" s="116" t="s">
        <v>14</v>
      </c>
      <c r="AH312" s="116" t="s">
        <v>83</v>
      </c>
      <c r="AI312" s="116" t="s">
        <v>14</v>
      </c>
      <c r="AJ312" s="116" t="s">
        <v>14</v>
      </c>
      <c r="AL312" t="s">
        <v>274</v>
      </c>
      <c r="AO312">
        <v>1211.9100000000001</v>
      </c>
    </row>
    <row r="313" spans="2:41" x14ac:dyDescent="0.25">
      <c r="B313" s="116" t="s">
        <v>251</v>
      </c>
      <c r="C313" s="116" t="s">
        <v>14</v>
      </c>
      <c r="D313" s="116" t="s">
        <v>190</v>
      </c>
      <c r="E313" s="116" t="s">
        <v>209</v>
      </c>
      <c r="F313" s="116" t="s">
        <v>27</v>
      </c>
      <c r="G313">
        <v>90</v>
      </c>
      <c r="H313" s="276"/>
      <c r="I313" s="116">
        <f>тБакМаг_2020_21_Зимен[[#This Row],[SUM(`TotalHours`)]]-тБакМаг_2020_21_Зимен[[#This Row],[Стари Часове]]</f>
        <v>90</v>
      </c>
      <c r="J313" s="116"/>
      <c r="K313" s="116"/>
      <c r="O313" t="s">
        <v>243</v>
      </c>
      <c r="P313" s="116" t="s">
        <v>14</v>
      </c>
      <c r="Q313" s="116" t="s">
        <v>169</v>
      </c>
      <c r="R313" s="116" t="s">
        <v>210</v>
      </c>
      <c r="S313" s="116" t="s">
        <v>19</v>
      </c>
      <c r="T313" s="192">
        <v>22.5</v>
      </c>
      <c r="U313" s="273"/>
      <c r="V31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3" s="192"/>
      <c r="X313" s="116"/>
      <c r="AB313" s="116" t="s">
        <v>243</v>
      </c>
      <c r="AC313" s="116" t="s">
        <v>209</v>
      </c>
      <c r="AD313">
        <v>15</v>
      </c>
      <c r="AE313" s="116" t="s">
        <v>67</v>
      </c>
      <c r="AF313">
        <v>18</v>
      </c>
      <c r="AG313" s="116" t="s">
        <v>14</v>
      </c>
      <c r="AH313" s="116" t="s">
        <v>83</v>
      </c>
      <c r="AI313" s="116" t="s">
        <v>14</v>
      </c>
      <c r="AJ313" s="116" t="s">
        <v>15</v>
      </c>
      <c r="AL313" t="s">
        <v>274</v>
      </c>
      <c r="AO313">
        <v>4.29</v>
      </c>
    </row>
    <row r="314" spans="2:41" x14ac:dyDescent="0.25">
      <c r="B314" s="116" t="s">
        <v>251</v>
      </c>
      <c r="C314" s="116" t="s">
        <v>14</v>
      </c>
      <c r="D314" s="116" t="s">
        <v>169</v>
      </c>
      <c r="E314" s="116" t="s">
        <v>209</v>
      </c>
      <c r="F314" s="116" t="s">
        <v>9</v>
      </c>
      <c r="G314">
        <v>30</v>
      </c>
      <c r="H314" s="276"/>
      <c r="I314" s="116">
        <f>тБакМаг_2020_21_Зимен[[#This Row],[SUM(`TotalHours`)]]-тБакМаг_2020_21_Зимен[[#This Row],[Стари Часове]]</f>
        <v>30</v>
      </c>
      <c r="J314" s="116"/>
      <c r="K314" s="116"/>
      <c r="O314" t="s">
        <v>243</v>
      </c>
      <c r="P314" s="116" t="s">
        <v>14</v>
      </c>
      <c r="Q314" s="116" t="s">
        <v>71</v>
      </c>
      <c r="R314" s="116" t="s">
        <v>209</v>
      </c>
      <c r="S314" s="116" t="s">
        <v>14</v>
      </c>
      <c r="T314" s="192">
        <v>879</v>
      </c>
      <c r="U314" s="273"/>
      <c r="V31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4" s="192"/>
      <c r="X314" s="116"/>
      <c r="AB314" s="116" t="s">
        <v>243</v>
      </c>
      <c r="AC314" s="116" t="s">
        <v>209</v>
      </c>
      <c r="AD314">
        <v>15</v>
      </c>
      <c r="AE314" s="116" t="s">
        <v>67</v>
      </c>
      <c r="AF314">
        <v>19</v>
      </c>
      <c r="AG314" s="116" t="s">
        <v>14</v>
      </c>
      <c r="AH314" s="116" t="s">
        <v>84</v>
      </c>
      <c r="AI314" s="116" t="s">
        <v>14</v>
      </c>
      <c r="AJ314" s="116" t="s">
        <v>20</v>
      </c>
      <c r="AL314" t="s">
        <v>274</v>
      </c>
      <c r="AO314">
        <v>5.45</v>
      </c>
    </row>
    <row r="315" spans="2:41" x14ac:dyDescent="0.25">
      <c r="B315" s="116" t="s">
        <v>251</v>
      </c>
      <c r="C315" s="116" t="s">
        <v>14</v>
      </c>
      <c r="D315" s="116" t="s">
        <v>169</v>
      </c>
      <c r="E315" s="116" t="s">
        <v>209</v>
      </c>
      <c r="F315" s="116" t="s">
        <v>22</v>
      </c>
      <c r="G315">
        <v>30</v>
      </c>
      <c r="H315" s="276"/>
      <c r="I315" s="116">
        <f>тБакМаг_2020_21_Зимен[[#This Row],[SUM(`TotalHours`)]]-тБакМаг_2020_21_Зимен[[#This Row],[Стари Часове]]</f>
        <v>30</v>
      </c>
      <c r="J315" s="116"/>
      <c r="K315" s="116"/>
      <c r="O315" t="s">
        <v>243</v>
      </c>
      <c r="P315" s="116" t="s">
        <v>14</v>
      </c>
      <c r="Q315" s="116" t="s">
        <v>71</v>
      </c>
      <c r="R315" s="116" t="s">
        <v>209</v>
      </c>
      <c r="S315" s="116" t="s">
        <v>27</v>
      </c>
      <c r="T315" s="192">
        <v>36.666699999999999</v>
      </c>
      <c r="U315" s="273"/>
      <c r="V31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5" s="192"/>
      <c r="X315" s="116"/>
      <c r="AB315" s="116" t="s">
        <v>243</v>
      </c>
      <c r="AC315" s="116" t="s">
        <v>209</v>
      </c>
      <c r="AD315">
        <v>15</v>
      </c>
      <c r="AE315" s="116" t="s">
        <v>67</v>
      </c>
      <c r="AF315">
        <v>19</v>
      </c>
      <c r="AG315" s="116" t="s">
        <v>14</v>
      </c>
      <c r="AH315" s="116" t="s">
        <v>84</v>
      </c>
      <c r="AI315" s="116" t="s">
        <v>14</v>
      </c>
      <c r="AJ315" s="116" t="s">
        <v>14</v>
      </c>
      <c r="AL315" t="s">
        <v>274</v>
      </c>
      <c r="AO315">
        <v>1550.62</v>
      </c>
    </row>
    <row r="316" spans="2:41" x14ac:dyDescent="0.25">
      <c r="B316" s="116" t="s">
        <v>251</v>
      </c>
      <c r="C316" s="116" t="s">
        <v>14</v>
      </c>
      <c r="D316" s="116" t="s">
        <v>169</v>
      </c>
      <c r="E316" s="116" t="s">
        <v>209</v>
      </c>
      <c r="F316" s="116" t="s">
        <v>10</v>
      </c>
      <c r="G316">
        <v>45</v>
      </c>
      <c r="H316" s="276"/>
      <c r="I316" s="116">
        <f>тБакМаг_2020_21_Зимен[[#This Row],[SUM(`TotalHours`)]]-тБакМаг_2020_21_Зимен[[#This Row],[Стари Часове]]</f>
        <v>45</v>
      </c>
      <c r="J316" s="116"/>
      <c r="K316" s="116"/>
      <c r="O316" t="s">
        <v>243</v>
      </c>
      <c r="P316" s="116" t="s">
        <v>14</v>
      </c>
      <c r="Q316" s="116" t="s">
        <v>71</v>
      </c>
      <c r="R316" s="116" t="s">
        <v>210</v>
      </c>
      <c r="S316" s="116" t="s">
        <v>14</v>
      </c>
      <c r="T316" s="192">
        <v>51</v>
      </c>
      <c r="U316" s="273"/>
      <c r="V31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6" s="192"/>
      <c r="X316" s="116"/>
      <c r="AB316" s="116" t="s">
        <v>243</v>
      </c>
      <c r="AC316" s="116" t="s">
        <v>209</v>
      </c>
      <c r="AD316">
        <v>15</v>
      </c>
      <c r="AE316" s="116" t="s">
        <v>67</v>
      </c>
      <c r="AF316">
        <v>19</v>
      </c>
      <c r="AG316" s="116" t="s">
        <v>14</v>
      </c>
      <c r="AH316" s="116" t="s">
        <v>84</v>
      </c>
      <c r="AI316" s="116" t="s">
        <v>14</v>
      </c>
      <c r="AJ316" s="116" t="s">
        <v>15</v>
      </c>
      <c r="AL316" t="s">
        <v>274</v>
      </c>
      <c r="AO316">
        <v>2.14</v>
      </c>
    </row>
    <row r="317" spans="2:41" x14ac:dyDescent="0.25">
      <c r="B317" s="116" t="s">
        <v>251</v>
      </c>
      <c r="C317" s="116" t="s">
        <v>14</v>
      </c>
      <c r="D317" s="116" t="s">
        <v>169</v>
      </c>
      <c r="E317" s="116" t="s">
        <v>209</v>
      </c>
      <c r="F317" s="116" t="s">
        <v>25</v>
      </c>
      <c r="G317">
        <v>90</v>
      </c>
      <c r="H317" s="276"/>
      <c r="I317" s="116">
        <f>тБакМаг_2020_21_Зимен[[#This Row],[SUM(`TotalHours`)]]-тБакМаг_2020_21_Зимен[[#This Row],[Стари Часове]]</f>
        <v>90</v>
      </c>
      <c r="J317" s="116"/>
      <c r="K317" s="116"/>
      <c r="O317" t="s">
        <v>243</v>
      </c>
      <c r="P317" s="116" t="s">
        <v>14</v>
      </c>
      <c r="Q317" s="116" t="s">
        <v>72</v>
      </c>
      <c r="R317" s="116" t="s">
        <v>209</v>
      </c>
      <c r="S317" s="116" t="s">
        <v>14</v>
      </c>
      <c r="T317" s="192">
        <v>909</v>
      </c>
      <c r="U317" s="273"/>
      <c r="V31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7" s="192"/>
      <c r="X317" s="116"/>
      <c r="AB317" s="116" t="s">
        <v>243</v>
      </c>
      <c r="AC317" s="116" t="s">
        <v>209</v>
      </c>
      <c r="AD317">
        <v>15</v>
      </c>
      <c r="AE317" s="116" t="s">
        <v>67</v>
      </c>
      <c r="AF317">
        <v>19</v>
      </c>
      <c r="AG317" s="116" t="s">
        <v>14</v>
      </c>
      <c r="AH317" s="116" t="s">
        <v>84</v>
      </c>
      <c r="AI317" s="116" t="s">
        <v>14</v>
      </c>
      <c r="AJ317" s="116" t="s">
        <v>26</v>
      </c>
      <c r="AL317" t="s">
        <v>274</v>
      </c>
      <c r="AO317">
        <v>15</v>
      </c>
    </row>
    <row r="318" spans="2:41" x14ac:dyDescent="0.25">
      <c r="B318" s="116" t="s">
        <v>251</v>
      </c>
      <c r="C318" s="116" t="s">
        <v>14</v>
      </c>
      <c r="D318" s="116" t="s">
        <v>169</v>
      </c>
      <c r="E318" s="116" t="s">
        <v>209</v>
      </c>
      <c r="F318" s="116" t="s">
        <v>12</v>
      </c>
      <c r="G318">
        <v>75</v>
      </c>
      <c r="H318" s="276"/>
      <c r="I318" s="116">
        <f>тБакМаг_2020_21_Зимен[[#This Row],[SUM(`TotalHours`)]]-тБакМаг_2020_21_Зимен[[#This Row],[Стари Часове]]</f>
        <v>75</v>
      </c>
      <c r="J318" s="116"/>
      <c r="K318" s="116"/>
      <c r="O318" t="s">
        <v>243</v>
      </c>
      <c r="P318" s="116" t="s">
        <v>14</v>
      </c>
      <c r="Q318" s="116" t="s">
        <v>72</v>
      </c>
      <c r="R318" s="116" t="s">
        <v>209</v>
      </c>
      <c r="S318" s="116" t="s">
        <v>27</v>
      </c>
      <c r="T318" s="192">
        <v>30</v>
      </c>
      <c r="U318" s="273"/>
      <c r="V31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8" s="192"/>
      <c r="X318" s="116"/>
      <c r="AB318" s="116" t="s">
        <v>243</v>
      </c>
      <c r="AC318" s="116" t="s">
        <v>209</v>
      </c>
      <c r="AD318">
        <v>15</v>
      </c>
      <c r="AE318" s="116" t="s">
        <v>67</v>
      </c>
      <c r="AF318">
        <v>19</v>
      </c>
      <c r="AG318" s="116" t="s">
        <v>14</v>
      </c>
      <c r="AH318" s="116" t="s">
        <v>84</v>
      </c>
      <c r="AI318" s="116" t="s">
        <v>14</v>
      </c>
      <c r="AJ318" s="116" t="s">
        <v>16</v>
      </c>
      <c r="AL318" t="s">
        <v>274</v>
      </c>
      <c r="AO318">
        <v>60</v>
      </c>
    </row>
    <row r="319" spans="2:41" x14ac:dyDescent="0.25">
      <c r="B319" s="116" t="s">
        <v>251</v>
      </c>
      <c r="C319" s="116" t="s">
        <v>14</v>
      </c>
      <c r="D319" s="116" t="s">
        <v>169</v>
      </c>
      <c r="E319" s="116" t="s">
        <v>209</v>
      </c>
      <c r="F319" s="116" t="s">
        <v>14</v>
      </c>
      <c r="G319">
        <v>189</v>
      </c>
      <c r="H319" s="276"/>
      <c r="I319" s="116">
        <f>тБакМаг_2020_21_Зимен[[#This Row],[SUM(`TotalHours`)]]-тБакМаг_2020_21_Зимен[[#This Row],[Стари Часове]]</f>
        <v>189</v>
      </c>
      <c r="J319" s="116"/>
      <c r="K319" s="116"/>
      <c r="O319" t="s">
        <v>243</v>
      </c>
      <c r="P319" s="116" t="s">
        <v>14</v>
      </c>
      <c r="Q319" s="116" t="s">
        <v>72</v>
      </c>
      <c r="R319" s="116" t="s">
        <v>210</v>
      </c>
      <c r="S319" s="116" t="s">
        <v>14</v>
      </c>
      <c r="T319" s="192">
        <v>150</v>
      </c>
      <c r="U319" s="273"/>
      <c r="V31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19" s="192"/>
      <c r="X319" s="116"/>
      <c r="AB319" s="116" t="s">
        <v>243</v>
      </c>
      <c r="AC319" s="116" t="s">
        <v>209</v>
      </c>
      <c r="AD319">
        <v>15</v>
      </c>
      <c r="AE319" s="116" t="s">
        <v>67</v>
      </c>
      <c r="AF319">
        <v>19</v>
      </c>
      <c r="AG319" s="116" t="s">
        <v>14</v>
      </c>
      <c r="AH319" s="116" t="s">
        <v>84</v>
      </c>
      <c r="AI319" s="116" t="s">
        <v>14</v>
      </c>
      <c r="AJ319" s="116" t="s">
        <v>27</v>
      </c>
      <c r="AL319" t="s">
        <v>274</v>
      </c>
      <c r="AO319">
        <v>70.540000000000006</v>
      </c>
    </row>
    <row r="320" spans="2:41" x14ac:dyDescent="0.25">
      <c r="B320" s="116" t="s">
        <v>251</v>
      </c>
      <c r="C320" s="116" t="s">
        <v>14</v>
      </c>
      <c r="D320" s="116" t="s">
        <v>169</v>
      </c>
      <c r="E320" s="116" t="s">
        <v>209</v>
      </c>
      <c r="F320" s="116" t="s">
        <v>26</v>
      </c>
      <c r="G320">
        <v>30</v>
      </c>
      <c r="H320" s="276"/>
      <c r="I320" s="116">
        <f>тБакМаг_2020_21_Зимен[[#This Row],[SUM(`TotalHours`)]]-тБакМаг_2020_21_Зимен[[#This Row],[Стари Часове]]</f>
        <v>30</v>
      </c>
      <c r="J320" s="116"/>
      <c r="K320" s="116"/>
      <c r="O320" t="s">
        <v>243</v>
      </c>
      <c r="P320" s="116" t="s">
        <v>14</v>
      </c>
      <c r="Q320" s="116" t="s">
        <v>72</v>
      </c>
      <c r="R320" s="116" t="s">
        <v>210</v>
      </c>
      <c r="S320" s="116" t="s">
        <v>17</v>
      </c>
      <c r="T320" s="192">
        <v>13.5</v>
      </c>
      <c r="U320" s="273"/>
      <c r="V32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0" s="192"/>
      <c r="X320" s="116"/>
      <c r="AB320" s="116" t="s">
        <v>243</v>
      </c>
      <c r="AC320" s="116" t="s">
        <v>209</v>
      </c>
      <c r="AD320">
        <v>15</v>
      </c>
      <c r="AE320" s="116" t="s">
        <v>67</v>
      </c>
      <c r="AF320">
        <v>19</v>
      </c>
      <c r="AG320" s="116" t="s">
        <v>14</v>
      </c>
      <c r="AH320" s="116" t="s">
        <v>84</v>
      </c>
      <c r="AI320" s="116" t="s">
        <v>14</v>
      </c>
      <c r="AJ320" s="116" t="s">
        <v>17</v>
      </c>
      <c r="AL320" t="s">
        <v>274</v>
      </c>
      <c r="AO320">
        <v>30</v>
      </c>
    </row>
    <row r="321" spans="2:41" x14ac:dyDescent="0.25">
      <c r="B321" s="116" t="s">
        <v>251</v>
      </c>
      <c r="C321" s="116" t="s">
        <v>14</v>
      </c>
      <c r="D321" s="116" t="s">
        <v>169</v>
      </c>
      <c r="E321" s="116" t="s">
        <v>209</v>
      </c>
      <c r="F321" s="116" t="s">
        <v>27</v>
      </c>
      <c r="G321">
        <v>30</v>
      </c>
      <c r="H321" s="276"/>
      <c r="I321" s="116">
        <f>тБакМаг_2020_21_Зимен[[#This Row],[SUM(`TotalHours`)]]-тБакМаг_2020_21_Зимен[[#This Row],[Стари Часове]]</f>
        <v>30</v>
      </c>
      <c r="J321" s="116"/>
      <c r="K321" s="116"/>
      <c r="O321" t="s">
        <v>243</v>
      </c>
      <c r="P321" s="116" t="s">
        <v>14</v>
      </c>
      <c r="Q321" s="116" t="s">
        <v>73</v>
      </c>
      <c r="R321" s="116" t="s">
        <v>209</v>
      </c>
      <c r="S321" s="116" t="s">
        <v>14</v>
      </c>
      <c r="T321" s="192">
        <v>1827.5281</v>
      </c>
      <c r="U321" s="273"/>
      <c r="V32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1" s="192"/>
      <c r="X321" s="116"/>
      <c r="AB321" s="116" t="s">
        <v>243</v>
      </c>
      <c r="AC321" s="116" t="s">
        <v>209</v>
      </c>
      <c r="AD321">
        <v>15</v>
      </c>
      <c r="AE321" s="116" t="s">
        <v>67</v>
      </c>
      <c r="AF321">
        <v>20</v>
      </c>
      <c r="AG321" s="116" t="s">
        <v>14</v>
      </c>
      <c r="AH321" s="116" t="s">
        <v>85</v>
      </c>
      <c r="AI321" s="116" t="s">
        <v>14</v>
      </c>
      <c r="AJ321" s="116" t="s">
        <v>20</v>
      </c>
      <c r="AL321" t="s">
        <v>274</v>
      </c>
      <c r="AO321">
        <v>4.5</v>
      </c>
    </row>
    <row r="322" spans="2:41" x14ac:dyDescent="0.25">
      <c r="B322" s="116" t="s">
        <v>251</v>
      </c>
      <c r="C322" s="116" t="s">
        <v>14</v>
      </c>
      <c r="D322" s="116" t="s">
        <v>169</v>
      </c>
      <c r="E322" s="116" t="s">
        <v>209</v>
      </c>
      <c r="F322" s="116" t="s">
        <v>17</v>
      </c>
      <c r="G322">
        <v>75</v>
      </c>
      <c r="H322" s="276"/>
      <c r="I322" s="116">
        <f>тБакМаг_2020_21_Зимен[[#This Row],[SUM(`TotalHours`)]]-тБакМаг_2020_21_Зимен[[#This Row],[Стари Часове]]</f>
        <v>75</v>
      </c>
      <c r="J322" s="116"/>
      <c r="K322" s="116"/>
      <c r="O322" t="s">
        <v>243</v>
      </c>
      <c r="P322" s="116" t="s">
        <v>14</v>
      </c>
      <c r="Q322" s="116" t="s">
        <v>73</v>
      </c>
      <c r="R322" s="116" t="s">
        <v>209</v>
      </c>
      <c r="S322" s="116" t="s">
        <v>16</v>
      </c>
      <c r="T322" s="192">
        <v>60</v>
      </c>
      <c r="U322" s="273"/>
      <c r="V32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2" s="192"/>
      <c r="X322" s="116"/>
      <c r="AB322" s="116" t="s">
        <v>243</v>
      </c>
      <c r="AC322" s="116" t="s">
        <v>209</v>
      </c>
      <c r="AD322">
        <v>15</v>
      </c>
      <c r="AE322" s="116" t="s">
        <v>67</v>
      </c>
      <c r="AF322">
        <v>20</v>
      </c>
      <c r="AG322" s="116" t="s">
        <v>14</v>
      </c>
      <c r="AH322" s="116" t="s">
        <v>85</v>
      </c>
      <c r="AI322" s="116" t="s">
        <v>14</v>
      </c>
      <c r="AJ322" s="116" t="s">
        <v>14</v>
      </c>
      <c r="AL322" t="s">
        <v>274</v>
      </c>
      <c r="AO322">
        <v>1428.82</v>
      </c>
    </row>
    <row r="323" spans="2:41" x14ac:dyDescent="0.25">
      <c r="B323" s="116" t="s">
        <v>251</v>
      </c>
      <c r="C323" s="116" t="s">
        <v>14</v>
      </c>
      <c r="D323" s="116" t="s">
        <v>169</v>
      </c>
      <c r="E323" s="116" t="s">
        <v>210</v>
      </c>
      <c r="F323" s="116" t="s">
        <v>10</v>
      </c>
      <c r="G323">
        <v>49.5</v>
      </c>
      <c r="H323" s="276"/>
      <c r="I323" s="116">
        <f>тБакМаг_2020_21_Зимен[[#This Row],[SUM(`TotalHours`)]]-тБакМаг_2020_21_Зимен[[#This Row],[Стари Часове]]</f>
        <v>49.5</v>
      </c>
      <c r="J323" s="116"/>
      <c r="K323" s="116"/>
      <c r="O323" t="s">
        <v>243</v>
      </c>
      <c r="P323" s="116" t="s">
        <v>14</v>
      </c>
      <c r="Q323" s="116" t="s">
        <v>73</v>
      </c>
      <c r="R323" s="116" t="s">
        <v>209</v>
      </c>
      <c r="S323" s="116" t="s">
        <v>27</v>
      </c>
      <c r="T323" s="192">
        <v>131.8398</v>
      </c>
      <c r="U323" s="273"/>
      <c r="V32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3" s="192"/>
      <c r="X323" s="116"/>
      <c r="AB323" s="116" t="s">
        <v>243</v>
      </c>
      <c r="AC323" s="116" t="s">
        <v>209</v>
      </c>
      <c r="AD323">
        <v>15</v>
      </c>
      <c r="AE323" s="116" t="s">
        <v>67</v>
      </c>
      <c r="AF323">
        <v>20</v>
      </c>
      <c r="AG323" s="116" t="s">
        <v>14</v>
      </c>
      <c r="AH323" s="116" t="s">
        <v>85</v>
      </c>
      <c r="AI323" s="116" t="s">
        <v>14</v>
      </c>
      <c r="AJ323" s="116" t="s">
        <v>27</v>
      </c>
      <c r="AL323" t="s">
        <v>274</v>
      </c>
      <c r="AO323">
        <v>119.32</v>
      </c>
    </row>
    <row r="324" spans="2:41" x14ac:dyDescent="0.25">
      <c r="B324" s="116" t="s">
        <v>251</v>
      </c>
      <c r="C324" s="116" t="s">
        <v>14</v>
      </c>
      <c r="D324" s="116" t="s">
        <v>169</v>
      </c>
      <c r="E324" s="116" t="s">
        <v>210</v>
      </c>
      <c r="F324" s="116" t="s">
        <v>14</v>
      </c>
      <c r="G324">
        <v>267</v>
      </c>
      <c r="H324" s="276"/>
      <c r="I324" s="116">
        <f>тБакМаг_2020_21_Зимен[[#This Row],[SUM(`TotalHours`)]]-тБакМаг_2020_21_Зимен[[#This Row],[Стари Часове]]</f>
        <v>267</v>
      </c>
      <c r="J324" s="116"/>
      <c r="K324" s="116"/>
      <c r="O324" t="s">
        <v>243</v>
      </c>
      <c r="P324" s="116" t="s">
        <v>14</v>
      </c>
      <c r="Q324" s="116" t="s">
        <v>73</v>
      </c>
      <c r="R324" s="116" t="s">
        <v>210</v>
      </c>
      <c r="S324" s="116" t="s">
        <v>12</v>
      </c>
      <c r="T324" s="192">
        <v>123</v>
      </c>
      <c r="U324" s="273"/>
      <c r="V32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4" s="192"/>
      <c r="X324" s="116"/>
      <c r="AB324" s="116" t="s">
        <v>243</v>
      </c>
      <c r="AC324" s="116" t="s">
        <v>209</v>
      </c>
      <c r="AD324">
        <v>15</v>
      </c>
      <c r="AE324" s="116" t="s">
        <v>67</v>
      </c>
      <c r="AF324">
        <v>21</v>
      </c>
      <c r="AG324" s="116" t="s">
        <v>14</v>
      </c>
      <c r="AH324" s="116" t="s">
        <v>190</v>
      </c>
      <c r="AI324" s="116" t="s">
        <v>14</v>
      </c>
      <c r="AJ324" s="116" t="s">
        <v>9</v>
      </c>
      <c r="AL324" t="s">
        <v>274</v>
      </c>
      <c r="AO324">
        <v>45</v>
      </c>
    </row>
    <row r="325" spans="2:41" x14ac:dyDescent="0.25">
      <c r="B325" s="116" t="s">
        <v>251</v>
      </c>
      <c r="C325" s="116" t="s">
        <v>14</v>
      </c>
      <c r="D325" s="116" t="s">
        <v>169</v>
      </c>
      <c r="E325" s="116" t="s">
        <v>210</v>
      </c>
      <c r="F325" s="116" t="s">
        <v>17</v>
      </c>
      <c r="G325">
        <v>78</v>
      </c>
      <c r="H325" s="276"/>
      <c r="I325" s="116">
        <f>тБакМаг_2020_21_Зимен[[#This Row],[SUM(`TotalHours`)]]-тБакМаг_2020_21_Зимен[[#This Row],[Стари Часове]]</f>
        <v>78</v>
      </c>
      <c r="J325" s="116"/>
      <c r="K325" s="116"/>
      <c r="O325" t="s">
        <v>243</v>
      </c>
      <c r="P325" s="116" t="s">
        <v>14</v>
      </c>
      <c r="Q325" s="116" t="s">
        <v>73</v>
      </c>
      <c r="R325" s="116" t="s">
        <v>210</v>
      </c>
      <c r="S325" s="116" t="s">
        <v>14</v>
      </c>
      <c r="T325" s="192">
        <v>337.28550000000001</v>
      </c>
      <c r="U325" s="273"/>
      <c r="V32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5" s="192"/>
      <c r="X325" s="116"/>
      <c r="AB325" s="116" t="s">
        <v>243</v>
      </c>
      <c r="AC325" s="116" t="s">
        <v>209</v>
      </c>
      <c r="AD325">
        <v>15</v>
      </c>
      <c r="AE325" s="116" t="s">
        <v>67</v>
      </c>
      <c r="AF325">
        <v>21</v>
      </c>
      <c r="AG325" s="116" t="s">
        <v>14</v>
      </c>
      <c r="AH325" s="116" t="s">
        <v>190</v>
      </c>
      <c r="AI325" s="116" t="s">
        <v>14</v>
      </c>
      <c r="AJ325" s="116" t="s">
        <v>14</v>
      </c>
      <c r="AL325" t="s">
        <v>274</v>
      </c>
      <c r="AO325">
        <v>993</v>
      </c>
    </row>
    <row r="326" spans="2:41" x14ac:dyDescent="0.25">
      <c r="B326" s="116" t="s">
        <v>251</v>
      </c>
      <c r="C326" s="116" t="s">
        <v>14</v>
      </c>
      <c r="D326" s="116" t="s">
        <v>169</v>
      </c>
      <c r="E326" s="116" t="s">
        <v>210</v>
      </c>
      <c r="F326" s="116" t="s">
        <v>19</v>
      </c>
      <c r="G326">
        <v>49.5</v>
      </c>
      <c r="H326" s="276"/>
      <c r="I326" s="116">
        <f>тБакМаг_2020_21_Зимен[[#This Row],[SUM(`TotalHours`)]]-тБакМаг_2020_21_Зимен[[#This Row],[Стари Часове]]</f>
        <v>49.5</v>
      </c>
      <c r="J326" s="116"/>
      <c r="K326" s="116"/>
      <c r="O326" t="s">
        <v>243</v>
      </c>
      <c r="P326" s="116" t="s">
        <v>14</v>
      </c>
      <c r="Q326" s="116" t="s">
        <v>73</v>
      </c>
      <c r="R326" s="116" t="s">
        <v>210</v>
      </c>
      <c r="S326" s="116" t="s">
        <v>17</v>
      </c>
      <c r="T326" s="192">
        <v>28.5</v>
      </c>
      <c r="U326" s="273"/>
      <c r="V32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6" s="192"/>
      <c r="X326" s="116"/>
      <c r="AB326" s="116" t="s">
        <v>243</v>
      </c>
      <c r="AC326" s="116" t="s">
        <v>209</v>
      </c>
      <c r="AD326">
        <v>15</v>
      </c>
      <c r="AE326" s="116" t="s">
        <v>67</v>
      </c>
      <c r="AF326">
        <v>23</v>
      </c>
      <c r="AG326" s="116" t="s">
        <v>27</v>
      </c>
      <c r="AH326" s="116" t="s">
        <v>87</v>
      </c>
      <c r="AI326" s="116" t="s">
        <v>27</v>
      </c>
      <c r="AJ326" s="116" t="s">
        <v>16</v>
      </c>
      <c r="AL326" t="s">
        <v>274</v>
      </c>
      <c r="AO326">
        <v>210</v>
      </c>
    </row>
    <row r="327" spans="2:41" x14ac:dyDescent="0.25">
      <c r="B327" s="116" t="s">
        <v>251</v>
      </c>
      <c r="C327" s="116" t="s">
        <v>14</v>
      </c>
      <c r="D327" s="116" t="s">
        <v>71</v>
      </c>
      <c r="E327" s="116" t="s">
        <v>209</v>
      </c>
      <c r="F327" s="116" t="s">
        <v>14</v>
      </c>
      <c r="G327">
        <v>1063.9412</v>
      </c>
      <c r="H327" s="276"/>
      <c r="I327" s="116">
        <f>тБакМаг_2020_21_Зимен[[#This Row],[SUM(`TotalHours`)]]-тБакМаг_2020_21_Зимен[[#This Row],[Стари Часове]]</f>
        <v>1063.9412</v>
      </c>
      <c r="J327" s="116"/>
      <c r="K327" s="116"/>
      <c r="O327" t="s">
        <v>243</v>
      </c>
      <c r="P327" s="116" t="s">
        <v>14</v>
      </c>
      <c r="Q327" s="116" t="s">
        <v>74</v>
      </c>
      <c r="R327" s="116" t="s">
        <v>209</v>
      </c>
      <c r="S327" s="116" t="s">
        <v>20</v>
      </c>
      <c r="T327" s="192">
        <v>5.4545000000000003</v>
      </c>
      <c r="U327" s="273"/>
      <c r="V32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7" s="192"/>
      <c r="X327" s="116"/>
      <c r="AB327" s="116" t="s">
        <v>243</v>
      </c>
      <c r="AC327" s="116" t="s">
        <v>209</v>
      </c>
      <c r="AD327">
        <v>15</v>
      </c>
      <c r="AE327" s="116" t="s">
        <v>67</v>
      </c>
      <c r="AF327">
        <v>23</v>
      </c>
      <c r="AG327" s="116" t="s">
        <v>27</v>
      </c>
      <c r="AH327" s="116" t="s">
        <v>87</v>
      </c>
      <c r="AI327" s="116" t="s">
        <v>27</v>
      </c>
      <c r="AJ327" s="116" t="s">
        <v>27</v>
      </c>
      <c r="AL327" t="s">
        <v>274</v>
      </c>
      <c r="AO327">
        <v>5163.07</v>
      </c>
    </row>
    <row r="328" spans="2:41" x14ac:dyDescent="0.25">
      <c r="B328" s="116" t="s">
        <v>251</v>
      </c>
      <c r="C328" s="116" t="s">
        <v>14</v>
      </c>
      <c r="D328" s="116" t="s">
        <v>71</v>
      </c>
      <c r="E328" s="116" t="s">
        <v>209</v>
      </c>
      <c r="F328" s="116" t="s">
        <v>27</v>
      </c>
      <c r="G328">
        <v>90</v>
      </c>
      <c r="H328" s="276"/>
      <c r="I328" s="116">
        <f>тБакМаг_2020_21_Зимен[[#This Row],[SUM(`TotalHours`)]]-тБакМаг_2020_21_Зимен[[#This Row],[Стари Часове]]</f>
        <v>90</v>
      </c>
      <c r="J328" s="116"/>
      <c r="K328" s="116"/>
      <c r="O328" t="s">
        <v>243</v>
      </c>
      <c r="P328" s="116" t="s">
        <v>14</v>
      </c>
      <c r="Q328" s="116" t="s">
        <v>74</v>
      </c>
      <c r="R328" s="116" t="s">
        <v>209</v>
      </c>
      <c r="S328" s="116" t="s">
        <v>14</v>
      </c>
      <c r="T328" s="192">
        <v>1107.2055</v>
      </c>
      <c r="U328" s="273"/>
      <c r="V32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8" s="192"/>
      <c r="X328" s="116"/>
      <c r="AB328" s="116" t="s">
        <v>243</v>
      </c>
      <c r="AC328" s="116" t="s">
        <v>209</v>
      </c>
      <c r="AD328">
        <v>15</v>
      </c>
      <c r="AE328" s="116" t="s">
        <v>67</v>
      </c>
      <c r="AF328">
        <v>23</v>
      </c>
      <c r="AG328" s="116" t="s">
        <v>27</v>
      </c>
      <c r="AH328" s="116" t="s">
        <v>87</v>
      </c>
      <c r="AI328" s="116" t="s">
        <v>27</v>
      </c>
      <c r="AJ328" s="116" t="s">
        <v>17</v>
      </c>
      <c r="AL328" t="s">
        <v>274</v>
      </c>
      <c r="AO328">
        <v>96</v>
      </c>
    </row>
    <row r="329" spans="2:41" x14ac:dyDescent="0.25">
      <c r="B329" s="116" t="s">
        <v>251</v>
      </c>
      <c r="C329" s="116" t="s">
        <v>14</v>
      </c>
      <c r="D329" s="116" t="s">
        <v>71</v>
      </c>
      <c r="E329" s="116" t="s">
        <v>209</v>
      </c>
      <c r="F329" s="116" t="s">
        <v>17</v>
      </c>
      <c r="G329">
        <v>18</v>
      </c>
      <c r="H329" s="276"/>
      <c r="I329" s="116">
        <f>тБакМаг_2020_21_Зимен[[#This Row],[SUM(`TotalHours`)]]-тБакМаг_2020_21_Зимен[[#This Row],[Стари Часове]]</f>
        <v>18</v>
      </c>
      <c r="J329" s="116"/>
      <c r="K329" s="116"/>
      <c r="O329" t="s">
        <v>243</v>
      </c>
      <c r="P329" s="116" t="s">
        <v>14</v>
      </c>
      <c r="Q329" s="116" t="s">
        <v>74</v>
      </c>
      <c r="R329" s="116" t="s">
        <v>209</v>
      </c>
      <c r="S329" s="116" t="s">
        <v>26</v>
      </c>
      <c r="T329" s="192">
        <v>15</v>
      </c>
      <c r="U329" s="273"/>
      <c r="V32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29" s="192"/>
      <c r="X329" s="116"/>
      <c r="AB329" s="116" t="s">
        <v>243</v>
      </c>
      <c r="AC329" s="116" t="s">
        <v>209</v>
      </c>
      <c r="AD329">
        <v>15</v>
      </c>
      <c r="AE329" s="116" t="s">
        <v>67</v>
      </c>
      <c r="AF329">
        <v>24</v>
      </c>
      <c r="AG329" s="116" t="s">
        <v>27</v>
      </c>
      <c r="AH329" s="116" t="s">
        <v>88</v>
      </c>
      <c r="AI329" s="116" t="s">
        <v>27</v>
      </c>
      <c r="AJ329" s="116" t="s">
        <v>27</v>
      </c>
      <c r="AL329" t="s">
        <v>274</v>
      </c>
      <c r="AO329">
        <v>1910.1</v>
      </c>
    </row>
    <row r="330" spans="2:41" x14ac:dyDescent="0.25">
      <c r="B330" s="116" t="s">
        <v>251</v>
      </c>
      <c r="C330" s="116" t="s">
        <v>14</v>
      </c>
      <c r="D330" s="116" t="s">
        <v>71</v>
      </c>
      <c r="E330" s="116" t="s">
        <v>210</v>
      </c>
      <c r="F330" s="116" t="s">
        <v>14</v>
      </c>
      <c r="G330">
        <v>215.25</v>
      </c>
      <c r="H330" s="276"/>
      <c r="I330" s="116">
        <f>тБакМаг_2020_21_Зимен[[#This Row],[SUM(`TotalHours`)]]-тБакМаг_2020_21_Зимен[[#This Row],[Стари Часове]]</f>
        <v>215.25</v>
      </c>
      <c r="J330" s="116"/>
      <c r="K330" s="116"/>
      <c r="O330" t="s">
        <v>243</v>
      </c>
      <c r="P330" s="116" t="s">
        <v>14</v>
      </c>
      <c r="Q330" s="116" t="s">
        <v>74</v>
      </c>
      <c r="R330" s="116" t="s">
        <v>209</v>
      </c>
      <c r="S330" s="116" t="s">
        <v>16</v>
      </c>
      <c r="T330" s="192">
        <v>60</v>
      </c>
      <c r="U330" s="273"/>
      <c r="V33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0" s="192"/>
      <c r="X330" s="116"/>
      <c r="AB330" s="116" t="s">
        <v>243</v>
      </c>
      <c r="AC330" s="116" t="s">
        <v>209</v>
      </c>
      <c r="AD330">
        <v>15</v>
      </c>
      <c r="AE330" s="116" t="s">
        <v>67</v>
      </c>
      <c r="AF330">
        <v>24</v>
      </c>
      <c r="AG330" s="116" t="s">
        <v>27</v>
      </c>
      <c r="AH330" s="116" t="s">
        <v>88</v>
      </c>
      <c r="AI330" s="116" t="s">
        <v>27</v>
      </c>
      <c r="AJ330" s="116" t="s">
        <v>17</v>
      </c>
      <c r="AL330" t="s">
        <v>274</v>
      </c>
      <c r="AO330">
        <v>30</v>
      </c>
    </row>
    <row r="331" spans="2:41" x14ac:dyDescent="0.25">
      <c r="B331" s="116" t="s">
        <v>251</v>
      </c>
      <c r="C331" s="116" t="s">
        <v>14</v>
      </c>
      <c r="D331" s="116" t="s">
        <v>72</v>
      </c>
      <c r="E331" s="116" t="s">
        <v>209</v>
      </c>
      <c r="F331" s="116" t="s">
        <v>14</v>
      </c>
      <c r="G331">
        <v>1070.069</v>
      </c>
      <c r="H331" s="276"/>
      <c r="I331" s="116">
        <f>тБакМаг_2020_21_Зимен[[#This Row],[SUM(`TotalHours`)]]-тБакМаг_2020_21_Зимен[[#This Row],[Стари Часове]]</f>
        <v>1070.069</v>
      </c>
      <c r="J331" s="116"/>
      <c r="K331" s="116"/>
      <c r="O331" t="s">
        <v>243</v>
      </c>
      <c r="P331" s="116" t="s">
        <v>14</v>
      </c>
      <c r="Q331" s="116" t="s">
        <v>74</v>
      </c>
      <c r="R331" s="116" t="s">
        <v>209</v>
      </c>
      <c r="S331" s="116" t="s">
        <v>27</v>
      </c>
      <c r="T331" s="192">
        <v>45</v>
      </c>
      <c r="U331" s="273"/>
      <c r="V33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1" s="192"/>
      <c r="X331" s="116"/>
      <c r="AB331" s="116" t="s">
        <v>243</v>
      </c>
      <c r="AC331" s="116" t="s">
        <v>209</v>
      </c>
      <c r="AD331">
        <v>16</v>
      </c>
      <c r="AE331" s="116" t="s">
        <v>90</v>
      </c>
      <c r="AF331">
        <v>2</v>
      </c>
      <c r="AG331" s="116" t="s">
        <v>17</v>
      </c>
      <c r="AH331" s="116" t="s">
        <v>90</v>
      </c>
      <c r="AI331" s="116" t="s">
        <v>17</v>
      </c>
      <c r="AJ331" s="116" t="s">
        <v>20</v>
      </c>
      <c r="AL331" t="s">
        <v>274</v>
      </c>
      <c r="AO331">
        <v>19.2</v>
      </c>
    </row>
    <row r="332" spans="2:41" x14ac:dyDescent="0.25">
      <c r="B332" s="116" t="s">
        <v>251</v>
      </c>
      <c r="C332" s="116" t="s">
        <v>14</v>
      </c>
      <c r="D332" s="116" t="s">
        <v>72</v>
      </c>
      <c r="E332" s="116" t="s">
        <v>209</v>
      </c>
      <c r="F332" s="116" t="s">
        <v>27</v>
      </c>
      <c r="G332">
        <v>90</v>
      </c>
      <c r="H332" s="276"/>
      <c r="I332" s="116">
        <f>тБакМаг_2020_21_Зимен[[#This Row],[SUM(`TotalHours`)]]-тБакМаг_2020_21_Зимен[[#This Row],[Стари Часове]]</f>
        <v>90</v>
      </c>
      <c r="J332" s="116"/>
      <c r="K332" s="116"/>
      <c r="O332" t="s">
        <v>243</v>
      </c>
      <c r="P332" s="116" t="s">
        <v>14</v>
      </c>
      <c r="Q332" s="116" t="s">
        <v>75</v>
      </c>
      <c r="R332" s="116" t="s">
        <v>209</v>
      </c>
      <c r="S332" s="116" t="s">
        <v>20</v>
      </c>
      <c r="T332" s="192">
        <v>8.1818000000000008</v>
      </c>
      <c r="U332" s="273"/>
      <c r="V33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2" s="192"/>
      <c r="X332" s="116"/>
      <c r="AB332" s="116" t="s">
        <v>243</v>
      </c>
      <c r="AC332" s="116" t="s">
        <v>209</v>
      </c>
      <c r="AD332">
        <v>16</v>
      </c>
      <c r="AE332" s="116" t="s">
        <v>90</v>
      </c>
      <c r="AF332">
        <v>2</v>
      </c>
      <c r="AG332" s="116" t="s">
        <v>17</v>
      </c>
      <c r="AH332" s="116" t="s">
        <v>90</v>
      </c>
      <c r="AI332" s="116" t="s">
        <v>17</v>
      </c>
      <c r="AJ332" s="116" t="s">
        <v>14</v>
      </c>
      <c r="AL332" t="s">
        <v>274</v>
      </c>
      <c r="AO332">
        <v>55.5</v>
      </c>
    </row>
    <row r="333" spans="2:41" x14ac:dyDescent="0.25">
      <c r="B333" s="116" t="s">
        <v>251</v>
      </c>
      <c r="C333" s="116" t="s">
        <v>14</v>
      </c>
      <c r="D333" s="116" t="s">
        <v>72</v>
      </c>
      <c r="E333" s="116" t="s">
        <v>210</v>
      </c>
      <c r="F333" s="116" t="s">
        <v>14</v>
      </c>
      <c r="G333">
        <v>852.25</v>
      </c>
      <c r="H333" s="276"/>
      <c r="I333" s="116">
        <f>тБакМаг_2020_21_Зимен[[#This Row],[SUM(`TotalHours`)]]-тБакМаг_2020_21_Зимен[[#This Row],[Стари Часове]]</f>
        <v>852.25</v>
      </c>
      <c r="J333" s="116"/>
      <c r="K333" s="116"/>
      <c r="O333" t="s">
        <v>243</v>
      </c>
      <c r="P333" s="116" t="s">
        <v>14</v>
      </c>
      <c r="Q333" s="116" t="s">
        <v>75</v>
      </c>
      <c r="R333" s="116" t="s">
        <v>209</v>
      </c>
      <c r="S333" s="116" t="s">
        <v>14</v>
      </c>
      <c r="T333" s="192">
        <v>1360.1315999999999</v>
      </c>
      <c r="U333" s="273"/>
      <c r="V33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3" s="192"/>
      <c r="X333" s="116"/>
      <c r="AB333" s="116" t="s">
        <v>243</v>
      </c>
      <c r="AC333" s="116" t="s">
        <v>209</v>
      </c>
      <c r="AD333">
        <v>16</v>
      </c>
      <c r="AE333" s="116" t="s">
        <v>90</v>
      </c>
      <c r="AF333">
        <v>2</v>
      </c>
      <c r="AG333" s="116" t="s">
        <v>17</v>
      </c>
      <c r="AH333" s="116" t="s">
        <v>90</v>
      </c>
      <c r="AI333" s="116" t="s">
        <v>17</v>
      </c>
      <c r="AJ333" s="116" t="s">
        <v>16</v>
      </c>
      <c r="AL333" t="s">
        <v>274</v>
      </c>
      <c r="AO333">
        <v>45</v>
      </c>
    </row>
    <row r="334" spans="2:41" x14ac:dyDescent="0.25">
      <c r="B334" s="116" t="s">
        <v>251</v>
      </c>
      <c r="C334" s="116" t="s">
        <v>14</v>
      </c>
      <c r="D334" s="116" t="s">
        <v>73</v>
      </c>
      <c r="E334" s="116" t="s">
        <v>209</v>
      </c>
      <c r="F334" s="116" t="s">
        <v>25</v>
      </c>
      <c r="G334">
        <v>12.307700000000001</v>
      </c>
      <c r="H334" s="276"/>
      <c r="I334" s="116">
        <f>тБакМаг_2020_21_Зимен[[#This Row],[SUM(`TotalHours`)]]-тБакМаг_2020_21_Зимен[[#This Row],[Стари Часове]]</f>
        <v>12.307700000000001</v>
      </c>
      <c r="J334" s="116"/>
      <c r="K334" s="116"/>
      <c r="O334" t="s">
        <v>243</v>
      </c>
      <c r="P334" s="116" t="s">
        <v>14</v>
      </c>
      <c r="Q334" s="116" t="s">
        <v>75</v>
      </c>
      <c r="R334" s="116" t="s">
        <v>209</v>
      </c>
      <c r="S334" s="116" t="s">
        <v>26</v>
      </c>
      <c r="T334" s="192">
        <v>17.5</v>
      </c>
      <c r="U334" s="273"/>
      <c r="V33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4" s="192"/>
      <c r="X334" s="116"/>
      <c r="AB334" s="116" t="s">
        <v>243</v>
      </c>
      <c r="AC334" s="116" t="s">
        <v>209</v>
      </c>
      <c r="AD334">
        <v>16</v>
      </c>
      <c r="AE334" s="116" t="s">
        <v>90</v>
      </c>
      <c r="AF334">
        <v>2</v>
      </c>
      <c r="AG334" s="116" t="s">
        <v>17</v>
      </c>
      <c r="AH334" s="116" t="s">
        <v>90</v>
      </c>
      <c r="AI334" s="116" t="s">
        <v>17</v>
      </c>
      <c r="AJ334" s="116" t="s">
        <v>17</v>
      </c>
      <c r="AL334" t="s">
        <v>274</v>
      </c>
      <c r="AO334">
        <v>2555.38</v>
      </c>
    </row>
    <row r="335" spans="2:41" x14ac:dyDescent="0.25">
      <c r="B335" s="116" t="s">
        <v>251</v>
      </c>
      <c r="C335" s="116" t="s">
        <v>14</v>
      </c>
      <c r="D335" s="116" t="s">
        <v>73</v>
      </c>
      <c r="E335" s="116" t="s">
        <v>209</v>
      </c>
      <c r="F335" s="116" t="s">
        <v>14</v>
      </c>
      <c r="G335">
        <v>1563.2565</v>
      </c>
      <c r="H335" s="276"/>
      <c r="I335" s="116">
        <f>тБакМаг_2020_21_Зимен[[#This Row],[SUM(`TotalHours`)]]-тБакМаг_2020_21_Зимен[[#This Row],[Стари Часове]]</f>
        <v>1563.2565</v>
      </c>
      <c r="J335" s="116"/>
      <c r="K335" s="116"/>
      <c r="O335" t="s">
        <v>243</v>
      </c>
      <c r="P335" s="116" t="s">
        <v>14</v>
      </c>
      <c r="Q335" s="116" t="s">
        <v>75</v>
      </c>
      <c r="R335" s="116" t="s">
        <v>209</v>
      </c>
      <c r="S335" s="116" t="s">
        <v>16</v>
      </c>
      <c r="T335" s="192">
        <v>69.930999999999997</v>
      </c>
      <c r="U335" s="273"/>
      <c r="V33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5" s="192"/>
      <c r="X335" s="116"/>
      <c r="AB335" s="116" t="s">
        <v>243</v>
      </c>
      <c r="AC335" s="116" t="s">
        <v>209</v>
      </c>
      <c r="AD335">
        <v>16</v>
      </c>
      <c r="AE335" s="116" t="s">
        <v>90</v>
      </c>
      <c r="AF335">
        <v>3</v>
      </c>
      <c r="AG335" s="116" t="s">
        <v>17</v>
      </c>
      <c r="AH335" s="116" t="s">
        <v>91</v>
      </c>
      <c r="AI335" s="116" t="s">
        <v>17</v>
      </c>
      <c r="AJ335" s="116" t="s">
        <v>20</v>
      </c>
      <c r="AL335" t="s">
        <v>274</v>
      </c>
      <c r="AO335">
        <v>4.8</v>
      </c>
    </row>
    <row r="336" spans="2:41" x14ac:dyDescent="0.25">
      <c r="B336" s="116" t="s">
        <v>251</v>
      </c>
      <c r="C336" s="116" t="s">
        <v>14</v>
      </c>
      <c r="D336" s="116" t="s">
        <v>73</v>
      </c>
      <c r="E336" s="116" t="s">
        <v>209</v>
      </c>
      <c r="F336" s="116" t="s">
        <v>27</v>
      </c>
      <c r="G336">
        <v>95.833299999999994</v>
      </c>
      <c r="H336" s="276"/>
      <c r="I336" s="116">
        <f>тБакМаг_2020_21_Зимен[[#This Row],[SUM(`TotalHours`)]]-тБакМаг_2020_21_Зимен[[#This Row],[Стари Часове]]</f>
        <v>95.833299999999994</v>
      </c>
      <c r="J336" s="116"/>
      <c r="K336" s="116"/>
      <c r="O336" t="s">
        <v>243</v>
      </c>
      <c r="P336" s="116" t="s">
        <v>14</v>
      </c>
      <c r="Q336" s="116" t="s">
        <v>75</v>
      </c>
      <c r="R336" s="116" t="s">
        <v>209</v>
      </c>
      <c r="S336" s="116" t="s">
        <v>27</v>
      </c>
      <c r="T336" s="192">
        <v>157.09360000000001</v>
      </c>
      <c r="U336" s="273"/>
      <c r="V33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6" s="192"/>
      <c r="X336" s="116"/>
      <c r="AB336" s="116" t="s">
        <v>243</v>
      </c>
      <c r="AC336" s="116" t="s">
        <v>209</v>
      </c>
      <c r="AD336">
        <v>16</v>
      </c>
      <c r="AE336" s="116" t="s">
        <v>90</v>
      </c>
      <c r="AF336">
        <v>3</v>
      </c>
      <c r="AG336" s="116" t="s">
        <v>17</v>
      </c>
      <c r="AH336" s="116" t="s">
        <v>91</v>
      </c>
      <c r="AI336" s="116" t="s">
        <v>17</v>
      </c>
      <c r="AJ336" s="116" t="s">
        <v>14</v>
      </c>
      <c r="AL336" t="s">
        <v>274</v>
      </c>
      <c r="AO336">
        <v>4.5</v>
      </c>
    </row>
    <row r="337" spans="2:41" x14ac:dyDescent="0.25">
      <c r="B337" s="116" t="s">
        <v>251</v>
      </c>
      <c r="C337" s="116" t="s">
        <v>14</v>
      </c>
      <c r="D337" s="116" t="s">
        <v>73</v>
      </c>
      <c r="E337" s="116" t="s">
        <v>209</v>
      </c>
      <c r="F337" s="116" t="s">
        <v>17</v>
      </c>
      <c r="G337">
        <v>60</v>
      </c>
      <c r="H337" s="276"/>
      <c r="I337" s="116">
        <f>тБакМаг_2020_21_Зимен[[#This Row],[SUM(`TotalHours`)]]-тБакМаг_2020_21_Зимен[[#This Row],[Стари Часове]]</f>
        <v>60</v>
      </c>
      <c r="J337" s="116"/>
      <c r="K337" s="116"/>
      <c r="O337" t="s">
        <v>243</v>
      </c>
      <c r="P337" s="116" t="s">
        <v>14</v>
      </c>
      <c r="Q337" s="116" t="s">
        <v>75</v>
      </c>
      <c r="R337" s="116" t="s">
        <v>210</v>
      </c>
      <c r="S337" s="116" t="s">
        <v>14</v>
      </c>
      <c r="T337" s="192">
        <v>232.71430000000001</v>
      </c>
      <c r="U337" s="273"/>
      <c r="V33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7" s="192"/>
      <c r="X337" s="116"/>
      <c r="AB337" s="116" t="s">
        <v>243</v>
      </c>
      <c r="AC337" s="116" t="s">
        <v>209</v>
      </c>
      <c r="AD337">
        <v>16</v>
      </c>
      <c r="AE337" s="116" t="s">
        <v>90</v>
      </c>
      <c r="AF337">
        <v>3</v>
      </c>
      <c r="AG337" s="116" t="s">
        <v>17</v>
      </c>
      <c r="AH337" s="116" t="s">
        <v>91</v>
      </c>
      <c r="AI337" s="116" t="s">
        <v>17</v>
      </c>
      <c r="AJ337" s="116" t="s">
        <v>16</v>
      </c>
      <c r="AL337" t="s">
        <v>274</v>
      </c>
      <c r="AO337">
        <v>60</v>
      </c>
    </row>
    <row r="338" spans="2:41" x14ac:dyDescent="0.25">
      <c r="B338" s="116" t="s">
        <v>251</v>
      </c>
      <c r="C338" s="116" t="s">
        <v>14</v>
      </c>
      <c r="D338" s="116" t="s">
        <v>73</v>
      </c>
      <c r="E338" s="116" t="s">
        <v>210</v>
      </c>
      <c r="F338" s="116" t="s">
        <v>12</v>
      </c>
      <c r="G338">
        <v>90</v>
      </c>
      <c r="H338" s="276"/>
      <c r="I338" s="116">
        <f>тБакМаг_2020_21_Зимен[[#This Row],[SUM(`TotalHours`)]]-тБакМаг_2020_21_Зимен[[#This Row],[Стари Часове]]</f>
        <v>90</v>
      </c>
      <c r="J338" s="116"/>
      <c r="K338" s="116"/>
      <c r="O338" t="s">
        <v>243</v>
      </c>
      <c r="P338" s="116" t="s">
        <v>14</v>
      </c>
      <c r="Q338" s="116" t="s">
        <v>75</v>
      </c>
      <c r="R338" s="116" t="s">
        <v>210</v>
      </c>
      <c r="S338" s="116" t="s">
        <v>27</v>
      </c>
      <c r="T338" s="192">
        <v>15</v>
      </c>
      <c r="U338" s="273"/>
      <c r="V33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8" s="192"/>
      <c r="X338" s="116"/>
      <c r="AB338" s="116" t="s">
        <v>243</v>
      </c>
      <c r="AC338" s="116" t="s">
        <v>209</v>
      </c>
      <c r="AD338">
        <v>16</v>
      </c>
      <c r="AE338" s="116" t="s">
        <v>90</v>
      </c>
      <c r="AF338">
        <v>3</v>
      </c>
      <c r="AG338" s="116" t="s">
        <v>17</v>
      </c>
      <c r="AH338" s="116" t="s">
        <v>91</v>
      </c>
      <c r="AI338" s="116" t="s">
        <v>17</v>
      </c>
      <c r="AJ338" s="116" t="s">
        <v>17</v>
      </c>
      <c r="AL338" t="s">
        <v>274</v>
      </c>
      <c r="AO338">
        <v>511.12</v>
      </c>
    </row>
    <row r="339" spans="2:41" x14ac:dyDescent="0.25">
      <c r="B339" s="116" t="s">
        <v>251</v>
      </c>
      <c r="C339" s="116" t="s">
        <v>14</v>
      </c>
      <c r="D339" s="116" t="s">
        <v>73</v>
      </c>
      <c r="E339" s="116" t="s">
        <v>210</v>
      </c>
      <c r="F339" s="116" t="s">
        <v>14</v>
      </c>
      <c r="G339">
        <v>402.69569999999999</v>
      </c>
      <c r="H339" s="276"/>
      <c r="I339" s="116">
        <f>тБакМаг_2020_21_Зимен[[#This Row],[SUM(`TotalHours`)]]-тБакМаг_2020_21_Зимен[[#This Row],[Стари Часове]]</f>
        <v>402.69569999999999</v>
      </c>
      <c r="J339" s="116"/>
      <c r="K339" s="116"/>
      <c r="O339" t="s">
        <v>243</v>
      </c>
      <c r="P339" s="116" t="s">
        <v>14</v>
      </c>
      <c r="Q339" s="116" t="s">
        <v>76</v>
      </c>
      <c r="R339" s="116" t="s">
        <v>209</v>
      </c>
      <c r="S339" s="116" t="s">
        <v>20</v>
      </c>
      <c r="T339" s="192">
        <v>5</v>
      </c>
      <c r="U339" s="273"/>
      <c r="V33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39" s="192"/>
      <c r="X339" s="116"/>
      <c r="AB339" s="116" t="s">
        <v>243</v>
      </c>
      <c r="AC339" s="116" t="s">
        <v>209</v>
      </c>
      <c r="AD339">
        <v>17</v>
      </c>
      <c r="AE339" s="116" t="s">
        <v>92</v>
      </c>
      <c r="AF339">
        <v>1</v>
      </c>
      <c r="AG339" s="116" t="s">
        <v>11</v>
      </c>
      <c r="AH339" s="116" t="s">
        <v>93</v>
      </c>
      <c r="AI339" s="116" t="s">
        <v>11</v>
      </c>
      <c r="AJ339" s="116" t="s">
        <v>20</v>
      </c>
      <c r="AL339" t="s">
        <v>274</v>
      </c>
      <c r="AO339">
        <v>60</v>
      </c>
    </row>
    <row r="340" spans="2:41" x14ac:dyDescent="0.25">
      <c r="B340" s="116" t="s">
        <v>251</v>
      </c>
      <c r="C340" s="116" t="s">
        <v>14</v>
      </c>
      <c r="D340" s="116" t="s">
        <v>73</v>
      </c>
      <c r="E340" s="116" t="s">
        <v>210</v>
      </c>
      <c r="F340" s="116" t="s">
        <v>26</v>
      </c>
      <c r="G340">
        <v>2.6535000000000002</v>
      </c>
      <c r="H340" s="276"/>
      <c r="I340" s="116">
        <f>тБакМаг_2020_21_Зимен[[#This Row],[SUM(`TotalHours`)]]-тБакМаг_2020_21_Зимен[[#This Row],[Стари Часове]]</f>
        <v>2.6535000000000002</v>
      </c>
      <c r="J340" s="116"/>
      <c r="K340" s="116"/>
      <c r="O340" t="s">
        <v>243</v>
      </c>
      <c r="P340" s="116" t="s">
        <v>14</v>
      </c>
      <c r="Q340" s="116" t="s">
        <v>76</v>
      </c>
      <c r="R340" s="116" t="s">
        <v>209</v>
      </c>
      <c r="S340" s="116" t="s">
        <v>14</v>
      </c>
      <c r="T340" s="192">
        <v>1312.7746</v>
      </c>
      <c r="U340" s="273"/>
      <c r="V34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0" s="192"/>
      <c r="X340" s="116"/>
      <c r="AB340" s="116" t="s">
        <v>243</v>
      </c>
      <c r="AC340" s="116" t="s">
        <v>209</v>
      </c>
      <c r="AD340">
        <v>17</v>
      </c>
      <c r="AE340" s="116" t="s">
        <v>92</v>
      </c>
      <c r="AF340">
        <v>1</v>
      </c>
      <c r="AG340" s="116" t="s">
        <v>11</v>
      </c>
      <c r="AH340" s="116" t="s">
        <v>93</v>
      </c>
      <c r="AI340" s="116" t="s">
        <v>11</v>
      </c>
      <c r="AJ340" s="116" t="s">
        <v>11</v>
      </c>
      <c r="AL340" t="s">
        <v>274</v>
      </c>
      <c r="AO340">
        <v>1320</v>
      </c>
    </row>
    <row r="341" spans="2:41" x14ac:dyDescent="0.25">
      <c r="B341" s="116" t="s">
        <v>251</v>
      </c>
      <c r="C341" s="116" t="s">
        <v>14</v>
      </c>
      <c r="D341" s="116" t="s">
        <v>73</v>
      </c>
      <c r="E341" s="116" t="s">
        <v>210</v>
      </c>
      <c r="F341" s="116" t="s">
        <v>27</v>
      </c>
      <c r="G341">
        <v>9</v>
      </c>
      <c r="H341" s="276"/>
      <c r="I341" s="116">
        <f>тБакМаг_2020_21_Зимен[[#This Row],[SUM(`TotalHours`)]]-тБакМаг_2020_21_Зимен[[#This Row],[Стари Часове]]</f>
        <v>9</v>
      </c>
      <c r="J341" s="116"/>
      <c r="K341" s="116"/>
      <c r="O341" t="s">
        <v>243</v>
      </c>
      <c r="P341" s="116" t="s">
        <v>14</v>
      </c>
      <c r="Q341" s="116" t="s">
        <v>76</v>
      </c>
      <c r="R341" s="116" t="s">
        <v>209</v>
      </c>
      <c r="S341" s="116" t="s">
        <v>16</v>
      </c>
      <c r="T341" s="192">
        <v>60</v>
      </c>
      <c r="U341" s="273"/>
      <c r="V34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1" s="192"/>
      <c r="X341" s="116"/>
      <c r="AB341" s="116" t="s">
        <v>243</v>
      </c>
      <c r="AC341" s="116" t="s">
        <v>209</v>
      </c>
      <c r="AD341">
        <v>18</v>
      </c>
      <c r="AE341" s="116" t="s">
        <v>94</v>
      </c>
      <c r="AF341">
        <v>1</v>
      </c>
      <c r="AG341" s="116" t="s">
        <v>8</v>
      </c>
      <c r="AH341" s="116" t="s">
        <v>202</v>
      </c>
      <c r="AI341" s="116" t="s">
        <v>8</v>
      </c>
      <c r="AJ341" s="116" t="s">
        <v>8</v>
      </c>
      <c r="AL341" t="s">
        <v>274</v>
      </c>
      <c r="AO341">
        <v>1007.52</v>
      </c>
    </row>
    <row r="342" spans="2:41" x14ac:dyDescent="0.25">
      <c r="B342" s="116" t="s">
        <v>251</v>
      </c>
      <c r="C342" s="116" t="s">
        <v>14</v>
      </c>
      <c r="D342" s="116" t="s">
        <v>73</v>
      </c>
      <c r="E342" s="116" t="s">
        <v>210</v>
      </c>
      <c r="F342" s="116" t="s">
        <v>17</v>
      </c>
      <c r="G342">
        <v>93</v>
      </c>
      <c r="H342" s="276"/>
      <c r="I342" s="116">
        <f>тБакМаг_2020_21_Зимен[[#This Row],[SUM(`TotalHours`)]]-тБакМаг_2020_21_Зимен[[#This Row],[Стари Часове]]</f>
        <v>93</v>
      </c>
      <c r="J342" s="116"/>
      <c r="K342" s="116"/>
      <c r="O342" t="s">
        <v>243</v>
      </c>
      <c r="P342" s="116" t="s">
        <v>14</v>
      </c>
      <c r="Q342" s="116" t="s">
        <v>76</v>
      </c>
      <c r="R342" s="116" t="s">
        <v>209</v>
      </c>
      <c r="S342" s="116" t="s">
        <v>27</v>
      </c>
      <c r="T342" s="192">
        <v>57.8202</v>
      </c>
      <c r="U342" s="273"/>
      <c r="V34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2" s="192"/>
      <c r="X342" s="116"/>
      <c r="AB342" s="116" t="s">
        <v>243</v>
      </c>
      <c r="AC342" s="116" t="s">
        <v>209</v>
      </c>
      <c r="AD342">
        <v>18</v>
      </c>
      <c r="AE342" s="116" t="s">
        <v>94</v>
      </c>
      <c r="AF342">
        <v>1</v>
      </c>
      <c r="AG342" s="116" t="s">
        <v>8</v>
      </c>
      <c r="AH342" s="116" t="s">
        <v>202</v>
      </c>
      <c r="AI342" s="116" t="s">
        <v>8</v>
      </c>
      <c r="AJ342" s="116" t="s">
        <v>27</v>
      </c>
      <c r="AL342" t="s">
        <v>274</v>
      </c>
      <c r="AO342">
        <v>6</v>
      </c>
    </row>
    <row r="343" spans="2:41" x14ac:dyDescent="0.25">
      <c r="B343" s="116" t="s">
        <v>251</v>
      </c>
      <c r="C343" s="116" t="s">
        <v>14</v>
      </c>
      <c r="D343" s="116" t="s">
        <v>74</v>
      </c>
      <c r="E343" s="116" t="s">
        <v>209</v>
      </c>
      <c r="F343" s="116" t="s">
        <v>14</v>
      </c>
      <c r="G343">
        <v>1357.7382</v>
      </c>
      <c r="H343" s="276"/>
      <c r="I343" s="116">
        <f>тБакМаг_2020_21_Зимен[[#This Row],[SUM(`TotalHours`)]]-тБакМаг_2020_21_Зимен[[#This Row],[Стари Часове]]</f>
        <v>1357.7382</v>
      </c>
      <c r="J343" s="116"/>
      <c r="K343" s="116"/>
      <c r="O343" t="s">
        <v>243</v>
      </c>
      <c r="P343" s="116" t="s">
        <v>14</v>
      </c>
      <c r="Q343" s="116" t="s">
        <v>76</v>
      </c>
      <c r="R343" s="116" t="s">
        <v>210</v>
      </c>
      <c r="S343" s="116" t="s">
        <v>14</v>
      </c>
      <c r="T343" s="192">
        <v>15</v>
      </c>
      <c r="U343" s="273"/>
      <c r="V34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3" s="192"/>
      <c r="X343" s="116"/>
      <c r="AB343" s="116" t="s">
        <v>243</v>
      </c>
      <c r="AC343" s="116" t="s">
        <v>209</v>
      </c>
      <c r="AD343">
        <v>18</v>
      </c>
      <c r="AE343" s="116" t="s">
        <v>94</v>
      </c>
      <c r="AF343">
        <v>1</v>
      </c>
      <c r="AG343" s="116" t="s">
        <v>8</v>
      </c>
      <c r="AH343" s="116" t="s">
        <v>202</v>
      </c>
      <c r="AI343" s="116" t="s">
        <v>8</v>
      </c>
      <c r="AJ343" s="116" t="s">
        <v>18</v>
      </c>
      <c r="AL343" t="s">
        <v>274</v>
      </c>
      <c r="AO343">
        <v>75</v>
      </c>
    </row>
    <row r="344" spans="2:41" x14ac:dyDescent="0.25">
      <c r="B344" s="116" t="s">
        <v>251</v>
      </c>
      <c r="C344" s="116" t="s">
        <v>14</v>
      </c>
      <c r="D344" s="116" t="s">
        <v>74</v>
      </c>
      <c r="E344" s="116" t="s">
        <v>209</v>
      </c>
      <c r="F344" s="116" t="s">
        <v>27</v>
      </c>
      <c r="G344">
        <v>90</v>
      </c>
      <c r="H344" s="276"/>
      <c r="I344" s="116">
        <f>тБакМаг_2020_21_Зимен[[#This Row],[SUM(`TotalHours`)]]-тБакМаг_2020_21_Зимен[[#This Row],[Стари Часове]]</f>
        <v>90</v>
      </c>
      <c r="J344" s="116"/>
      <c r="K344" s="116"/>
      <c r="O344" t="s">
        <v>243</v>
      </c>
      <c r="P344" s="116" t="s">
        <v>14</v>
      </c>
      <c r="Q344" s="116" t="s">
        <v>77</v>
      </c>
      <c r="R344" s="116" t="s">
        <v>209</v>
      </c>
      <c r="S344" s="116" t="s">
        <v>20</v>
      </c>
      <c r="T344" s="192">
        <v>5</v>
      </c>
      <c r="U344" s="273"/>
      <c r="V34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4" s="192"/>
      <c r="X344" s="116"/>
      <c r="AB344" s="116" t="s">
        <v>243</v>
      </c>
      <c r="AC344" s="116" t="s">
        <v>209</v>
      </c>
      <c r="AD344">
        <v>18</v>
      </c>
      <c r="AE344" s="116" t="s">
        <v>94</v>
      </c>
      <c r="AF344">
        <v>2</v>
      </c>
      <c r="AG344" s="116" t="s">
        <v>8</v>
      </c>
      <c r="AH344" s="116" t="s">
        <v>95</v>
      </c>
      <c r="AI344" s="116" t="s">
        <v>8</v>
      </c>
      <c r="AJ344" s="116" t="s">
        <v>8</v>
      </c>
      <c r="AL344" t="s">
        <v>274</v>
      </c>
      <c r="AO344">
        <v>3082.75</v>
      </c>
    </row>
    <row r="345" spans="2:41" x14ac:dyDescent="0.25">
      <c r="B345" s="116" t="s">
        <v>251</v>
      </c>
      <c r="C345" s="116" t="s">
        <v>14</v>
      </c>
      <c r="D345" s="116" t="s">
        <v>74</v>
      </c>
      <c r="E345" s="116" t="s">
        <v>209</v>
      </c>
      <c r="F345" s="116" t="s">
        <v>17</v>
      </c>
      <c r="G345">
        <v>45</v>
      </c>
      <c r="H345" s="276"/>
      <c r="I345" s="116">
        <f>тБакМаг_2020_21_Зимен[[#This Row],[SUM(`TotalHours`)]]-тБакМаг_2020_21_Зимен[[#This Row],[Стари Часове]]</f>
        <v>45</v>
      </c>
      <c r="J345" s="116"/>
      <c r="K345" s="116"/>
      <c r="O345" t="s">
        <v>243</v>
      </c>
      <c r="P345" s="116" t="s">
        <v>14</v>
      </c>
      <c r="Q345" s="116" t="s">
        <v>77</v>
      </c>
      <c r="R345" s="116" t="s">
        <v>209</v>
      </c>
      <c r="S345" s="116" t="s">
        <v>14</v>
      </c>
      <c r="T345" s="192">
        <v>1377</v>
      </c>
      <c r="U345" s="273"/>
      <c r="V34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5" s="192"/>
      <c r="X345" s="116"/>
      <c r="AB345" s="116" t="s">
        <v>243</v>
      </c>
      <c r="AC345" s="116" t="s">
        <v>209</v>
      </c>
      <c r="AD345">
        <v>18</v>
      </c>
      <c r="AE345" s="116" t="s">
        <v>94</v>
      </c>
      <c r="AF345">
        <v>2</v>
      </c>
      <c r="AG345" s="116" t="s">
        <v>8</v>
      </c>
      <c r="AH345" s="116" t="s">
        <v>95</v>
      </c>
      <c r="AI345" s="116" t="s">
        <v>8</v>
      </c>
      <c r="AJ345" s="116" t="s">
        <v>27</v>
      </c>
      <c r="AL345" t="s">
        <v>274</v>
      </c>
      <c r="AO345">
        <v>26</v>
      </c>
    </row>
    <row r="346" spans="2:41" x14ac:dyDescent="0.25">
      <c r="B346" s="116" t="s">
        <v>251</v>
      </c>
      <c r="C346" s="116" t="s">
        <v>14</v>
      </c>
      <c r="D346" s="116" t="s">
        <v>74</v>
      </c>
      <c r="E346" s="116" t="s">
        <v>210</v>
      </c>
      <c r="F346" s="116" t="s">
        <v>14</v>
      </c>
      <c r="G346">
        <v>12.8835</v>
      </c>
      <c r="H346" s="276"/>
      <c r="I346" s="116">
        <f>тБакМаг_2020_21_Зимен[[#This Row],[SUM(`TotalHours`)]]-тБакМаг_2020_21_Зимен[[#This Row],[Стари Часове]]</f>
        <v>12.8835</v>
      </c>
      <c r="J346" s="116"/>
      <c r="K346" s="116"/>
      <c r="O346" t="s">
        <v>243</v>
      </c>
      <c r="P346" s="116" t="s">
        <v>14</v>
      </c>
      <c r="Q346" s="116" t="s">
        <v>77</v>
      </c>
      <c r="R346" s="116" t="s">
        <v>209</v>
      </c>
      <c r="S346" s="116" t="s">
        <v>16</v>
      </c>
      <c r="T346" s="192">
        <v>36</v>
      </c>
      <c r="U346" s="273"/>
      <c r="V34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6" s="192"/>
      <c r="X346" s="116"/>
      <c r="AB346" s="116" t="s">
        <v>243</v>
      </c>
      <c r="AC346" s="116" t="s">
        <v>209</v>
      </c>
      <c r="AD346">
        <v>18</v>
      </c>
      <c r="AE346" s="116" t="s">
        <v>94</v>
      </c>
      <c r="AF346">
        <v>2</v>
      </c>
      <c r="AG346" s="116" t="s">
        <v>8</v>
      </c>
      <c r="AH346" s="116" t="s">
        <v>95</v>
      </c>
      <c r="AI346" s="116" t="s">
        <v>8</v>
      </c>
      <c r="AJ346" s="116" t="s">
        <v>18</v>
      </c>
      <c r="AL346" t="s">
        <v>274</v>
      </c>
      <c r="AO346">
        <v>526</v>
      </c>
    </row>
    <row r="347" spans="2:41" x14ac:dyDescent="0.25">
      <c r="B347" s="116" t="s">
        <v>251</v>
      </c>
      <c r="C347" s="116" t="s">
        <v>14</v>
      </c>
      <c r="D347" s="116" t="s">
        <v>74</v>
      </c>
      <c r="E347" s="116" t="s">
        <v>210</v>
      </c>
      <c r="F347" s="116" t="s">
        <v>26</v>
      </c>
      <c r="G347">
        <v>1.3267</v>
      </c>
      <c r="H347" s="276"/>
      <c r="I347" s="116">
        <f>тБакМаг_2020_21_Зимен[[#This Row],[SUM(`TotalHours`)]]-тБакМаг_2020_21_Зимен[[#This Row],[Стари Часове]]</f>
        <v>1.3267</v>
      </c>
      <c r="J347" s="116"/>
      <c r="K347" s="116"/>
      <c r="O347" t="s">
        <v>243</v>
      </c>
      <c r="P347" s="116" t="s">
        <v>14</v>
      </c>
      <c r="Q347" s="116" t="s">
        <v>77</v>
      </c>
      <c r="R347" s="116" t="s">
        <v>209</v>
      </c>
      <c r="S347" s="116" t="s">
        <v>27</v>
      </c>
      <c r="T347" s="192">
        <v>30</v>
      </c>
      <c r="U347" s="273"/>
      <c r="V34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7" s="192"/>
      <c r="X347" s="116"/>
      <c r="AB347" s="116" t="s">
        <v>243</v>
      </c>
      <c r="AC347" s="116" t="s">
        <v>209</v>
      </c>
      <c r="AD347">
        <v>18</v>
      </c>
      <c r="AE347" s="116" t="s">
        <v>94</v>
      </c>
      <c r="AF347">
        <v>2</v>
      </c>
      <c r="AG347" s="116" t="s">
        <v>8</v>
      </c>
      <c r="AH347" s="116" t="s">
        <v>95</v>
      </c>
      <c r="AI347" s="116" t="s">
        <v>8</v>
      </c>
      <c r="AJ347" s="116" t="s">
        <v>13</v>
      </c>
      <c r="AL347" t="s">
        <v>274</v>
      </c>
      <c r="AO347">
        <v>38</v>
      </c>
    </row>
    <row r="348" spans="2:41" x14ac:dyDescent="0.25">
      <c r="B348" s="116" t="s">
        <v>251</v>
      </c>
      <c r="C348" s="116" t="s">
        <v>14</v>
      </c>
      <c r="D348" s="116" t="s">
        <v>75</v>
      </c>
      <c r="E348" s="116" t="s">
        <v>209</v>
      </c>
      <c r="F348" s="116" t="s">
        <v>25</v>
      </c>
      <c r="G348">
        <v>1.5385</v>
      </c>
      <c r="H348" s="276"/>
      <c r="I348" s="116">
        <f>тБакМаг_2020_21_Зимен[[#This Row],[SUM(`TotalHours`)]]-тБакМаг_2020_21_Зимен[[#This Row],[Стари Часове]]</f>
        <v>1.5385</v>
      </c>
      <c r="J348" s="116"/>
      <c r="K348" s="116"/>
      <c r="O348" t="s">
        <v>243</v>
      </c>
      <c r="P348" s="116" t="s">
        <v>14</v>
      </c>
      <c r="Q348" s="116" t="s">
        <v>77</v>
      </c>
      <c r="R348" s="116" t="s">
        <v>210</v>
      </c>
      <c r="S348" s="116" t="s">
        <v>14</v>
      </c>
      <c r="T348" s="192">
        <v>347.57139999999998</v>
      </c>
      <c r="U348" s="273"/>
      <c r="V34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8" s="192"/>
      <c r="X348" s="116"/>
      <c r="AB348" s="116" t="s">
        <v>243</v>
      </c>
      <c r="AC348" s="116" t="s">
        <v>209</v>
      </c>
      <c r="AD348">
        <v>18</v>
      </c>
      <c r="AE348" s="116" t="s">
        <v>94</v>
      </c>
      <c r="AF348">
        <v>3</v>
      </c>
      <c r="AG348" s="116" t="s">
        <v>8</v>
      </c>
      <c r="AH348" s="116" t="s">
        <v>96</v>
      </c>
      <c r="AI348" s="116" t="s">
        <v>8</v>
      </c>
      <c r="AJ348" s="116" t="s">
        <v>8</v>
      </c>
      <c r="AL348" t="s">
        <v>274</v>
      </c>
      <c r="AO348">
        <v>1583.99</v>
      </c>
    </row>
    <row r="349" spans="2:41" x14ac:dyDescent="0.25">
      <c r="B349" s="116" t="s">
        <v>251</v>
      </c>
      <c r="C349" s="116" t="s">
        <v>14</v>
      </c>
      <c r="D349" s="116" t="s">
        <v>75</v>
      </c>
      <c r="E349" s="116" t="s">
        <v>209</v>
      </c>
      <c r="F349" s="116" t="s">
        <v>14</v>
      </c>
      <c r="G349">
        <v>1590.8536999999999</v>
      </c>
      <c r="H349" s="276"/>
      <c r="I349" s="116">
        <f>тБакМаг_2020_21_Зимен[[#This Row],[SUM(`TotalHours`)]]-тБакМаг_2020_21_Зимен[[#This Row],[Стари Часове]]</f>
        <v>1590.8536999999999</v>
      </c>
      <c r="J349" s="116"/>
      <c r="K349" s="116"/>
      <c r="O349" t="s">
        <v>243</v>
      </c>
      <c r="P349" s="116" t="s">
        <v>14</v>
      </c>
      <c r="Q349" s="116" t="s">
        <v>188</v>
      </c>
      <c r="R349" s="116" t="s">
        <v>209</v>
      </c>
      <c r="S349" s="116" t="s">
        <v>14</v>
      </c>
      <c r="T349" s="192">
        <v>1074.2084</v>
      </c>
      <c r="U349" s="273"/>
      <c r="V34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49" s="192"/>
      <c r="X349" s="116"/>
      <c r="AB349" s="116" t="s">
        <v>243</v>
      </c>
      <c r="AC349" s="116" t="s">
        <v>209</v>
      </c>
      <c r="AD349">
        <v>18</v>
      </c>
      <c r="AE349" s="116" t="s">
        <v>94</v>
      </c>
      <c r="AF349">
        <v>3</v>
      </c>
      <c r="AG349" s="116" t="s">
        <v>8</v>
      </c>
      <c r="AH349" s="116" t="s">
        <v>96</v>
      </c>
      <c r="AI349" s="116" t="s">
        <v>8</v>
      </c>
      <c r="AJ349" s="116" t="s">
        <v>9</v>
      </c>
      <c r="AL349" t="s">
        <v>274</v>
      </c>
      <c r="AO349">
        <v>157.5</v>
      </c>
    </row>
    <row r="350" spans="2:41" x14ac:dyDescent="0.25">
      <c r="B350" s="116" t="s">
        <v>251</v>
      </c>
      <c r="C350" s="116" t="s">
        <v>14</v>
      </c>
      <c r="D350" s="116" t="s">
        <v>75</v>
      </c>
      <c r="E350" s="116" t="s">
        <v>209</v>
      </c>
      <c r="F350" s="116" t="s">
        <v>27</v>
      </c>
      <c r="G350">
        <v>124.28570000000001</v>
      </c>
      <c r="H350" s="276"/>
      <c r="I350" s="116">
        <f>тБакМаг_2020_21_Зимен[[#This Row],[SUM(`TotalHours`)]]-тБакМаг_2020_21_Зимен[[#This Row],[Стари Часове]]</f>
        <v>124.28570000000001</v>
      </c>
      <c r="J350" s="116"/>
      <c r="K350" s="116"/>
      <c r="O350" t="s">
        <v>243</v>
      </c>
      <c r="P350" s="116" t="s">
        <v>14</v>
      </c>
      <c r="Q350" s="116" t="s">
        <v>188</v>
      </c>
      <c r="R350" s="116" t="s">
        <v>209</v>
      </c>
      <c r="S350" s="116" t="s">
        <v>15</v>
      </c>
      <c r="T350" s="192">
        <v>2.1429</v>
      </c>
      <c r="U350" s="273"/>
      <c r="V35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0" s="192"/>
      <c r="X350" s="116"/>
      <c r="AB350" s="116" t="s">
        <v>243</v>
      </c>
      <c r="AC350" s="116" t="s">
        <v>209</v>
      </c>
      <c r="AD350">
        <v>18</v>
      </c>
      <c r="AE350" s="116" t="s">
        <v>94</v>
      </c>
      <c r="AF350">
        <v>3</v>
      </c>
      <c r="AG350" s="116" t="s">
        <v>8</v>
      </c>
      <c r="AH350" s="116" t="s">
        <v>96</v>
      </c>
      <c r="AI350" s="116" t="s">
        <v>8</v>
      </c>
      <c r="AJ350" s="116" t="s">
        <v>25</v>
      </c>
      <c r="AL350" t="s">
        <v>274</v>
      </c>
      <c r="AO350">
        <v>105</v>
      </c>
    </row>
    <row r="351" spans="2:41" x14ac:dyDescent="0.25">
      <c r="B351" s="116" t="s">
        <v>251</v>
      </c>
      <c r="C351" s="116" t="s">
        <v>14</v>
      </c>
      <c r="D351" s="116" t="s">
        <v>75</v>
      </c>
      <c r="E351" s="116" t="s">
        <v>209</v>
      </c>
      <c r="F351" s="116" t="s">
        <v>17</v>
      </c>
      <c r="G351">
        <v>60</v>
      </c>
      <c r="H351" s="276"/>
      <c r="I351" s="116">
        <f>тБакМаг_2020_21_Зимен[[#This Row],[SUM(`TotalHours`)]]-тБакМаг_2020_21_Зимен[[#This Row],[Стари Часове]]</f>
        <v>60</v>
      </c>
      <c r="J351" s="116"/>
      <c r="K351" s="116"/>
      <c r="O351" t="s">
        <v>243</v>
      </c>
      <c r="P351" s="116" t="s">
        <v>14</v>
      </c>
      <c r="Q351" s="116" t="s">
        <v>188</v>
      </c>
      <c r="R351" s="116" t="s">
        <v>209</v>
      </c>
      <c r="S351" s="116" t="s">
        <v>26</v>
      </c>
      <c r="T351" s="192">
        <v>14.4643</v>
      </c>
      <c r="U351" s="273"/>
      <c r="V35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1" s="192"/>
      <c r="X351" s="116"/>
      <c r="AB351" s="116" t="s">
        <v>243</v>
      </c>
      <c r="AC351" s="116" t="s">
        <v>209</v>
      </c>
      <c r="AD351">
        <v>18</v>
      </c>
      <c r="AE351" s="116" t="s">
        <v>94</v>
      </c>
      <c r="AF351">
        <v>3</v>
      </c>
      <c r="AG351" s="116" t="s">
        <v>8</v>
      </c>
      <c r="AH351" s="116" t="s">
        <v>96</v>
      </c>
      <c r="AI351" s="116" t="s">
        <v>8</v>
      </c>
      <c r="AJ351" s="116" t="s">
        <v>14</v>
      </c>
      <c r="AL351" t="s">
        <v>274</v>
      </c>
      <c r="AO351">
        <v>29.78</v>
      </c>
    </row>
    <row r="352" spans="2:41" x14ac:dyDescent="0.25">
      <c r="B352" s="116" t="s">
        <v>251</v>
      </c>
      <c r="C352" s="116" t="s">
        <v>14</v>
      </c>
      <c r="D352" s="116" t="s">
        <v>75</v>
      </c>
      <c r="E352" s="116" t="s">
        <v>210</v>
      </c>
      <c r="F352" s="116" t="s">
        <v>14</v>
      </c>
      <c r="G352">
        <v>144</v>
      </c>
      <c r="H352" s="276"/>
      <c r="I352" s="116">
        <f>тБакМаг_2020_21_Зимен[[#This Row],[SUM(`TotalHours`)]]-тБакМаг_2020_21_Зимен[[#This Row],[Стари Часове]]</f>
        <v>144</v>
      </c>
      <c r="J352" s="116"/>
      <c r="K352" s="116"/>
      <c r="O352" t="s">
        <v>243</v>
      </c>
      <c r="P352" s="116" t="s">
        <v>14</v>
      </c>
      <c r="Q352" s="116" t="s">
        <v>188</v>
      </c>
      <c r="R352" s="116" t="s">
        <v>209</v>
      </c>
      <c r="S352" s="116" t="s">
        <v>27</v>
      </c>
      <c r="T352" s="192">
        <v>32.121200000000002</v>
      </c>
      <c r="U352" s="273"/>
      <c r="V35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2" s="192"/>
      <c r="X352" s="116"/>
      <c r="AB352" s="116" t="s">
        <v>243</v>
      </c>
      <c r="AC352" s="116" t="s">
        <v>209</v>
      </c>
      <c r="AD352">
        <v>18</v>
      </c>
      <c r="AE352" s="116" t="s">
        <v>94</v>
      </c>
      <c r="AF352">
        <v>3</v>
      </c>
      <c r="AG352" s="116" t="s">
        <v>8</v>
      </c>
      <c r="AH352" s="116" t="s">
        <v>96</v>
      </c>
      <c r="AI352" s="116" t="s">
        <v>8</v>
      </c>
      <c r="AJ352" s="116" t="s">
        <v>15</v>
      </c>
      <c r="AL352" t="s">
        <v>274</v>
      </c>
      <c r="AO352">
        <v>90</v>
      </c>
    </row>
    <row r="353" spans="2:41" x14ac:dyDescent="0.25">
      <c r="B353" s="116" t="s">
        <v>251</v>
      </c>
      <c r="C353" s="116" t="s">
        <v>14</v>
      </c>
      <c r="D353" s="116" t="s">
        <v>75</v>
      </c>
      <c r="E353" s="116" t="s">
        <v>210</v>
      </c>
      <c r="F353" s="116" t="s">
        <v>27</v>
      </c>
      <c r="G353">
        <v>12</v>
      </c>
      <c r="H353" s="276"/>
      <c r="I353" s="116">
        <f>тБакМаг_2020_21_Зимен[[#This Row],[SUM(`TotalHours`)]]-тБакМаг_2020_21_Зимен[[#This Row],[Стари Часове]]</f>
        <v>12</v>
      </c>
      <c r="J353" s="116"/>
      <c r="K353" s="116"/>
      <c r="O353" t="s">
        <v>243</v>
      </c>
      <c r="P353" s="116" t="s">
        <v>14</v>
      </c>
      <c r="Q353" s="116" t="s">
        <v>187</v>
      </c>
      <c r="R353" s="116" t="s">
        <v>209</v>
      </c>
      <c r="S353" s="116" t="s">
        <v>20</v>
      </c>
      <c r="T353" s="192">
        <v>12.2273</v>
      </c>
      <c r="U353" s="273"/>
      <c r="V35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3" s="192"/>
      <c r="X353" s="116"/>
      <c r="AB353" s="116" t="s">
        <v>243</v>
      </c>
      <c r="AC353" s="116" t="s">
        <v>209</v>
      </c>
      <c r="AD353">
        <v>18</v>
      </c>
      <c r="AE353" s="116" t="s">
        <v>94</v>
      </c>
      <c r="AF353">
        <v>3</v>
      </c>
      <c r="AG353" s="116" t="s">
        <v>8</v>
      </c>
      <c r="AH353" s="116" t="s">
        <v>96</v>
      </c>
      <c r="AI353" s="116" t="s">
        <v>8</v>
      </c>
      <c r="AJ353" s="116" t="s">
        <v>13</v>
      </c>
      <c r="AL353" t="s">
        <v>274</v>
      </c>
      <c r="AO353">
        <v>90</v>
      </c>
    </row>
    <row r="354" spans="2:41" x14ac:dyDescent="0.25">
      <c r="B354" s="116" t="s">
        <v>251</v>
      </c>
      <c r="C354" s="116" t="s">
        <v>14</v>
      </c>
      <c r="D354" s="116" t="s">
        <v>76</v>
      </c>
      <c r="E354" s="116" t="s">
        <v>209</v>
      </c>
      <c r="F354" s="116" t="s">
        <v>10</v>
      </c>
      <c r="G354">
        <v>105</v>
      </c>
      <c r="H354" s="276"/>
      <c r="I354" s="116">
        <f>тБакМаг_2020_21_Зимен[[#This Row],[SUM(`TotalHours`)]]-тБакМаг_2020_21_Зимен[[#This Row],[Стари Часове]]</f>
        <v>105</v>
      </c>
      <c r="J354" s="116"/>
      <c r="K354" s="116"/>
      <c r="O354" t="s">
        <v>243</v>
      </c>
      <c r="P354" s="116" t="s">
        <v>14</v>
      </c>
      <c r="Q354" s="116" t="s">
        <v>187</v>
      </c>
      <c r="R354" s="116" t="s">
        <v>209</v>
      </c>
      <c r="S354" s="116" t="s">
        <v>14</v>
      </c>
      <c r="T354" s="192">
        <v>1455.1895999999999</v>
      </c>
      <c r="U354" s="273"/>
      <c r="V35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4" s="192"/>
      <c r="X354" s="116"/>
      <c r="AB354" s="116" t="s">
        <v>243</v>
      </c>
      <c r="AC354" s="116" t="s">
        <v>209</v>
      </c>
      <c r="AD354">
        <v>18</v>
      </c>
      <c r="AE354" s="116" t="s">
        <v>94</v>
      </c>
      <c r="AF354">
        <v>4</v>
      </c>
      <c r="AG354" s="116" t="s">
        <v>8</v>
      </c>
      <c r="AH354" s="116" t="s">
        <v>97</v>
      </c>
      <c r="AI354" s="116" t="s">
        <v>8</v>
      </c>
      <c r="AJ354" s="116" t="s">
        <v>8</v>
      </c>
      <c r="AL354" t="s">
        <v>274</v>
      </c>
      <c r="AO354">
        <v>1481.85</v>
      </c>
    </row>
    <row r="355" spans="2:41" x14ac:dyDescent="0.25">
      <c r="B355" s="116" t="s">
        <v>251</v>
      </c>
      <c r="C355" s="116" t="s">
        <v>14</v>
      </c>
      <c r="D355" s="116" t="s">
        <v>76</v>
      </c>
      <c r="E355" s="116" t="s">
        <v>209</v>
      </c>
      <c r="F355" s="116" t="s">
        <v>25</v>
      </c>
      <c r="G355">
        <v>6.1538000000000004</v>
      </c>
      <c r="H355" s="276"/>
      <c r="I355" s="116">
        <f>тБакМаг_2020_21_Зимен[[#This Row],[SUM(`TotalHours`)]]-тБакМаг_2020_21_Зимен[[#This Row],[Стари Часове]]</f>
        <v>6.1538000000000004</v>
      </c>
      <c r="J355" s="116"/>
      <c r="K355" s="116"/>
      <c r="O355" t="s">
        <v>243</v>
      </c>
      <c r="P355" s="116" t="s">
        <v>14</v>
      </c>
      <c r="Q355" s="116" t="s">
        <v>187</v>
      </c>
      <c r="R355" s="116" t="s">
        <v>209</v>
      </c>
      <c r="S355" s="116" t="s">
        <v>15</v>
      </c>
      <c r="T355" s="192">
        <v>23.571400000000001</v>
      </c>
      <c r="U355" s="273"/>
      <c r="V35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5" s="192"/>
      <c r="X355" s="116"/>
      <c r="AB355" s="116" t="s">
        <v>243</v>
      </c>
      <c r="AC355" s="116" t="s">
        <v>209</v>
      </c>
      <c r="AD355">
        <v>18</v>
      </c>
      <c r="AE355" s="116" t="s">
        <v>94</v>
      </c>
      <c r="AF355">
        <v>4</v>
      </c>
      <c r="AG355" s="116" t="s">
        <v>8</v>
      </c>
      <c r="AH355" s="116" t="s">
        <v>97</v>
      </c>
      <c r="AI355" s="116" t="s">
        <v>8</v>
      </c>
      <c r="AJ355" s="116" t="s">
        <v>9</v>
      </c>
      <c r="AL355" t="s">
        <v>274</v>
      </c>
      <c r="AO355">
        <v>142.5</v>
      </c>
    </row>
    <row r="356" spans="2:41" x14ac:dyDescent="0.25">
      <c r="B356" s="116" t="s">
        <v>251</v>
      </c>
      <c r="C356" s="116" t="s">
        <v>14</v>
      </c>
      <c r="D356" s="116" t="s">
        <v>76</v>
      </c>
      <c r="E356" s="116" t="s">
        <v>209</v>
      </c>
      <c r="F356" s="116" t="s">
        <v>14</v>
      </c>
      <c r="G356">
        <v>1393.1013</v>
      </c>
      <c r="H356" s="276"/>
      <c r="I356" s="116">
        <f>тБакМаг_2020_21_Зимен[[#This Row],[SUM(`TotalHours`)]]-тБакМаг_2020_21_Зимен[[#This Row],[Стари Часове]]</f>
        <v>1393.1013</v>
      </c>
      <c r="J356" s="116"/>
      <c r="K356" s="116"/>
      <c r="O356" t="s">
        <v>243</v>
      </c>
      <c r="P356" s="116" t="s">
        <v>14</v>
      </c>
      <c r="Q356" s="116" t="s">
        <v>187</v>
      </c>
      <c r="R356" s="116" t="s">
        <v>209</v>
      </c>
      <c r="S356" s="116" t="s">
        <v>26</v>
      </c>
      <c r="T356" s="192">
        <v>0.53569999999999995</v>
      </c>
      <c r="U356" s="273"/>
      <c r="V35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6" s="192"/>
      <c r="X356" s="116"/>
      <c r="AB356" s="116" t="s">
        <v>243</v>
      </c>
      <c r="AC356" s="116" t="s">
        <v>209</v>
      </c>
      <c r="AD356">
        <v>18</v>
      </c>
      <c r="AE356" s="116" t="s">
        <v>94</v>
      </c>
      <c r="AF356">
        <v>4</v>
      </c>
      <c r="AG356" s="116" t="s">
        <v>8</v>
      </c>
      <c r="AH356" s="116" t="s">
        <v>97</v>
      </c>
      <c r="AI356" s="116" t="s">
        <v>8</v>
      </c>
      <c r="AJ356" s="116" t="s">
        <v>14</v>
      </c>
      <c r="AL356" t="s">
        <v>274</v>
      </c>
      <c r="AO356">
        <v>8.18</v>
      </c>
    </row>
    <row r="357" spans="2:41" x14ac:dyDescent="0.25">
      <c r="B357" s="116" t="s">
        <v>251</v>
      </c>
      <c r="C357" s="116" t="s">
        <v>14</v>
      </c>
      <c r="D357" s="116" t="s">
        <v>76</v>
      </c>
      <c r="E357" s="116" t="s">
        <v>209</v>
      </c>
      <c r="F357" s="116" t="s">
        <v>27</v>
      </c>
      <c r="G357">
        <v>41.714300000000001</v>
      </c>
      <c r="H357" s="276"/>
      <c r="I357" s="116">
        <f>тБакМаг_2020_21_Зимен[[#This Row],[SUM(`TotalHours`)]]-тБакМаг_2020_21_Зимен[[#This Row],[Стари Часове]]</f>
        <v>41.714300000000001</v>
      </c>
      <c r="J357" s="116"/>
      <c r="K357" s="116"/>
      <c r="O357" t="s">
        <v>243</v>
      </c>
      <c r="P357" s="116" t="s">
        <v>14</v>
      </c>
      <c r="Q357" s="116" t="s">
        <v>187</v>
      </c>
      <c r="R357" s="116" t="s">
        <v>209</v>
      </c>
      <c r="S357" s="116" t="s">
        <v>16</v>
      </c>
      <c r="T357" s="192">
        <v>60</v>
      </c>
      <c r="U357" s="273"/>
      <c r="V35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7" s="192"/>
      <c r="X357" s="116"/>
      <c r="AB357" s="116" t="s">
        <v>243</v>
      </c>
      <c r="AC357" s="116" t="s">
        <v>209</v>
      </c>
      <c r="AD357">
        <v>18</v>
      </c>
      <c r="AE357" s="116" t="s">
        <v>94</v>
      </c>
      <c r="AF357">
        <v>4</v>
      </c>
      <c r="AG357" s="116" t="s">
        <v>8</v>
      </c>
      <c r="AH357" s="116" t="s">
        <v>97</v>
      </c>
      <c r="AI357" s="116" t="s">
        <v>8</v>
      </c>
      <c r="AJ357" s="116" t="s">
        <v>15</v>
      </c>
      <c r="AL357" t="s">
        <v>274</v>
      </c>
      <c r="AO357">
        <v>30</v>
      </c>
    </row>
    <row r="358" spans="2:41" x14ac:dyDescent="0.25">
      <c r="B358" s="116" t="s">
        <v>251</v>
      </c>
      <c r="C358" s="116" t="s">
        <v>14</v>
      </c>
      <c r="D358" s="116" t="s">
        <v>76</v>
      </c>
      <c r="E358" s="116" t="s">
        <v>209</v>
      </c>
      <c r="F358" s="116" t="s">
        <v>17</v>
      </c>
      <c r="G358">
        <v>18</v>
      </c>
      <c r="H358" s="276"/>
      <c r="I358" s="116">
        <f>тБакМаг_2020_21_Зимен[[#This Row],[SUM(`TotalHours`)]]-тБакМаг_2020_21_Зимен[[#This Row],[Стари Часове]]</f>
        <v>18</v>
      </c>
      <c r="J358" s="116"/>
      <c r="K358" s="116"/>
      <c r="O358" t="s">
        <v>243</v>
      </c>
      <c r="P358" s="116" t="s">
        <v>14</v>
      </c>
      <c r="Q358" s="116" t="s">
        <v>187</v>
      </c>
      <c r="R358" s="116" t="s">
        <v>209</v>
      </c>
      <c r="S358" s="116" t="s">
        <v>27</v>
      </c>
      <c r="T358" s="192">
        <v>136.77340000000001</v>
      </c>
      <c r="U358" s="273"/>
      <c r="V35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8" s="192"/>
      <c r="X358" s="116"/>
      <c r="AB358" s="116" t="s">
        <v>243</v>
      </c>
      <c r="AC358" s="116" t="s">
        <v>209</v>
      </c>
      <c r="AD358">
        <v>18</v>
      </c>
      <c r="AE358" s="116" t="s">
        <v>94</v>
      </c>
      <c r="AF358">
        <v>4</v>
      </c>
      <c r="AG358" s="116" t="s">
        <v>8</v>
      </c>
      <c r="AH358" s="116" t="s">
        <v>97</v>
      </c>
      <c r="AI358" s="116" t="s">
        <v>8</v>
      </c>
      <c r="AJ358" s="116" t="s">
        <v>27</v>
      </c>
      <c r="AL358" t="s">
        <v>274</v>
      </c>
      <c r="AO358">
        <v>38.67</v>
      </c>
    </row>
    <row r="359" spans="2:41" x14ac:dyDescent="0.25">
      <c r="B359" s="116" t="s">
        <v>251</v>
      </c>
      <c r="C359" s="116" t="s">
        <v>14</v>
      </c>
      <c r="D359" s="116" t="s">
        <v>76</v>
      </c>
      <c r="E359" s="116" t="s">
        <v>210</v>
      </c>
      <c r="F359" s="116" t="s">
        <v>14</v>
      </c>
      <c r="G359">
        <v>72.75</v>
      </c>
      <c r="H359" s="276"/>
      <c r="I359" s="116">
        <f>тБакМаг_2020_21_Зимен[[#This Row],[SUM(`TotalHours`)]]-тБакМаг_2020_21_Зимен[[#This Row],[Стари Часове]]</f>
        <v>72.75</v>
      </c>
      <c r="J359" s="116"/>
      <c r="K359" s="116"/>
      <c r="O359" t="s">
        <v>243</v>
      </c>
      <c r="P359" s="116" t="s">
        <v>14</v>
      </c>
      <c r="Q359" s="116" t="s">
        <v>187</v>
      </c>
      <c r="R359" s="116" t="s">
        <v>209</v>
      </c>
      <c r="S359" s="116" t="s">
        <v>17</v>
      </c>
      <c r="T359" s="192">
        <v>30</v>
      </c>
      <c r="U359" s="273"/>
      <c r="V35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59" s="192"/>
      <c r="X359" s="116"/>
      <c r="AB359" s="116" t="s">
        <v>243</v>
      </c>
      <c r="AC359" s="116" t="s">
        <v>209</v>
      </c>
      <c r="AD359">
        <v>18</v>
      </c>
      <c r="AE359" s="116" t="s">
        <v>94</v>
      </c>
      <c r="AF359">
        <v>4</v>
      </c>
      <c r="AG359" s="116" t="s">
        <v>8</v>
      </c>
      <c r="AH359" s="116" t="s">
        <v>97</v>
      </c>
      <c r="AI359" s="116" t="s">
        <v>8</v>
      </c>
      <c r="AJ359" s="116" t="s">
        <v>18</v>
      </c>
      <c r="AL359" t="s">
        <v>274</v>
      </c>
      <c r="AO359">
        <v>286</v>
      </c>
    </row>
    <row r="360" spans="2:41" x14ac:dyDescent="0.25">
      <c r="B360" s="116" t="s">
        <v>251</v>
      </c>
      <c r="C360" s="116" t="s">
        <v>14</v>
      </c>
      <c r="D360" s="116" t="s">
        <v>76</v>
      </c>
      <c r="E360" s="116" t="s">
        <v>210</v>
      </c>
      <c r="F360" s="116" t="s">
        <v>17</v>
      </c>
      <c r="G360">
        <v>12</v>
      </c>
      <c r="H360" s="276"/>
      <c r="I360" s="116">
        <f>тБакМаг_2020_21_Зимен[[#This Row],[SUM(`TotalHours`)]]-тБакМаг_2020_21_Зимен[[#This Row],[Стари Часове]]</f>
        <v>12</v>
      </c>
      <c r="J360" s="116"/>
      <c r="K360" s="116"/>
      <c r="O360" t="s">
        <v>243</v>
      </c>
      <c r="P360" s="116" t="s">
        <v>14</v>
      </c>
      <c r="Q360" s="116" t="s">
        <v>187</v>
      </c>
      <c r="R360" s="116" t="s">
        <v>210</v>
      </c>
      <c r="S360" s="116" t="s">
        <v>14</v>
      </c>
      <c r="T360" s="192">
        <v>202.59620000000001</v>
      </c>
      <c r="U360" s="273"/>
      <c r="V36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0" s="192"/>
      <c r="X360" s="116"/>
      <c r="AB360" s="116" t="s">
        <v>243</v>
      </c>
      <c r="AC360" s="116" t="s">
        <v>209</v>
      </c>
      <c r="AD360">
        <v>18</v>
      </c>
      <c r="AE360" s="116" t="s">
        <v>94</v>
      </c>
      <c r="AF360">
        <v>4</v>
      </c>
      <c r="AG360" s="116" t="s">
        <v>8</v>
      </c>
      <c r="AH360" s="116" t="s">
        <v>97</v>
      </c>
      <c r="AI360" s="116" t="s">
        <v>8</v>
      </c>
      <c r="AJ360" s="116" t="s">
        <v>13</v>
      </c>
      <c r="AL360" t="s">
        <v>274</v>
      </c>
      <c r="AO360">
        <v>90</v>
      </c>
    </row>
    <row r="361" spans="2:41" x14ac:dyDescent="0.25">
      <c r="B361" s="116" t="s">
        <v>251</v>
      </c>
      <c r="C361" s="116" t="s">
        <v>14</v>
      </c>
      <c r="D361" s="116" t="s">
        <v>77</v>
      </c>
      <c r="E361" s="116" t="s">
        <v>209</v>
      </c>
      <c r="F361" s="116" t="s">
        <v>14</v>
      </c>
      <c r="G361">
        <v>1389.9109000000001</v>
      </c>
      <c r="H361" s="276"/>
      <c r="I361" s="116">
        <f>тБакМаг_2020_21_Зимен[[#This Row],[SUM(`TotalHours`)]]-тБакМаг_2020_21_Зимен[[#This Row],[Стари Часове]]</f>
        <v>1389.9109000000001</v>
      </c>
      <c r="J361" s="116"/>
      <c r="K361" s="116"/>
      <c r="O361" t="s">
        <v>243</v>
      </c>
      <c r="P361" s="116" t="s">
        <v>14</v>
      </c>
      <c r="Q361" s="116" t="s">
        <v>187</v>
      </c>
      <c r="R361" s="116" t="s">
        <v>210</v>
      </c>
      <c r="S361" s="116" t="s">
        <v>27</v>
      </c>
      <c r="T361" s="192">
        <v>18</v>
      </c>
      <c r="U361" s="273"/>
      <c r="V36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1" s="192"/>
      <c r="X361" s="116"/>
      <c r="AB361" s="116" t="s">
        <v>243</v>
      </c>
      <c r="AC361" s="116" t="s">
        <v>209</v>
      </c>
      <c r="AD361">
        <v>18</v>
      </c>
      <c r="AE361" s="116" t="s">
        <v>94</v>
      </c>
      <c r="AF361">
        <v>5</v>
      </c>
      <c r="AG361" s="116" t="s">
        <v>8</v>
      </c>
      <c r="AH361" s="116" t="s">
        <v>98</v>
      </c>
      <c r="AI361" s="116" t="s">
        <v>8</v>
      </c>
      <c r="AJ361" s="116" t="s">
        <v>8</v>
      </c>
      <c r="AL361" t="s">
        <v>274</v>
      </c>
      <c r="AO361">
        <v>4612.66</v>
      </c>
    </row>
    <row r="362" spans="2:41" x14ac:dyDescent="0.25">
      <c r="B362" s="116" t="s">
        <v>251</v>
      </c>
      <c r="C362" s="116" t="s">
        <v>14</v>
      </c>
      <c r="D362" s="116" t="s">
        <v>77</v>
      </c>
      <c r="E362" s="116" t="s">
        <v>209</v>
      </c>
      <c r="F362" s="116" t="s">
        <v>27</v>
      </c>
      <c r="G362">
        <v>104.14279999999999</v>
      </c>
      <c r="H362" s="276"/>
      <c r="I362" s="116">
        <f>тБакМаг_2020_21_Зимен[[#This Row],[SUM(`TotalHours`)]]-тБакМаг_2020_21_Зимен[[#This Row],[Стари Часове]]</f>
        <v>104.14279999999999</v>
      </c>
      <c r="J362" s="116"/>
      <c r="K362" s="116"/>
      <c r="O362" t="s">
        <v>243</v>
      </c>
      <c r="P362" s="116" t="s">
        <v>14</v>
      </c>
      <c r="Q362" s="116" t="s">
        <v>78</v>
      </c>
      <c r="R362" s="116" t="s">
        <v>209</v>
      </c>
      <c r="S362" s="116" t="s">
        <v>10</v>
      </c>
      <c r="T362" s="192">
        <v>18</v>
      </c>
      <c r="U362" s="273"/>
      <c r="V36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2" s="192"/>
      <c r="X362" s="116"/>
      <c r="AB362" s="116" t="s">
        <v>243</v>
      </c>
      <c r="AC362" s="116" t="s">
        <v>209</v>
      </c>
      <c r="AD362">
        <v>18</v>
      </c>
      <c r="AE362" s="116" t="s">
        <v>94</v>
      </c>
      <c r="AF362">
        <v>5</v>
      </c>
      <c r="AG362" s="116" t="s">
        <v>8</v>
      </c>
      <c r="AH362" s="116" t="s">
        <v>98</v>
      </c>
      <c r="AI362" s="116" t="s">
        <v>8</v>
      </c>
      <c r="AJ362" s="116" t="s">
        <v>14</v>
      </c>
      <c r="AL362" t="s">
        <v>274</v>
      </c>
      <c r="AO362">
        <v>43.04</v>
      </c>
    </row>
    <row r="363" spans="2:41" x14ac:dyDescent="0.25">
      <c r="B363" s="116" t="s">
        <v>251</v>
      </c>
      <c r="C363" s="116" t="s">
        <v>14</v>
      </c>
      <c r="D363" s="116" t="s">
        <v>77</v>
      </c>
      <c r="E363" s="116" t="s">
        <v>209</v>
      </c>
      <c r="F363" s="116" t="s">
        <v>17</v>
      </c>
      <c r="G363">
        <v>13.5</v>
      </c>
      <c r="H363" s="276"/>
      <c r="I363" s="116">
        <f>тБакМаг_2020_21_Зимен[[#This Row],[SUM(`TotalHours`)]]-тБакМаг_2020_21_Зимен[[#This Row],[Стари Часове]]</f>
        <v>13.5</v>
      </c>
      <c r="J363" s="116"/>
      <c r="K363" s="116"/>
      <c r="O363" t="s">
        <v>243</v>
      </c>
      <c r="P363" s="116" t="s">
        <v>14</v>
      </c>
      <c r="Q363" s="116" t="s">
        <v>78</v>
      </c>
      <c r="R363" s="116" t="s">
        <v>209</v>
      </c>
      <c r="S363" s="116" t="s">
        <v>14</v>
      </c>
      <c r="T363" s="192">
        <v>1281.0805</v>
      </c>
      <c r="U363" s="273"/>
      <c r="V36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3" s="192"/>
      <c r="X363" s="116"/>
      <c r="AB363" s="116" t="s">
        <v>243</v>
      </c>
      <c r="AC363" s="116" t="s">
        <v>209</v>
      </c>
      <c r="AD363">
        <v>18</v>
      </c>
      <c r="AE363" s="116" t="s">
        <v>94</v>
      </c>
      <c r="AF363">
        <v>5</v>
      </c>
      <c r="AG363" s="116" t="s">
        <v>8</v>
      </c>
      <c r="AH363" s="116" t="s">
        <v>98</v>
      </c>
      <c r="AI363" s="116" t="s">
        <v>8</v>
      </c>
      <c r="AJ363" s="116" t="s">
        <v>15</v>
      </c>
      <c r="AL363" t="s">
        <v>274</v>
      </c>
      <c r="AO363">
        <v>315</v>
      </c>
    </row>
    <row r="364" spans="2:41" x14ac:dyDescent="0.25">
      <c r="B364" s="116" t="s">
        <v>251</v>
      </c>
      <c r="C364" s="116" t="s">
        <v>14</v>
      </c>
      <c r="D364" s="116" t="s">
        <v>77</v>
      </c>
      <c r="E364" s="116" t="s">
        <v>210</v>
      </c>
      <c r="F364" s="116" t="s">
        <v>14</v>
      </c>
      <c r="G364">
        <v>308.625</v>
      </c>
      <c r="H364" s="276"/>
      <c r="I364" s="116">
        <f>тБакМаг_2020_21_Зимен[[#This Row],[SUM(`TotalHours`)]]-тБакМаг_2020_21_Зимен[[#This Row],[Стари Часове]]</f>
        <v>308.625</v>
      </c>
      <c r="J364" s="116"/>
      <c r="K364" s="116"/>
      <c r="O364" t="s">
        <v>243</v>
      </c>
      <c r="P364" s="116" t="s">
        <v>14</v>
      </c>
      <c r="Q364" s="116" t="s">
        <v>78</v>
      </c>
      <c r="R364" s="116" t="s">
        <v>209</v>
      </c>
      <c r="S364" s="116" t="s">
        <v>15</v>
      </c>
      <c r="T364" s="192">
        <v>12.857100000000001</v>
      </c>
      <c r="U364" s="273"/>
      <c r="V36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4" s="192"/>
      <c r="X364" s="116"/>
      <c r="AB364" s="116" t="s">
        <v>243</v>
      </c>
      <c r="AC364" s="116" t="s">
        <v>209</v>
      </c>
      <c r="AD364">
        <v>18</v>
      </c>
      <c r="AE364" s="116" t="s">
        <v>94</v>
      </c>
      <c r="AF364">
        <v>5</v>
      </c>
      <c r="AG364" s="116" t="s">
        <v>8</v>
      </c>
      <c r="AH364" s="116" t="s">
        <v>98</v>
      </c>
      <c r="AI364" s="116" t="s">
        <v>8</v>
      </c>
      <c r="AJ364" s="116" t="s">
        <v>27</v>
      </c>
      <c r="AL364" t="s">
        <v>274</v>
      </c>
      <c r="AO364">
        <v>39.33</v>
      </c>
    </row>
    <row r="365" spans="2:41" x14ac:dyDescent="0.25">
      <c r="B365" s="116" t="s">
        <v>251</v>
      </c>
      <c r="C365" s="116" t="s">
        <v>14</v>
      </c>
      <c r="D365" s="116" t="s">
        <v>188</v>
      </c>
      <c r="E365" s="116" t="s">
        <v>209</v>
      </c>
      <c r="F365" s="116" t="s">
        <v>14</v>
      </c>
      <c r="G365">
        <v>514.20000000000005</v>
      </c>
      <c r="H365" s="276"/>
      <c r="I365" s="116">
        <f>тБакМаг_2020_21_Зимен[[#This Row],[SUM(`TotalHours`)]]-тБакМаг_2020_21_Зимен[[#This Row],[Стари Часове]]</f>
        <v>514.20000000000005</v>
      </c>
      <c r="J365" s="116"/>
      <c r="K365" s="116"/>
      <c r="O365" t="s">
        <v>243</v>
      </c>
      <c r="P365" s="116" t="s">
        <v>14</v>
      </c>
      <c r="Q365" s="116" t="s">
        <v>78</v>
      </c>
      <c r="R365" s="116" t="s">
        <v>209</v>
      </c>
      <c r="S365" s="116" t="s">
        <v>16</v>
      </c>
      <c r="T365" s="192">
        <v>60</v>
      </c>
      <c r="U365" s="273"/>
      <c r="V36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5" s="192"/>
      <c r="X365" s="116"/>
      <c r="AB365" s="116" t="s">
        <v>243</v>
      </c>
      <c r="AC365" s="116" t="s">
        <v>209</v>
      </c>
      <c r="AD365">
        <v>18</v>
      </c>
      <c r="AE365" s="116" t="s">
        <v>94</v>
      </c>
      <c r="AF365">
        <v>5</v>
      </c>
      <c r="AG365" s="116" t="s">
        <v>8</v>
      </c>
      <c r="AH365" s="116" t="s">
        <v>98</v>
      </c>
      <c r="AI365" s="116" t="s">
        <v>8</v>
      </c>
      <c r="AJ365" s="116" t="s">
        <v>18</v>
      </c>
      <c r="AL365" t="s">
        <v>274</v>
      </c>
      <c r="AO365">
        <v>893.85</v>
      </c>
    </row>
    <row r="366" spans="2:41" x14ac:dyDescent="0.25">
      <c r="B366" s="116" t="s">
        <v>251</v>
      </c>
      <c r="C366" s="116" t="s">
        <v>14</v>
      </c>
      <c r="D366" s="116" t="s">
        <v>188</v>
      </c>
      <c r="E366" s="116" t="s">
        <v>209</v>
      </c>
      <c r="F366" s="116" t="s">
        <v>27</v>
      </c>
      <c r="G366">
        <v>20</v>
      </c>
      <c r="H366" s="276"/>
      <c r="I366" s="116">
        <f>тБакМаг_2020_21_Зимен[[#This Row],[SUM(`TotalHours`)]]-тБакМаг_2020_21_Зимен[[#This Row],[Стари Часове]]</f>
        <v>20</v>
      </c>
      <c r="J366" s="116"/>
      <c r="K366" s="116"/>
      <c r="O366" t="s">
        <v>243</v>
      </c>
      <c r="P366" s="116" t="s">
        <v>14</v>
      </c>
      <c r="Q366" s="116" t="s">
        <v>78</v>
      </c>
      <c r="R366" s="116" t="s">
        <v>209</v>
      </c>
      <c r="S366" s="116" t="s">
        <v>27</v>
      </c>
      <c r="T366" s="192">
        <v>133.34479999999999</v>
      </c>
      <c r="U366" s="273"/>
      <c r="V36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6" s="192"/>
      <c r="X366" s="116"/>
      <c r="AB366" s="116" t="s">
        <v>243</v>
      </c>
      <c r="AC366" s="116" t="s">
        <v>209</v>
      </c>
      <c r="AD366">
        <v>18</v>
      </c>
      <c r="AE366" s="116" t="s">
        <v>94</v>
      </c>
      <c r="AF366">
        <v>5</v>
      </c>
      <c r="AG366" s="116" t="s">
        <v>8</v>
      </c>
      <c r="AH366" s="116" t="s">
        <v>98</v>
      </c>
      <c r="AI366" s="116" t="s">
        <v>8</v>
      </c>
      <c r="AJ366" s="116" t="s">
        <v>13</v>
      </c>
      <c r="AL366" t="s">
        <v>274</v>
      </c>
      <c r="AO366">
        <v>449.4</v>
      </c>
    </row>
    <row r="367" spans="2:41" x14ac:dyDescent="0.25">
      <c r="B367" s="116" t="s">
        <v>251</v>
      </c>
      <c r="C367" s="116" t="s">
        <v>14</v>
      </c>
      <c r="D367" s="116" t="s">
        <v>187</v>
      </c>
      <c r="E367" s="116" t="s">
        <v>209</v>
      </c>
      <c r="F367" s="116" t="s">
        <v>14</v>
      </c>
      <c r="G367">
        <v>1293.8965000000001</v>
      </c>
      <c r="H367" s="276"/>
      <c r="I367" s="116">
        <f>тБакМаг_2020_21_Зимен[[#This Row],[SUM(`TotalHours`)]]-тБакМаг_2020_21_Зимен[[#This Row],[Стари Часове]]</f>
        <v>1293.8965000000001</v>
      </c>
      <c r="J367" s="116"/>
      <c r="K367" s="116"/>
      <c r="O367" t="s">
        <v>243</v>
      </c>
      <c r="P367" s="116" t="s">
        <v>14</v>
      </c>
      <c r="Q367" s="116" t="s">
        <v>79</v>
      </c>
      <c r="R367" s="116" t="s">
        <v>209</v>
      </c>
      <c r="S367" s="116" t="s">
        <v>14</v>
      </c>
      <c r="T367" s="192">
        <v>1498.6869999999999</v>
      </c>
      <c r="U367" s="273"/>
      <c r="V36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7" s="192"/>
      <c r="X367" s="116"/>
      <c r="AB367" s="116" t="s">
        <v>243</v>
      </c>
      <c r="AC367" s="116" t="s">
        <v>209</v>
      </c>
      <c r="AD367">
        <v>19</v>
      </c>
      <c r="AE367" s="116" t="s">
        <v>99</v>
      </c>
      <c r="AF367">
        <v>1</v>
      </c>
      <c r="AG367" s="116" t="s">
        <v>8</v>
      </c>
      <c r="AH367" s="116" t="s">
        <v>99</v>
      </c>
      <c r="AI367" s="116" t="s">
        <v>8</v>
      </c>
      <c r="AJ367" s="116" t="s">
        <v>8</v>
      </c>
      <c r="AL367" t="s">
        <v>274</v>
      </c>
      <c r="AO367">
        <v>3137.79</v>
      </c>
    </row>
    <row r="368" spans="2:41" x14ac:dyDescent="0.25">
      <c r="B368" s="116" t="s">
        <v>251</v>
      </c>
      <c r="C368" s="116" t="s">
        <v>14</v>
      </c>
      <c r="D368" s="116" t="s">
        <v>187</v>
      </c>
      <c r="E368" s="116" t="s">
        <v>209</v>
      </c>
      <c r="F368" s="116" t="s">
        <v>27</v>
      </c>
      <c r="G368">
        <v>100.3095</v>
      </c>
      <c r="H368" s="276"/>
      <c r="I368" s="116">
        <f>тБакМаг_2020_21_Зимен[[#This Row],[SUM(`TotalHours`)]]-тБакМаг_2020_21_Зимен[[#This Row],[Стари Часове]]</f>
        <v>100.3095</v>
      </c>
      <c r="J368" s="116"/>
      <c r="K368" s="116"/>
      <c r="O368" t="s">
        <v>243</v>
      </c>
      <c r="P368" s="116" t="s">
        <v>14</v>
      </c>
      <c r="Q368" s="116" t="s">
        <v>79</v>
      </c>
      <c r="R368" s="116" t="s">
        <v>209</v>
      </c>
      <c r="S368" s="116" t="s">
        <v>15</v>
      </c>
      <c r="T368" s="192">
        <v>10.7143</v>
      </c>
      <c r="U368" s="273"/>
      <c r="V36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8" s="192"/>
      <c r="X368" s="116"/>
      <c r="AB368" s="116" t="s">
        <v>243</v>
      </c>
      <c r="AC368" s="116" t="s">
        <v>209</v>
      </c>
      <c r="AD368">
        <v>19</v>
      </c>
      <c r="AE368" s="116" t="s">
        <v>99</v>
      </c>
      <c r="AF368">
        <v>1</v>
      </c>
      <c r="AG368" s="116" t="s">
        <v>8</v>
      </c>
      <c r="AH368" s="116" t="s">
        <v>99</v>
      </c>
      <c r="AI368" s="116" t="s">
        <v>8</v>
      </c>
      <c r="AJ368" s="116" t="s">
        <v>27</v>
      </c>
      <c r="AL368" t="s">
        <v>274</v>
      </c>
      <c r="AO368">
        <v>34</v>
      </c>
    </row>
    <row r="369" spans="2:41" x14ac:dyDescent="0.25">
      <c r="B369" s="116" t="s">
        <v>251</v>
      </c>
      <c r="C369" s="116" t="s">
        <v>14</v>
      </c>
      <c r="D369" s="116" t="s">
        <v>187</v>
      </c>
      <c r="E369" s="116" t="s">
        <v>209</v>
      </c>
      <c r="F369" s="116" t="s">
        <v>17</v>
      </c>
      <c r="G369">
        <v>45</v>
      </c>
      <c r="H369" s="276"/>
      <c r="I369" s="116">
        <f>тБакМаг_2020_21_Зимен[[#This Row],[SUM(`TotalHours`)]]-тБакМаг_2020_21_Зимен[[#This Row],[Стари Часове]]</f>
        <v>45</v>
      </c>
      <c r="J369" s="116"/>
      <c r="K369" s="116"/>
      <c r="O369" t="s">
        <v>243</v>
      </c>
      <c r="P369" s="116" t="s">
        <v>14</v>
      </c>
      <c r="Q369" s="116" t="s">
        <v>79</v>
      </c>
      <c r="R369" s="116" t="s">
        <v>209</v>
      </c>
      <c r="S369" s="116" t="s">
        <v>26</v>
      </c>
      <c r="T369" s="192">
        <v>15</v>
      </c>
      <c r="U369" s="273"/>
      <c r="V36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69" s="192"/>
      <c r="X369" s="116"/>
      <c r="AB369" s="116" t="s">
        <v>243</v>
      </c>
      <c r="AC369" s="116" t="s">
        <v>209</v>
      </c>
      <c r="AD369">
        <v>19</v>
      </c>
      <c r="AE369" s="116" t="s">
        <v>99</v>
      </c>
      <c r="AF369">
        <v>1</v>
      </c>
      <c r="AG369" s="116" t="s">
        <v>8</v>
      </c>
      <c r="AH369" s="116" t="s">
        <v>99</v>
      </c>
      <c r="AI369" s="116" t="s">
        <v>8</v>
      </c>
      <c r="AJ369" s="116" t="s">
        <v>18</v>
      </c>
      <c r="AL369" t="s">
        <v>274</v>
      </c>
      <c r="AO369">
        <v>524.15</v>
      </c>
    </row>
    <row r="370" spans="2:41" x14ac:dyDescent="0.25">
      <c r="B370" s="116" t="s">
        <v>251</v>
      </c>
      <c r="C370" s="116" t="s">
        <v>14</v>
      </c>
      <c r="D370" s="116" t="s">
        <v>187</v>
      </c>
      <c r="E370" s="116" t="s">
        <v>210</v>
      </c>
      <c r="F370" s="116" t="s">
        <v>14</v>
      </c>
      <c r="G370">
        <v>136.57140000000001</v>
      </c>
      <c r="H370" s="276"/>
      <c r="I370" s="116">
        <f>тБакМаг_2020_21_Зимен[[#This Row],[SUM(`TotalHours`)]]-тБакМаг_2020_21_Зимен[[#This Row],[Стари Часове]]</f>
        <v>136.57140000000001</v>
      </c>
      <c r="J370" s="116"/>
      <c r="K370" s="116"/>
      <c r="O370" t="s">
        <v>243</v>
      </c>
      <c r="P370" s="116" t="s">
        <v>14</v>
      </c>
      <c r="Q370" s="116" t="s">
        <v>79</v>
      </c>
      <c r="R370" s="116" t="s">
        <v>209</v>
      </c>
      <c r="S370" s="116" t="s">
        <v>16</v>
      </c>
      <c r="T370" s="192">
        <v>60</v>
      </c>
      <c r="U370" s="273"/>
      <c r="V37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0" s="192"/>
      <c r="X370" s="116"/>
      <c r="AB370" s="116" t="s">
        <v>243</v>
      </c>
      <c r="AC370" s="116" t="s">
        <v>209</v>
      </c>
      <c r="AD370">
        <v>19</v>
      </c>
      <c r="AE370" s="116" t="s">
        <v>99</v>
      </c>
      <c r="AF370">
        <v>1</v>
      </c>
      <c r="AG370" s="116" t="s">
        <v>8</v>
      </c>
      <c r="AH370" s="116" t="s">
        <v>99</v>
      </c>
      <c r="AI370" s="116" t="s">
        <v>8</v>
      </c>
      <c r="AJ370" s="116" t="s">
        <v>13</v>
      </c>
      <c r="AL370" t="s">
        <v>274</v>
      </c>
      <c r="AO370">
        <v>316</v>
      </c>
    </row>
    <row r="371" spans="2:41" x14ac:dyDescent="0.25">
      <c r="B371" s="116" t="s">
        <v>251</v>
      </c>
      <c r="C371" s="116" t="s">
        <v>14</v>
      </c>
      <c r="D371" s="116" t="s">
        <v>187</v>
      </c>
      <c r="E371" s="116" t="s">
        <v>210</v>
      </c>
      <c r="F371" s="116" t="s">
        <v>27</v>
      </c>
      <c r="G371">
        <v>3.3332999999999999</v>
      </c>
      <c r="H371" s="276"/>
      <c r="I371" s="116">
        <f>тБакМаг_2020_21_Зимен[[#This Row],[SUM(`TotalHours`)]]-тБакМаг_2020_21_Зимен[[#This Row],[Стари Часове]]</f>
        <v>3.3332999999999999</v>
      </c>
      <c r="J371" s="116"/>
      <c r="K371" s="116"/>
      <c r="O371" t="s">
        <v>243</v>
      </c>
      <c r="P371" s="116" t="s">
        <v>14</v>
      </c>
      <c r="Q371" s="116" t="s">
        <v>79</v>
      </c>
      <c r="R371" s="116" t="s">
        <v>209</v>
      </c>
      <c r="S371" s="116" t="s">
        <v>27</v>
      </c>
      <c r="T371" s="192">
        <v>110.6493</v>
      </c>
      <c r="U371" s="273"/>
      <c r="V37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1" s="192"/>
      <c r="X371" s="116"/>
      <c r="AB371" s="116" t="s">
        <v>243</v>
      </c>
      <c r="AC371" s="116" t="s">
        <v>209</v>
      </c>
      <c r="AD371">
        <v>20</v>
      </c>
      <c r="AE371" s="116" t="s">
        <v>100</v>
      </c>
      <c r="AF371">
        <v>1</v>
      </c>
      <c r="AG371" s="116" t="s">
        <v>9</v>
      </c>
      <c r="AH371" s="116" t="s">
        <v>101</v>
      </c>
      <c r="AI371" s="116" t="s">
        <v>9</v>
      </c>
      <c r="AJ371" s="116" t="s">
        <v>9</v>
      </c>
      <c r="AL371" t="s">
        <v>274</v>
      </c>
      <c r="AO371">
        <v>3858</v>
      </c>
    </row>
    <row r="372" spans="2:41" x14ac:dyDescent="0.25">
      <c r="B372" s="116" t="s">
        <v>251</v>
      </c>
      <c r="C372" s="116" t="s">
        <v>14</v>
      </c>
      <c r="D372" s="116" t="s">
        <v>78</v>
      </c>
      <c r="E372" s="116" t="s">
        <v>209</v>
      </c>
      <c r="F372" s="116" t="s">
        <v>10</v>
      </c>
      <c r="G372">
        <v>60</v>
      </c>
      <c r="H372" s="276"/>
      <c r="I372" s="116">
        <f>тБакМаг_2020_21_Зимен[[#This Row],[SUM(`TotalHours`)]]-тБакМаг_2020_21_Зимен[[#This Row],[Стари Часове]]</f>
        <v>60</v>
      </c>
      <c r="J372" s="116"/>
      <c r="K372" s="116"/>
      <c r="O372" t="s">
        <v>243</v>
      </c>
      <c r="P372" s="116" t="s">
        <v>14</v>
      </c>
      <c r="Q372" s="116" t="s">
        <v>79</v>
      </c>
      <c r="R372" s="116" t="s">
        <v>210</v>
      </c>
      <c r="S372" s="116" t="s">
        <v>14</v>
      </c>
      <c r="T372" s="192">
        <v>85.714500000000001</v>
      </c>
      <c r="U372" s="273"/>
      <c r="V37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2" s="192"/>
      <c r="X372" s="116"/>
      <c r="AB372" s="116" t="s">
        <v>243</v>
      </c>
      <c r="AC372" s="116" t="s">
        <v>209</v>
      </c>
      <c r="AD372">
        <v>20</v>
      </c>
      <c r="AE372" s="116" t="s">
        <v>100</v>
      </c>
      <c r="AF372">
        <v>1</v>
      </c>
      <c r="AG372" s="116" t="s">
        <v>9</v>
      </c>
      <c r="AH372" s="116" t="s">
        <v>101</v>
      </c>
      <c r="AI372" s="116" t="s">
        <v>9</v>
      </c>
      <c r="AJ372" s="116" t="s">
        <v>20</v>
      </c>
      <c r="AL372" t="s">
        <v>274</v>
      </c>
      <c r="AO372">
        <v>6</v>
      </c>
    </row>
    <row r="373" spans="2:41" x14ac:dyDescent="0.25">
      <c r="B373" s="116" t="s">
        <v>251</v>
      </c>
      <c r="C373" s="116" t="s">
        <v>14</v>
      </c>
      <c r="D373" s="116" t="s">
        <v>78</v>
      </c>
      <c r="E373" s="116" t="s">
        <v>209</v>
      </c>
      <c r="F373" s="116" t="s">
        <v>25</v>
      </c>
      <c r="G373">
        <v>1.5385</v>
      </c>
      <c r="H373" s="276"/>
      <c r="I373" s="116">
        <f>тБакМаг_2020_21_Зимен[[#This Row],[SUM(`TotalHours`)]]-тБакМаг_2020_21_Зимен[[#This Row],[Стари Часове]]</f>
        <v>1.5385</v>
      </c>
      <c r="J373" s="116"/>
      <c r="K373" s="116"/>
      <c r="O373" t="s">
        <v>243</v>
      </c>
      <c r="P373" s="116" t="s">
        <v>14</v>
      </c>
      <c r="Q373" s="116" t="s">
        <v>80</v>
      </c>
      <c r="R373" s="116" t="s">
        <v>209</v>
      </c>
      <c r="S373" s="116" t="s">
        <v>20</v>
      </c>
      <c r="T373" s="192">
        <v>2.7273000000000001</v>
      </c>
      <c r="U373" s="273"/>
      <c r="V37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3" s="192"/>
      <c r="X373" s="116"/>
      <c r="AB373" s="116" t="s">
        <v>243</v>
      </c>
      <c r="AC373" s="116" t="s">
        <v>209</v>
      </c>
      <c r="AD373">
        <v>20</v>
      </c>
      <c r="AE373" s="116" t="s">
        <v>100</v>
      </c>
      <c r="AF373">
        <v>2</v>
      </c>
      <c r="AG373" s="116" t="s">
        <v>9</v>
      </c>
      <c r="AH373" s="116" t="s">
        <v>102</v>
      </c>
      <c r="AI373" s="116" t="s">
        <v>9</v>
      </c>
      <c r="AJ373" s="116" t="s">
        <v>9</v>
      </c>
      <c r="AL373" t="s">
        <v>274</v>
      </c>
      <c r="AO373">
        <v>1843.5</v>
      </c>
    </row>
    <row r="374" spans="2:41" x14ac:dyDescent="0.25">
      <c r="B374" s="116" t="s">
        <v>251</v>
      </c>
      <c r="C374" s="116" t="s">
        <v>14</v>
      </c>
      <c r="D374" s="116" t="s">
        <v>78</v>
      </c>
      <c r="E374" s="116" t="s">
        <v>209</v>
      </c>
      <c r="F374" s="116" t="s">
        <v>14</v>
      </c>
      <c r="G374">
        <v>1333.1876999999999</v>
      </c>
      <c r="H374" s="276"/>
      <c r="I374" s="116">
        <f>тБакМаг_2020_21_Зимен[[#This Row],[SUM(`TotalHours`)]]-тБакМаг_2020_21_Зимен[[#This Row],[Стари Часове]]</f>
        <v>1333.1876999999999</v>
      </c>
      <c r="J374" s="116"/>
      <c r="K374" s="116"/>
      <c r="O374" t="s">
        <v>243</v>
      </c>
      <c r="P374" s="116" t="s">
        <v>14</v>
      </c>
      <c r="Q374" s="116" t="s">
        <v>80</v>
      </c>
      <c r="R374" s="116" t="s">
        <v>209</v>
      </c>
      <c r="S374" s="116" t="s">
        <v>14</v>
      </c>
      <c r="T374" s="192">
        <v>877.81579999999997</v>
      </c>
      <c r="U374" s="273"/>
      <c r="V37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4" s="192"/>
      <c r="X374" s="116"/>
      <c r="AB374" s="116" t="s">
        <v>243</v>
      </c>
      <c r="AC374" s="116" t="s">
        <v>209</v>
      </c>
      <c r="AD374">
        <v>20</v>
      </c>
      <c r="AE374" s="116" t="s">
        <v>100</v>
      </c>
      <c r="AF374">
        <v>2</v>
      </c>
      <c r="AG374" s="116" t="s">
        <v>9</v>
      </c>
      <c r="AH374" s="116" t="s">
        <v>102</v>
      </c>
      <c r="AI374" s="116" t="s">
        <v>9</v>
      </c>
      <c r="AJ374" s="116" t="s">
        <v>20</v>
      </c>
      <c r="AL374" t="s">
        <v>274</v>
      </c>
      <c r="AO374">
        <v>45</v>
      </c>
    </row>
    <row r="375" spans="2:41" x14ac:dyDescent="0.25">
      <c r="B375" s="116" t="s">
        <v>251</v>
      </c>
      <c r="C375" s="116" t="s">
        <v>14</v>
      </c>
      <c r="D375" s="116" t="s">
        <v>78</v>
      </c>
      <c r="E375" s="116" t="s">
        <v>209</v>
      </c>
      <c r="F375" s="116" t="s">
        <v>27</v>
      </c>
      <c r="G375">
        <v>56.857100000000003</v>
      </c>
      <c r="H375" s="276"/>
      <c r="I375" s="116">
        <f>тБакМаг_2020_21_Зимен[[#This Row],[SUM(`TotalHours`)]]-тБакМаг_2020_21_Зимен[[#This Row],[Стари Часове]]</f>
        <v>56.857100000000003</v>
      </c>
      <c r="J375" s="116"/>
      <c r="K375" s="116"/>
      <c r="O375" t="s">
        <v>243</v>
      </c>
      <c r="P375" s="116" t="s">
        <v>14</v>
      </c>
      <c r="Q375" s="116" t="s">
        <v>80</v>
      </c>
      <c r="R375" s="116" t="s">
        <v>209</v>
      </c>
      <c r="S375" s="116" t="s">
        <v>15</v>
      </c>
      <c r="T375" s="192">
        <v>2.1429</v>
      </c>
      <c r="U375" s="273"/>
      <c r="V37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5" s="192"/>
      <c r="X375" s="116"/>
      <c r="AB375" s="116" t="s">
        <v>243</v>
      </c>
      <c r="AC375" s="116" t="s">
        <v>209</v>
      </c>
      <c r="AD375">
        <v>20</v>
      </c>
      <c r="AE375" s="116" t="s">
        <v>100</v>
      </c>
      <c r="AF375">
        <v>2</v>
      </c>
      <c r="AG375" s="116" t="s">
        <v>9</v>
      </c>
      <c r="AH375" s="116" t="s">
        <v>102</v>
      </c>
      <c r="AI375" s="116" t="s">
        <v>9</v>
      </c>
      <c r="AJ375" s="116" t="s">
        <v>14</v>
      </c>
      <c r="AL375" t="s">
        <v>274</v>
      </c>
      <c r="AO375">
        <v>60</v>
      </c>
    </row>
    <row r="376" spans="2:41" x14ac:dyDescent="0.25">
      <c r="B376" s="116" t="s">
        <v>251</v>
      </c>
      <c r="C376" s="116" t="s">
        <v>14</v>
      </c>
      <c r="D376" s="116" t="s">
        <v>78</v>
      </c>
      <c r="E376" s="116" t="s">
        <v>209</v>
      </c>
      <c r="F376" s="116" t="s">
        <v>17</v>
      </c>
      <c r="G376">
        <v>45</v>
      </c>
      <c r="H376" s="276"/>
      <c r="I376" s="116">
        <f>тБакМаг_2020_21_Зимен[[#This Row],[SUM(`TotalHours`)]]-тБакМаг_2020_21_Зимен[[#This Row],[Стари Часове]]</f>
        <v>45</v>
      </c>
      <c r="J376" s="116"/>
      <c r="K376" s="116"/>
      <c r="O376" t="s">
        <v>243</v>
      </c>
      <c r="P376" s="116" t="s">
        <v>14</v>
      </c>
      <c r="Q376" s="116" t="s">
        <v>80</v>
      </c>
      <c r="R376" s="116" t="s">
        <v>209</v>
      </c>
      <c r="S376" s="116" t="s">
        <v>16</v>
      </c>
      <c r="T376" s="192">
        <v>12</v>
      </c>
      <c r="U376" s="273"/>
      <c r="V37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6" s="192"/>
      <c r="X376" s="116"/>
      <c r="AB376" s="116" t="s">
        <v>243</v>
      </c>
      <c r="AC376" s="116" t="s">
        <v>209</v>
      </c>
      <c r="AD376">
        <v>20</v>
      </c>
      <c r="AE376" s="116" t="s">
        <v>100</v>
      </c>
      <c r="AF376">
        <v>2</v>
      </c>
      <c r="AG376" s="116" t="s">
        <v>9</v>
      </c>
      <c r="AH376" s="116" t="s">
        <v>102</v>
      </c>
      <c r="AI376" s="116" t="s">
        <v>9</v>
      </c>
      <c r="AJ376" s="116" t="s">
        <v>13</v>
      </c>
      <c r="AL376" t="s">
        <v>274</v>
      </c>
      <c r="AO376">
        <v>195</v>
      </c>
    </row>
    <row r="377" spans="2:41" x14ac:dyDescent="0.25">
      <c r="B377" s="116" t="s">
        <v>251</v>
      </c>
      <c r="C377" s="116" t="s">
        <v>14</v>
      </c>
      <c r="D377" s="116" t="s">
        <v>79</v>
      </c>
      <c r="E377" s="116" t="s">
        <v>209</v>
      </c>
      <c r="F377" s="116" t="s">
        <v>25</v>
      </c>
      <c r="G377">
        <v>3.0769000000000002</v>
      </c>
      <c r="H377" s="276"/>
      <c r="I377" s="116">
        <f>тБакМаг_2020_21_Зимен[[#This Row],[SUM(`TotalHours`)]]-тБакМаг_2020_21_Зимен[[#This Row],[Стари Часове]]</f>
        <v>3.0769000000000002</v>
      </c>
      <c r="J377" s="116"/>
      <c r="K377" s="116"/>
      <c r="O377" t="s">
        <v>243</v>
      </c>
      <c r="P377" s="116" t="s">
        <v>14</v>
      </c>
      <c r="Q377" s="116" t="s">
        <v>80</v>
      </c>
      <c r="R377" s="116" t="s">
        <v>209</v>
      </c>
      <c r="S377" s="116" t="s">
        <v>27</v>
      </c>
      <c r="T377" s="192">
        <v>133.34479999999999</v>
      </c>
      <c r="U377" s="273"/>
      <c r="V37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7" s="192"/>
      <c r="X377" s="116"/>
      <c r="AB377" s="116" t="s">
        <v>243</v>
      </c>
      <c r="AC377" s="116" t="s">
        <v>209</v>
      </c>
      <c r="AD377">
        <v>20</v>
      </c>
      <c r="AE377" s="116" t="s">
        <v>100</v>
      </c>
      <c r="AF377">
        <v>3</v>
      </c>
      <c r="AG377" s="116" t="s">
        <v>9</v>
      </c>
      <c r="AH377" s="116" t="s">
        <v>143</v>
      </c>
      <c r="AI377" s="116" t="s">
        <v>9</v>
      </c>
      <c r="AJ377" s="116" t="s">
        <v>9</v>
      </c>
      <c r="AL377" t="s">
        <v>274</v>
      </c>
      <c r="AO377">
        <v>180</v>
      </c>
    </row>
    <row r="378" spans="2:41" x14ac:dyDescent="0.25">
      <c r="B378" s="116" t="s">
        <v>251</v>
      </c>
      <c r="C378" s="116" t="s">
        <v>14</v>
      </c>
      <c r="D378" s="116" t="s">
        <v>79</v>
      </c>
      <c r="E378" s="116" t="s">
        <v>209</v>
      </c>
      <c r="F378" s="116" t="s">
        <v>14</v>
      </c>
      <c r="G378">
        <v>1724.9013</v>
      </c>
      <c r="H378" s="276"/>
      <c r="I378" s="116">
        <f>тБакМаг_2020_21_Зимен[[#This Row],[SUM(`TotalHours`)]]-тБакМаг_2020_21_Зимен[[#This Row],[Стари Часове]]</f>
        <v>1724.9013</v>
      </c>
      <c r="J378" s="116"/>
      <c r="K378" s="116"/>
      <c r="O378" t="s">
        <v>243</v>
      </c>
      <c r="P378" s="116" t="s">
        <v>14</v>
      </c>
      <c r="Q378" s="116" t="s">
        <v>81</v>
      </c>
      <c r="R378" s="116" t="s">
        <v>209</v>
      </c>
      <c r="S378" s="116" t="s">
        <v>20</v>
      </c>
      <c r="T378" s="192">
        <v>7.2272999999999996</v>
      </c>
      <c r="U378" s="273"/>
      <c r="V37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8" s="192"/>
      <c r="X378" s="116"/>
      <c r="AB378" s="116" t="s">
        <v>243</v>
      </c>
      <c r="AC378" s="116" t="s">
        <v>209</v>
      </c>
      <c r="AD378">
        <v>20</v>
      </c>
      <c r="AE378" s="116" t="s">
        <v>100</v>
      </c>
      <c r="AF378">
        <v>3</v>
      </c>
      <c r="AG378" s="116" t="s">
        <v>9</v>
      </c>
      <c r="AH378" s="116" t="s">
        <v>143</v>
      </c>
      <c r="AI378" s="116" t="s">
        <v>9</v>
      </c>
      <c r="AJ378" s="116" t="s">
        <v>15</v>
      </c>
      <c r="AL378" t="s">
        <v>274</v>
      </c>
      <c r="AO378">
        <v>120</v>
      </c>
    </row>
    <row r="379" spans="2:41" x14ac:dyDescent="0.25">
      <c r="B379" s="116" t="s">
        <v>251</v>
      </c>
      <c r="C379" s="116" t="s">
        <v>14</v>
      </c>
      <c r="D379" s="116" t="s">
        <v>79</v>
      </c>
      <c r="E379" s="116" t="s">
        <v>209</v>
      </c>
      <c r="F379" s="116" t="s">
        <v>27</v>
      </c>
      <c r="G379">
        <v>117.5</v>
      </c>
      <c r="H379" s="276"/>
      <c r="I379" s="116">
        <f>тБакМаг_2020_21_Зимен[[#This Row],[SUM(`TotalHours`)]]-тБакМаг_2020_21_Зимен[[#This Row],[Стари Часове]]</f>
        <v>117.5</v>
      </c>
      <c r="J379" s="116"/>
      <c r="K379" s="116"/>
      <c r="O379" t="s">
        <v>243</v>
      </c>
      <c r="P379" s="116" t="s">
        <v>14</v>
      </c>
      <c r="Q379" s="116" t="s">
        <v>81</v>
      </c>
      <c r="R379" s="116" t="s">
        <v>209</v>
      </c>
      <c r="S379" s="116" t="s">
        <v>14</v>
      </c>
      <c r="T379" s="192">
        <v>2016.181</v>
      </c>
      <c r="U379" s="273"/>
      <c r="V37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79" s="192"/>
      <c r="X379" s="116"/>
      <c r="AB379" s="116" t="s">
        <v>243</v>
      </c>
      <c r="AC379" s="116" t="s">
        <v>209</v>
      </c>
      <c r="AD379">
        <v>20</v>
      </c>
      <c r="AE379" s="116" t="s">
        <v>100</v>
      </c>
      <c r="AF379">
        <v>3</v>
      </c>
      <c r="AG379" s="116" t="s">
        <v>9</v>
      </c>
      <c r="AH379" s="116" t="s">
        <v>143</v>
      </c>
      <c r="AI379" s="116" t="s">
        <v>9</v>
      </c>
      <c r="AJ379" s="116" t="s">
        <v>19</v>
      </c>
      <c r="AL379" t="s">
        <v>274</v>
      </c>
      <c r="AO379">
        <v>45</v>
      </c>
    </row>
    <row r="380" spans="2:41" x14ac:dyDescent="0.25">
      <c r="B380" s="116" t="s">
        <v>251</v>
      </c>
      <c r="C380" s="116" t="s">
        <v>14</v>
      </c>
      <c r="D380" s="116" t="s">
        <v>79</v>
      </c>
      <c r="E380" s="116" t="s">
        <v>209</v>
      </c>
      <c r="F380" s="116" t="s">
        <v>17</v>
      </c>
      <c r="G380">
        <v>60</v>
      </c>
      <c r="H380" s="276"/>
      <c r="I380" s="116">
        <f>тБакМаг_2020_21_Зимен[[#This Row],[SUM(`TotalHours`)]]-тБакМаг_2020_21_Зимен[[#This Row],[Стари Часове]]</f>
        <v>60</v>
      </c>
      <c r="J380" s="116"/>
      <c r="K380" s="116"/>
      <c r="O380" t="s">
        <v>243</v>
      </c>
      <c r="P380" s="116" t="s">
        <v>14</v>
      </c>
      <c r="Q380" s="116" t="s">
        <v>81</v>
      </c>
      <c r="R380" s="116" t="s">
        <v>209</v>
      </c>
      <c r="S380" s="116" t="s">
        <v>26</v>
      </c>
      <c r="T380" s="192">
        <v>7.5</v>
      </c>
      <c r="U380" s="273"/>
      <c r="V38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0" s="192"/>
      <c r="X380" s="116"/>
      <c r="AB380" s="116" t="s">
        <v>243</v>
      </c>
      <c r="AC380" s="116" t="s">
        <v>209</v>
      </c>
      <c r="AD380">
        <v>21</v>
      </c>
      <c r="AE380" s="116" t="s">
        <v>103</v>
      </c>
      <c r="AF380">
        <v>1</v>
      </c>
      <c r="AG380" s="116" t="s">
        <v>13</v>
      </c>
      <c r="AH380" s="116" t="s">
        <v>104</v>
      </c>
      <c r="AI380" s="116" t="s">
        <v>13</v>
      </c>
      <c r="AJ380" s="116" t="s">
        <v>9</v>
      </c>
      <c r="AL380" t="s">
        <v>274</v>
      </c>
      <c r="AO380">
        <v>15</v>
      </c>
    </row>
    <row r="381" spans="2:41" x14ac:dyDescent="0.25">
      <c r="B381" s="116" t="s">
        <v>251</v>
      </c>
      <c r="C381" s="116" t="s">
        <v>14</v>
      </c>
      <c r="D381" s="116" t="s">
        <v>79</v>
      </c>
      <c r="E381" s="116" t="s">
        <v>210</v>
      </c>
      <c r="F381" s="116" t="s">
        <v>14</v>
      </c>
      <c r="G381">
        <v>176.57140000000001</v>
      </c>
      <c r="H381" s="276"/>
      <c r="I381" s="116">
        <f>тБакМаг_2020_21_Зимен[[#This Row],[SUM(`TotalHours`)]]-тБакМаг_2020_21_Зимен[[#This Row],[Стари Часове]]</f>
        <v>176.57140000000001</v>
      </c>
      <c r="J381" s="116"/>
      <c r="K381" s="116"/>
      <c r="O381" t="s">
        <v>243</v>
      </c>
      <c r="P381" s="116" t="s">
        <v>14</v>
      </c>
      <c r="Q381" s="116" t="s">
        <v>81</v>
      </c>
      <c r="R381" s="116" t="s">
        <v>209</v>
      </c>
      <c r="S381" s="116" t="s">
        <v>16</v>
      </c>
      <c r="T381" s="192">
        <v>32.069000000000003</v>
      </c>
      <c r="U381" s="273"/>
      <c r="V38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1" s="192"/>
      <c r="X381" s="116"/>
      <c r="AB381" s="116" t="s">
        <v>243</v>
      </c>
      <c r="AC381" s="116" t="s">
        <v>209</v>
      </c>
      <c r="AD381">
        <v>21</v>
      </c>
      <c r="AE381" s="116" t="s">
        <v>103</v>
      </c>
      <c r="AF381">
        <v>1</v>
      </c>
      <c r="AG381" s="116" t="s">
        <v>13</v>
      </c>
      <c r="AH381" s="116" t="s">
        <v>104</v>
      </c>
      <c r="AI381" s="116" t="s">
        <v>13</v>
      </c>
      <c r="AJ381" s="116" t="s">
        <v>20</v>
      </c>
      <c r="AL381" t="s">
        <v>274</v>
      </c>
      <c r="AO381">
        <v>120</v>
      </c>
    </row>
    <row r="382" spans="2:41" x14ac:dyDescent="0.25">
      <c r="B382" s="116" t="s">
        <v>251</v>
      </c>
      <c r="C382" s="116" t="s">
        <v>14</v>
      </c>
      <c r="D382" s="116" t="s">
        <v>80</v>
      </c>
      <c r="E382" s="116" t="s">
        <v>209</v>
      </c>
      <c r="F382" s="116" t="s">
        <v>25</v>
      </c>
      <c r="G382">
        <v>3.0769000000000002</v>
      </c>
      <c r="H382" s="276"/>
      <c r="I382" s="116">
        <f>тБакМаг_2020_21_Зимен[[#This Row],[SUM(`TotalHours`)]]-тБакМаг_2020_21_Зимен[[#This Row],[Стари Часове]]</f>
        <v>3.0769000000000002</v>
      </c>
      <c r="J382" s="116"/>
      <c r="K382" s="116"/>
      <c r="O382" t="s">
        <v>243</v>
      </c>
      <c r="P382" s="116" t="s">
        <v>14</v>
      </c>
      <c r="Q382" s="116" t="s">
        <v>81</v>
      </c>
      <c r="R382" s="116" t="s">
        <v>209</v>
      </c>
      <c r="S382" s="116" t="s">
        <v>27</v>
      </c>
      <c r="T382" s="192">
        <v>142.4631</v>
      </c>
      <c r="U382" s="273"/>
      <c r="V38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2" s="192"/>
      <c r="X382" s="116"/>
      <c r="AB382" s="116" t="s">
        <v>243</v>
      </c>
      <c r="AC382" s="116" t="s">
        <v>209</v>
      </c>
      <c r="AD382">
        <v>21</v>
      </c>
      <c r="AE382" s="116" t="s">
        <v>103</v>
      </c>
      <c r="AF382">
        <v>1</v>
      </c>
      <c r="AG382" s="116" t="s">
        <v>13</v>
      </c>
      <c r="AH382" s="116" t="s">
        <v>104</v>
      </c>
      <c r="AI382" s="116" t="s">
        <v>13</v>
      </c>
      <c r="AJ382" s="116" t="s">
        <v>15</v>
      </c>
      <c r="AL382" t="s">
        <v>274</v>
      </c>
      <c r="AO382">
        <v>62.36</v>
      </c>
    </row>
    <row r="383" spans="2:41" x14ac:dyDescent="0.25">
      <c r="B383" s="116" t="s">
        <v>251</v>
      </c>
      <c r="C383" s="116" t="s">
        <v>14</v>
      </c>
      <c r="D383" s="116" t="s">
        <v>80</v>
      </c>
      <c r="E383" s="116" t="s">
        <v>209</v>
      </c>
      <c r="F383" s="116" t="s">
        <v>14</v>
      </c>
      <c r="G383">
        <v>940.86540000000002</v>
      </c>
      <c r="H383" s="276"/>
      <c r="I383" s="116">
        <f>тБакМаг_2020_21_Зимен[[#This Row],[SUM(`TotalHours`)]]-тБакМаг_2020_21_Зимен[[#This Row],[Стари Часове]]</f>
        <v>940.86540000000002</v>
      </c>
      <c r="J383" s="116"/>
      <c r="K383" s="116"/>
      <c r="O383" t="s">
        <v>243</v>
      </c>
      <c r="P383" s="116" t="s">
        <v>14</v>
      </c>
      <c r="Q383" s="116" t="s">
        <v>81</v>
      </c>
      <c r="R383" s="116" t="s">
        <v>209</v>
      </c>
      <c r="S383" s="116" t="s">
        <v>17</v>
      </c>
      <c r="T383" s="192">
        <v>60</v>
      </c>
      <c r="U383" s="273"/>
      <c r="V38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3" s="192"/>
      <c r="X383" s="116"/>
      <c r="AB383" s="116" t="s">
        <v>243</v>
      </c>
      <c r="AC383" s="116" t="s">
        <v>209</v>
      </c>
      <c r="AD383">
        <v>21</v>
      </c>
      <c r="AE383" s="116" t="s">
        <v>103</v>
      </c>
      <c r="AF383">
        <v>1</v>
      </c>
      <c r="AG383" s="116" t="s">
        <v>13</v>
      </c>
      <c r="AH383" s="116" t="s">
        <v>104</v>
      </c>
      <c r="AI383" s="116" t="s">
        <v>13</v>
      </c>
      <c r="AJ383" s="116" t="s">
        <v>13</v>
      </c>
      <c r="AL383" t="s">
        <v>274</v>
      </c>
      <c r="AO383">
        <v>1533.61</v>
      </c>
    </row>
    <row r="384" spans="2:41" x14ac:dyDescent="0.25">
      <c r="B384" s="116" t="s">
        <v>251</v>
      </c>
      <c r="C384" s="116" t="s">
        <v>14</v>
      </c>
      <c r="D384" s="116" t="s">
        <v>80</v>
      </c>
      <c r="E384" s="116" t="s">
        <v>209</v>
      </c>
      <c r="F384" s="116" t="s">
        <v>27</v>
      </c>
      <c r="G384">
        <v>143</v>
      </c>
      <c r="H384" s="276"/>
      <c r="I384" s="116">
        <f>тБакМаг_2020_21_Зимен[[#This Row],[SUM(`TotalHours`)]]-тБакМаг_2020_21_Зимен[[#This Row],[Стари Часове]]</f>
        <v>143</v>
      </c>
      <c r="J384" s="116"/>
      <c r="K384" s="116"/>
      <c r="O384" t="s">
        <v>243</v>
      </c>
      <c r="P384" s="116" t="s">
        <v>14</v>
      </c>
      <c r="Q384" s="116" t="s">
        <v>81</v>
      </c>
      <c r="R384" s="116" t="s">
        <v>210</v>
      </c>
      <c r="S384" s="116" t="s">
        <v>14</v>
      </c>
      <c r="T384" s="192">
        <v>49.5</v>
      </c>
      <c r="U384" s="273"/>
      <c r="V38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4" s="192"/>
      <c r="X384" s="116"/>
      <c r="AB384" s="116" t="s">
        <v>243</v>
      </c>
      <c r="AC384" s="116" t="s">
        <v>209</v>
      </c>
      <c r="AD384">
        <v>21</v>
      </c>
      <c r="AE384" s="116" t="s">
        <v>103</v>
      </c>
      <c r="AF384">
        <v>2</v>
      </c>
      <c r="AG384" s="116" t="s">
        <v>13</v>
      </c>
      <c r="AH384" s="116" t="s">
        <v>105</v>
      </c>
      <c r="AI384" s="116" t="s">
        <v>13</v>
      </c>
      <c r="AJ384" s="116" t="s">
        <v>20</v>
      </c>
      <c r="AL384" t="s">
        <v>274</v>
      </c>
      <c r="AO384">
        <v>60</v>
      </c>
    </row>
    <row r="385" spans="2:41" x14ac:dyDescent="0.25">
      <c r="B385" s="116" t="s">
        <v>251</v>
      </c>
      <c r="C385" s="116" t="s">
        <v>14</v>
      </c>
      <c r="D385" s="116" t="s">
        <v>80</v>
      </c>
      <c r="E385" s="116" t="s">
        <v>209</v>
      </c>
      <c r="F385" s="116" t="s">
        <v>17</v>
      </c>
      <c r="G385">
        <v>66</v>
      </c>
      <c r="H385" s="276"/>
      <c r="I385" s="116">
        <f>тБакМаг_2020_21_Зимен[[#This Row],[SUM(`TotalHours`)]]-тБакМаг_2020_21_Зимен[[#This Row],[Стари Часове]]</f>
        <v>66</v>
      </c>
      <c r="J385" s="116"/>
      <c r="K385" s="116"/>
      <c r="O385" t="s">
        <v>243</v>
      </c>
      <c r="P385" s="116" t="s">
        <v>14</v>
      </c>
      <c r="Q385" s="116" t="s">
        <v>82</v>
      </c>
      <c r="R385" s="116" t="s">
        <v>209</v>
      </c>
      <c r="S385" s="116" t="s">
        <v>10</v>
      </c>
      <c r="T385" s="192">
        <v>30</v>
      </c>
      <c r="U385" s="273"/>
      <c r="V38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5" s="192"/>
      <c r="X385" s="116"/>
      <c r="AB385" s="116" t="s">
        <v>243</v>
      </c>
      <c r="AC385" s="116" t="s">
        <v>209</v>
      </c>
      <c r="AD385">
        <v>21</v>
      </c>
      <c r="AE385" s="116" t="s">
        <v>103</v>
      </c>
      <c r="AF385">
        <v>2</v>
      </c>
      <c r="AG385" s="116" t="s">
        <v>13</v>
      </c>
      <c r="AH385" s="116" t="s">
        <v>105</v>
      </c>
      <c r="AI385" s="116" t="s">
        <v>13</v>
      </c>
      <c r="AJ385" s="116" t="s">
        <v>15</v>
      </c>
      <c r="AL385" t="s">
        <v>274</v>
      </c>
      <c r="AO385">
        <v>81.39</v>
      </c>
    </row>
    <row r="386" spans="2:41" x14ac:dyDescent="0.25">
      <c r="B386" s="116" t="s">
        <v>251</v>
      </c>
      <c r="C386" s="116" t="s">
        <v>14</v>
      </c>
      <c r="D386" s="116" t="s">
        <v>81</v>
      </c>
      <c r="E386" s="116" t="s">
        <v>209</v>
      </c>
      <c r="F386" s="116" t="s">
        <v>25</v>
      </c>
      <c r="G386">
        <v>1.5385</v>
      </c>
      <c r="H386" s="276"/>
      <c r="I386" s="116">
        <f>тБакМаг_2020_21_Зимен[[#This Row],[SUM(`TotalHours`)]]-тБакМаг_2020_21_Зимен[[#This Row],[Стари Часове]]</f>
        <v>1.5385</v>
      </c>
      <c r="J386" s="116"/>
      <c r="K386" s="116"/>
      <c r="O386" t="s">
        <v>243</v>
      </c>
      <c r="P386" s="116" t="s">
        <v>14</v>
      </c>
      <c r="Q386" s="116" t="s">
        <v>82</v>
      </c>
      <c r="R386" s="116" t="s">
        <v>209</v>
      </c>
      <c r="S386" s="116" t="s">
        <v>14</v>
      </c>
      <c r="T386" s="192">
        <v>1436.4545000000001</v>
      </c>
      <c r="U386" s="273"/>
      <c r="V38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6" s="192"/>
      <c r="X386" s="116"/>
      <c r="AB386" s="116" t="s">
        <v>243</v>
      </c>
      <c r="AC386" s="116" t="s">
        <v>209</v>
      </c>
      <c r="AD386">
        <v>21</v>
      </c>
      <c r="AE386" s="116" t="s">
        <v>103</v>
      </c>
      <c r="AF386">
        <v>2</v>
      </c>
      <c r="AG386" s="116" t="s">
        <v>13</v>
      </c>
      <c r="AH386" s="116" t="s">
        <v>105</v>
      </c>
      <c r="AI386" s="116" t="s">
        <v>13</v>
      </c>
      <c r="AJ386" s="116" t="s">
        <v>13</v>
      </c>
      <c r="AL386" t="s">
        <v>274</v>
      </c>
      <c r="AO386">
        <v>1159.27</v>
      </c>
    </row>
    <row r="387" spans="2:41" x14ac:dyDescent="0.25">
      <c r="B387" s="116" t="s">
        <v>251</v>
      </c>
      <c r="C387" s="116" t="s">
        <v>14</v>
      </c>
      <c r="D387" s="116" t="s">
        <v>81</v>
      </c>
      <c r="E387" s="116" t="s">
        <v>209</v>
      </c>
      <c r="F387" s="116" t="s">
        <v>14</v>
      </c>
      <c r="G387">
        <v>1788.5536</v>
      </c>
      <c r="H387" s="276"/>
      <c r="I387" s="116">
        <f>тБакМаг_2020_21_Зимен[[#This Row],[SUM(`TotalHours`)]]-тБакМаг_2020_21_Зимен[[#This Row],[Стари Часове]]</f>
        <v>1788.5536</v>
      </c>
      <c r="J387" s="116"/>
      <c r="K387" s="116"/>
      <c r="O387" t="s">
        <v>243</v>
      </c>
      <c r="P387" s="116" t="s">
        <v>14</v>
      </c>
      <c r="Q387" s="116" t="s">
        <v>82</v>
      </c>
      <c r="R387" s="116" t="s">
        <v>209</v>
      </c>
      <c r="S387" s="116" t="s">
        <v>15</v>
      </c>
      <c r="T387" s="192">
        <v>2.1429</v>
      </c>
      <c r="U387" s="273"/>
      <c r="V38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7" s="192"/>
      <c r="X387" s="116"/>
      <c r="AB387" s="116" t="s">
        <v>243</v>
      </c>
      <c r="AC387" s="116" t="s">
        <v>209</v>
      </c>
      <c r="AD387">
        <v>21</v>
      </c>
      <c r="AE387" s="116" t="s">
        <v>103</v>
      </c>
      <c r="AF387">
        <v>3</v>
      </c>
      <c r="AG387" s="116" t="s">
        <v>13</v>
      </c>
      <c r="AH387" s="116" t="s">
        <v>106</v>
      </c>
      <c r="AI387" s="116" t="s">
        <v>13</v>
      </c>
      <c r="AJ387" s="116" t="s">
        <v>20</v>
      </c>
      <c r="AL387" t="s">
        <v>274</v>
      </c>
      <c r="AO387">
        <v>90</v>
      </c>
    </row>
    <row r="388" spans="2:41" x14ac:dyDescent="0.25">
      <c r="B388" s="116" t="s">
        <v>251</v>
      </c>
      <c r="C388" s="116" t="s">
        <v>14</v>
      </c>
      <c r="D388" s="116" t="s">
        <v>81</v>
      </c>
      <c r="E388" s="116" t="s">
        <v>209</v>
      </c>
      <c r="F388" s="116" t="s">
        <v>27</v>
      </c>
      <c r="G388">
        <v>88.857100000000003</v>
      </c>
      <c r="H388" s="276"/>
      <c r="I388" s="116">
        <f>тБакМаг_2020_21_Зимен[[#This Row],[SUM(`TotalHours`)]]-тБакМаг_2020_21_Зимен[[#This Row],[Стари Часове]]</f>
        <v>88.857100000000003</v>
      </c>
      <c r="J388" s="116"/>
      <c r="K388" s="116"/>
      <c r="O388" t="s">
        <v>243</v>
      </c>
      <c r="P388" s="116" t="s">
        <v>14</v>
      </c>
      <c r="Q388" s="116" t="s">
        <v>82</v>
      </c>
      <c r="R388" s="116" t="s">
        <v>209</v>
      </c>
      <c r="S388" s="116" t="s">
        <v>26</v>
      </c>
      <c r="T388" s="192">
        <v>12.5</v>
      </c>
      <c r="U388" s="273"/>
      <c r="V38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8" s="192"/>
      <c r="X388" s="116"/>
      <c r="AB388" s="116" t="s">
        <v>243</v>
      </c>
      <c r="AC388" s="116" t="s">
        <v>209</v>
      </c>
      <c r="AD388">
        <v>21</v>
      </c>
      <c r="AE388" s="116" t="s">
        <v>103</v>
      </c>
      <c r="AF388">
        <v>3</v>
      </c>
      <c r="AG388" s="116" t="s">
        <v>13</v>
      </c>
      <c r="AH388" s="116" t="s">
        <v>106</v>
      </c>
      <c r="AI388" s="116" t="s">
        <v>13</v>
      </c>
      <c r="AJ388" s="116" t="s">
        <v>15</v>
      </c>
      <c r="AL388" t="s">
        <v>274</v>
      </c>
      <c r="AO388">
        <v>112.5</v>
      </c>
    </row>
    <row r="389" spans="2:41" x14ac:dyDescent="0.25">
      <c r="B389" s="116" t="s">
        <v>251</v>
      </c>
      <c r="C389" s="116" t="s">
        <v>14</v>
      </c>
      <c r="D389" s="116" t="s">
        <v>81</v>
      </c>
      <c r="E389" s="116" t="s">
        <v>209</v>
      </c>
      <c r="F389" s="116" t="s">
        <v>17</v>
      </c>
      <c r="G389">
        <v>90</v>
      </c>
      <c r="H389" s="276"/>
      <c r="I389" s="116">
        <f>тБакМаг_2020_21_Зимен[[#This Row],[SUM(`TotalHours`)]]-тБакМаг_2020_21_Зимен[[#This Row],[Стари Часове]]</f>
        <v>90</v>
      </c>
      <c r="J389" s="116"/>
      <c r="K389" s="116"/>
      <c r="O389" t="s">
        <v>243</v>
      </c>
      <c r="P389" s="116" t="s">
        <v>14</v>
      </c>
      <c r="Q389" s="116" t="s">
        <v>82</v>
      </c>
      <c r="R389" s="116" t="s">
        <v>209</v>
      </c>
      <c r="S389" s="116" t="s">
        <v>16</v>
      </c>
      <c r="T389" s="192">
        <v>60</v>
      </c>
      <c r="U389" s="273"/>
      <c r="V38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89" s="192"/>
      <c r="X389" s="116"/>
      <c r="AB389" s="116" t="s">
        <v>243</v>
      </c>
      <c r="AC389" s="116" t="s">
        <v>209</v>
      </c>
      <c r="AD389">
        <v>21</v>
      </c>
      <c r="AE389" s="116" t="s">
        <v>103</v>
      </c>
      <c r="AF389">
        <v>3</v>
      </c>
      <c r="AG389" s="116" t="s">
        <v>13</v>
      </c>
      <c r="AH389" s="116" t="s">
        <v>106</v>
      </c>
      <c r="AI389" s="116" t="s">
        <v>13</v>
      </c>
      <c r="AJ389" s="116" t="s">
        <v>13</v>
      </c>
      <c r="AL389" t="s">
        <v>274</v>
      </c>
      <c r="AO389">
        <v>1198.18</v>
      </c>
    </row>
    <row r="390" spans="2:41" x14ac:dyDescent="0.25">
      <c r="B390" s="116" t="s">
        <v>251</v>
      </c>
      <c r="C390" s="116" t="s">
        <v>14</v>
      </c>
      <c r="D390" s="116" t="s">
        <v>81</v>
      </c>
      <c r="E390" s="116" t="s">
        <v>210</v>
      </c>
      <c r="F390" s="116" t="s">
        <v>14</v>
      </c>
      <c r="G390">
        <v>166</v>
      </c>
      <c r="H390" s="276"/>
      <c r="I390" s="116">
        <f>тБакМаг_2020_21_Зимен[[#This Row],[SUM(`TotalHours`)]]-тБакМаг_2020_21_Зимен[[#This Row],[Стари Часове]]</f>
        <v>166</v>
      </c>
      <c r="J390" s="116"/>
      <c r="K390" s="116"/>
      <c r="O390" t="s">
        <v>243</v>
      </c>
      <c r="P390" s="116" t="s">
        <v>14</v>
      </c>
      <c r="Q390" s="116" t="s">
        <v>82</v>
      </c>
      <c r="R390" s="116" t="s">
        <v>209</v>
      </c>
      <c r="S390" s="116" t="s">
        <v>27</v>
      </c>
      <c r="T390" s="192">
        <v>4.2857000000000003</v>
      </c>
      <c r="U390" s="273"/>
      <c r="V39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0" s="192"/>
      <c r="X390" s="116"/>
      <c r="AB390" s="116" t="s">
        <v>243</v>
      </c>
      <c r="AC390" s="116" t="s">
        <v>209</v>
      </c>
      <c r="AD390">
        <v>21</v>
      </c>
      <c r="AE390" s="116" t="s">
        <v>103</v>
      </c>
      <c r="AF390">
        <v>4</v>
      </c>
      <c r="AG390" s="116" t="s">
        <v>13</v>
      </c>
      <c r="AH390" s="116" t="s">
        <v>107</v>
      </c>
      <c r="AI390" s="116" t="s">
        <v>13</v>
      </c>
      <c r="AJ390" s="116" t="s">
        <v>20</v>
      </c>
      <c r="AL390" t="s">
        <v>274</v>
      </c>
      <c r="AO390">
        <v>120</v>
      </c>
    </row>
    <row r="391" spans="2:41" x14ac:dyDescent="0.25">
      <c r="B391" s="116" t="s">
        <v>251</v>
      </c>
      <c r="C391" s="116" t="s">
        <v>14</v>
      </c>
      <c r="D391" s="116" t="s">
        <v>82</v>
      </c>
      <c r="E391" s="116" t="s">
        <v>209</v>
      </c>
      <c r="F391" s="116" t="s">
        <v>14</v>
      </c>
      <c r="G391">
        <v>1424.8077000000001</v>
      </c>
      <c r="H391" s="276"/>
      <c r="I391" s="116">
        <f>тБакМаг_2020_21_Зимен[[#This Row],[SUM(`TotalHours`)]]-тБакМаг_2020_21_Зимен[[#This Row],[Стари Часове]]</f>
        <v>1424.8077000000001</v>
      </c>
      <c r="J391" s="116"/>
      <c r="K391" s="116"/>
      <c r="O391" t="s">
        <v>243</v>
      </c>
      <c r="P391" s="116" t="s">
        <v>14</v>
      </c>
      <c r="Q391" s="116" t="s">
        <v>83</v>
      </c>
      <c r="R391" s="116" t="s">
        <v>209</v>
      </c>
      <c r="S391" s="116" t="s">
        <v>14</v>
      </c>
      <c r="T391" s="192">
        <v>1211.9126000000001</v>
      </c>
      <c r="U391" s="273"/>
      <c r="V39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1" s="192"/>
      <c r="X391" s="116"/>
      <c r="AB391" s="116" t="s">
        <v>243</v>
      </c>
      <c r="AC391" s="116" t="s">
        <v>209</v>
      </c>
      <c r="AD391">
        <v>21</v>
      </c>
      <c r="AE391" s="116" t="s">
        <v>103</v>
      </c>
      <c r="AF391">
        <v>4</v>
      </c>
      <c r="AG391" s="116" t="s">
        <v>13</v>
      </c>
      <c r="AH391" s="116" t="s">
        <v>107</v>
      </c>
      <c r="AI391" s="116" t="s">
        <v>13</v>
      </c>
      <c r="AJ391" s="116" t="s">
        <v>18</v>
      </c>
      <c r="AL391" t="s">
        <v>274</v>
      </c>
      <c r="AO391">
        <v>45</v>
      </c>
    </row>
    <row r="392" spans="2:41" x14ac:dyDescent="0.25">
      <c r="B392" s="116" t="s">
        <v>251</v>
      </c>
      <c r="C392" s="116" t="s">
        <v>14</v>
      </c>
      <c r="D392" s="116" t="s">
        <v>82</v>
      </c>
      <c r="E392" s="116" t="s">
        <v>209</v>
      </c>
      <c r="F392" s="116" t="s">
        <v>27</v>
      </c>
      <c r="G392">
        <v>129.6429</v>
      </c>
      <c r="H392" s="276"/>
      <c r="I392" s="116">
        <f>тБакМаг_2020_21_Зимен[[#This Row],[SUM(`TotalHours`)]]-тБакМаг_2020_21_Зимен[[#This Row],[Стари Часове]]</f>
        <v>129.6429</v>
      </c>
      <c r="J392" s="116"/>
      <c r="K392" s="116"/>
      <c r="O392" t="s">
        <v>243</v>
      </c>
      <c r="P392" s="116" t="s">
        <v>14</v>
      </c>
      <c r="Q392" s="116" t="s">
        <v>83</v>
      </c>
      <c r="R392" s="116" t="s">
        <v>209</v>
      </c>
      <c r="S392" s="116" t="s">
        <v>15</v>
      </c>
      <c r="T392" s="192">
        <v>4.2857000000000003</v>
      </c>
      <c r="U392" s="273"/>
      <c r="V39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2" s="192"/>
      <c r="X392" s="116"/>
      <c r="AB392" s="116" t="s">
        <v>243</v>
      </c>
      <c r="AC392" s="116" t="s">
        <v>209</v>
      </c>
      <c r="AD392">
        <v>21</v>
      </c>
      <c r="AE392" s="116" t="s">
        <v>103</v>
      </c>
      <c r="AF392">
        <v>4</v>
      </c>
      <c r="AG392" s="116" t="s">
        <v>13</v>
      </c>
      <c r="AH392" s="116" t="s">
        <v>107</v>
      </c>
      <c r="AI392" s="116" t="s">
        <v>13</v>
      </c>
      <c r="AJ392" s="116" t="s">
        <v>13</v>
      </c>
      <c r="AL392" t="s">
        <v>274</v>
      </c>
      <c r="AO392">
        <v>1451.24</v>
      </c>
    </row>
    <row r="393" spans="2:41" x14ac:dyDescent="0.25">
      <c r="B393" s="116" t="s">
        <v>251</v>
      </c>
      <c r="C393" s="116" t="s">
        <v>14</v>
      </c>
      <c r="D393" s="116" t="s">
        <v>82</v>
      </c>
      <c r="E393" s="116" t="s">
        <v>209</v>
      </c>
      <c r="F393" s="116" t="s">
        <v>17</v>
      </c>
      <c r="G393">
        <v>60</v>
      </c>
      <c r="H393" s="276"/>
      <c r="I393" s="116">
        <f>тБакМаг_2020_21_Зимен[[#This Row],[SUM(`TotalHours`)]]-тБакМаг_2020_21_Зимен[[#This Row],[Стари Часове]]</f>
        <v>60</v>
      </c>
      <c r="J393" s="116"/>
      <c r="K393" s="116"/>
      <c r="O393" t="s">
        <v>243</v>
      </c>
      <c r="P393" s="116" t="s">
        <v>14</v>
      </c>
      <c r="Q393" s="116" t="s">
        <v>83</v>
      </c>
      <c r="R393" s="116" t="s">
        <v>210</v>
      </c>
      <c r="S393" s="116" t="s">
        <v>14</v>
      </c>
      <c r="T393" s="192">
        <v>108</v>
      </c>
      <c r="U393" s="273"/>
      <c r="V39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3" s="192"/>
      <c r="X393" s="116"/>
      <c r="AB393" s="116" t="s">
        <v>243</v>
      </c>
      <c r="AC393" s="116" t="s">
        <v>209</v>
      </c>
      <c r="AD393">
        <v>21</v>
      </c>
      <c r="AE393" s="116" t="s">
        <v>103</v>
      </c>
      <c r="AF393">
        <v>5</v>
      </c>
      <c r="AG393" s="116" t="s">
        <v>13</v>
      </c>
      <c r="AH393" s="116" t="s">
        <v>108</v>
      </c>
      <c r="AI393" s="116" t="s">
        <v>13</v>
      </c>
      <c r="AJ393" s="116" t="s">
        <v>8</v>
      </c>
      <c r="AL393" t="s">
        <v>274</v>
      </c>
      <c r="AO393">
        <v>75</v>
      </c>
    </row>
    <row r="394" spans="2:41" x14ac:dyDescent="0.25">
      <c r="B394" s="116" t="s">
        <v>251</v>
      </c>
      <c r="C394" s="116" t="s">
        <v>14</v>
      </c>
      <c r="D394" s="116" t="s">
        <v>83</v>
      </c>
      <c r="E394" s="116" t="s">
        <v>209</v>
      </c>
      <c r="F394" s="116" t="s">
        <v>25</v>
      </c>
      <c r="G394">
        <v>3.0769000000000002</v>
      </c>
      <c r="H394" s="276"/>
      <c r="I394" s="116">
        <f>тБакМаг_2020_21_Зимен[[#This Row],[SUM(`TotalHours`)]]-тБакМаг_2020_21_Зимен[[#This Row],[Стари Часове]]</f>
        <v>3.0769000000000002</v>
      </c>
      <c r="J394" s="116"/>
      <c r="K394" s="116"/>
      <c r="O394" t="s">
        <v>243</v>
      </c>
      <c r="P394" s="116" t="s">
        <v>14</v>
      </c>
      <c r="Q394" s="116" t="s">
        <v>84</v>
      </c>
      <c r="R394" s="116" t="s">
        <v>209</v>
      </c>
      <c r="S394" s="116" t="s">
        <v>20</v>
      </c>
      <c r="T394" s="192">
        <v>5.4545000000000003</v>
      </c>
      <c r="U394" s="273"/>
      <c r="V39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4" s="192"/>
      <c r="X394" s="116"/>
      <c r="AB394" s="116" t="s">
        <v>243</v>
      </c>
      <c r="AC394" s="116" t="s">
        <v>209</v>
      </c>
      <c r="AD394">
        <v>21</v>
      </c>
      <c r="AE394" s="116" t="s">
        <v>103</v>
      </c>
      <c r="AF394">
        <v>5</v>
      </c>
      <c r="AG394" s="116" t="s">
        <v>13</v>
      </c>
      <c r="AH394" s="116" t="s">
        <v>108</v>
      </c>
      <c r="AI394" s="116" t="s">
        <v>13</v>
      </c>
      <c r="AJ394" s="116" t="s">
        <v>20</v>
      </c>
      <c r="AL394" t="s">
        <v>274</v>
      </c>
      <c r="AO394">
        <v>120</v>
      </c>
    </row>
    <row r="395" spans="2:41" x14ac:dyDescent="0.25">
      <c r="B395" s="116" t="s">
        <v>251</v>
      </c>
      <c r="C395" s="116" t="s">
        <v>14</v>
      </c>
      <c r="D395" s="116" t="s">
        <v>83</v>
      </c>
      <c r="E395" s="116" t="s">
        <v>209</v>
      </c>
      <c r="F395" s="116" t="s">
        <v>14</v>
      </c>
      <c r="G395">
        <v>1310.5718999999999</v>
      </c>
      <c r="H395" s="276"/>
      <c r="I395" s="116">
        <f>тБакМаг_2020_21_Зимен[[#This Row],[SUM(`TotalHours`)]]-тБакМаг_2020_21_Зимен[[#This Row],[Стари Часове]]</f>
        <v>1310.5718999999999</v>
      </c>
      <c r="J395" s="116"/>
      <c r="K395" s="116"/>
      <c r="O395" t="s">
        <v>243</v>
      </c>
      <c r="P395" s="116" t="s">
        <v>14</v>
      </c>
      <c r="Q395" s="116" t="s">
        <v>84</v>
      </c>
      <c r="R395" s="116" t="s">
        <v>209</v>
      </c>
      <c r="S395" s="116" t="s">
        <v>14</v>
      </c>
      <c r="T395" s="192">
        <v>1550.6189999999999</v>
      </c>
      <c r="U395" s="273"/>
      <c r="V39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5" s="192"/>
      <c r="X395" s="116"/>
      <c r="AB395" s="116" t="s">
        <v>243</v>
      </c>
      <c r="AC395" s="116" t="s">
        <v>209</v>
      </c>
      <c r="AD395">
        <v>21</v>
      </c>
      <c r="AE395" s="116" t="s">
        <v>103</v>
      </c>
      <c r="AF395">
        <v>5</v>
      </c>
      <c r="AG395" s="116" t="s">
        <v>13</v>
      </c>
      <c r="AH395" s="116" t="s">
        <v>108</v>
      </c>
      <c r="AI395" s="116" t="s">
        <v>13</v>
      </c>
      <c r="AJ395" s="116" t="s">
        <v>11</v>
      </c>
      <c r="AL395" t="s">
        <v>274</v>
      </c>
      <c r="AO395">
        <v>40</v>
      </c>
    </row>
    <row r="396" spans="2:41" x14ac:dyDescent="0.25">
      <c r="B396" s="116" t="s">
        <v>251</v>
      </c>
      <c r="C396" s="116" t="s">
        <v>14</v>
      </c>
      <c r="D396" s="116" t="s">
        <v>83</v>
      </c>
      <c r="E396" s="116" t="s">
        <v>209</v>
      </c>
      <c r="F396" s="116" t="s">
        <v>27</v>
      </c>
      <c r="G396">
        <v>36.666699999999999</v>
      </c>
      <c r="H396" s="276"/>
      <c r="I396" s="116">
        <f>тБакМаг_2020_21_Зимен[[#This Row],[SUM(`TotalHours`)]]-тБакМаг_2020_21_Зимен[[#This Row],[Стари Часове]]</f>
        <v>36.666699999999999</v>
      </c>
      <c r="J396" s="116"/>
      <c r="K396" s="116"/>
      <c r="O396" t="s">
        <v>243</v>
      </c>
      <c r="P396" s="116" t="s">
        <v>14</v>
      </c>
      <c r="Q396" s="116" t="s">
        <v>84</v>
      </c>
      <c r="R396" s="116" t="s">
        <v>209</v>
      </c>
      <c r="S396" s="116" t="s">
        <v>15</v>
      </c>
      <c r="T396" s="192">
        <v>2.1429</v>
      </c>
      <c r="U396" s="273"/>
      <c r="V39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6" s="192"/>
      <c r="X396" s="116"/>
      <c r="AB396" s="116" t="s">
        <v>243</v>
      </c>
      <c r="AC396" s="116" t="s">
        <v>209</v>
      </c>
      <c r="AD396">
        <v>21</v>
      </c>
      <c r="AE396" s="116" t="s">
        <v>103</v>
      </c>
      <c r="AF396">
        <v>5</v>
      </c>
      <c r="AG396" s="116" t="s">
        <v>13</v>
      </c>
      <c r="AH396" s="116" t="s">
        <v>108</v>
      </c>
      <c r="AI396" s="116" t="s">
        <v>13</v>
      </c>
      <c r="AJ396" s="116" t="s">
        <v>18</v>
      </c>
      <c r="AL396" t="s">
        <v>274</v>
      </c>
      <c r="AO396">
        <v>155</v>
      </c>
    </row>
    <row r="397" spans="2:41" x14ac:dyDescent="0.25">
      <c r="B397" s="116" t="s">
        <v>251</v>
      </c>
      <c r="C397" s="116" t="s">
        <v>14</v>
      </c>
      <c r="D397" s="116" t="s">
        <v>83</v>
      </c>
      <c r="E397" s="116" t="s">
        <v>210</v>
      </c>
      <c r="F397" s="116" t="s">
        <v>14</v>
      </c>
      <c r="G397">
        <v>142.5</v>
      </c>
      <c r="H397" s="276"/>
      <c r="I397" s="116">
        <f>тБакМаг_2020_21_Зимен[[#This Row],[SUM(`TotalHours`)]]-тБакМаг_2020_21_Зимен[[#This Row],[Стари Часове]]</f>
        <v>142.5</v>
      </c>
      <c r="J397" s="116"/>
      <c r="K397" s="116"/>
      <c r="O397" t="s">
        <v>243</v>
      </c>
      <c r="P397" s="116" t="s">
        <v>14</v>
      </c>
      <c r="Q397" s="116" t="s">
        <v>84</v>
      </c>
      <c r="R397" s="116" t="s">
        <v>209</v>
      </c>
      <c r="S397" s="116" t="s">
        <v>26</v>
      </c>
      <c r="T397" s="192">
        <v>15</v>
      </c>
      <c r="U397" s="273"/>
      <c r="V39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7" s="192"/>
      <c r="X397" s="116"/>
      <c r="AB397" s="116" t="s">
        <v>243</v>
      </c>
      <c r="AC397" s="116" t="s">
        <v>209</v>
      </c>
      <c r="AD397">
        <v>21</v>
      </c>
      <c r="AE397" s="116" t="s">
        <v>103</v>
      </c>
      <c r="AF397">
        <v>5</v>
      </c>
      <c r="AG397" s="116" t="s">
        <v>13</v>
      </c>
      <c r="AH397" s="116" t="s">
        <v>108</v>
      </c>
      <c r="AI397" s="116" t="s">
        <v>13</v>
      </c>
      <c r="AJ397" s="116" t="s">
        <v>13</v>
      </c>
      <c r="AL397" t="s">
        <v>274</v>
      </c>
      <c r="AO397">
        <v>2280.67</v>
      </c>
    </row>
    <row r="398" spans="2:41" x14ac:dyDescent="0.25">
      <c r="B398" s="116" t="s">
        <v>251</v>
      </c>
      <c r="C398" s="116" t="s">
        <v>14</v>
      </c>
      <c r="D398" s="116" t="s">
        <v>84</v>
      </c>
      <c r="E398" s="116" t="s">
        <v>209</v>
      </c>
      <c r="F398" s="116" t="s">
        <v>25</v>
      </c>
      <c r="G398">
        <v>4.6154000000000002</v>
      </c>
      <c r="H398" s="276"/>
      <c r="I398" s="116">
        <f>тБакМаг_2020_21_Зимен[[#This Row],[SUM(`TotalHours`)]]-тБакМаг_2020_21_Зимен[[#This Row],[Стари Часове]]</f>
        <v>4.6154000000000002</v>
      </c>
      <c r="J398" s="116"/>
      <c r="K398" s="116"/>
      <c r="O398" t="s">
        <v>243</v>
      </c>
      <c r="P398" s="116" t="s">
        <v>14</v>
      </c>
      <c r="Q398" s="116" t="s">
        <v>84</v>
      </c>
      <c r="R398" s="116" t="s">
        <v>209</v>
      </c>
      <c r="S398" s="116" t="s">
        <v>16</v>
      </c>
      <c r="T398" s="192">
        <v>60</v>
      </c>
      <c r="U398" s="273"/>
      <c r="V39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8" s="192"/>
      <c r="X398" s="116"/>
      <c r="AB398" s="116" t="s">
        <v>243</v>
      </c>
      <c r="AC398" s="116" t="s">
        <v>209</v>
      </c>
      <c r="AD398">
        <v>21</v>
      </c>
      <c r="AE398" s="116" t="s">
        <v>103</v>
      </c>
      <c r="AF398">
        <v>6</v>
      </c>
      <c r="AG398" s="116" t="s">
        <v>13</v>
      </c>
      <c r="AH398" s="116" t="s">
        <v>110</v>
      </c>
      <c r="AI398" s="116" t="s">
        <v>13</v>
      </c>
      <c r="AJ398" s="116" t="s">
        <v>20</v>
      </c>
      <c r="AL398" t="s">
        <v>274</v>
      </c>
      <c r="AO398">
        <v>30</v>
      </c>
    </row>
    <row r="399" spans="2:41" x14ac:dyDescent="0.25">
      <c r="B399" s="116" t="s">
        <v>251</v>
      </c>
      <c r="C399" s="116" t="s">
        <v>14</v>
      </c>
      <c r="D399" s="116" t="s">
        <v>84</v>
      </c>
      <c r="E399" s="116" t="s">
        <v>209</v>
      </c>
      <c r="F399" s="116" t="s">
        <v>14</v>
      </c>
      <c r="G399">
        <v>1940.4452000000001</v>
      </c>
      <c r="H399" s="276"/>
      <c r="I399" s="116">
        <f>тБакМаг_2020_21_Зимен[[#This Row],[SUM(`TotalHours`)]]-тБакМаг_2020_21_Зимен[[#This Row],[Стари Часове]]</f>
        <v>1940.4452000000001</v>
      </c>
      <c r="J399" s="116"/>
      <c r="K399" s="116"/>
      <c r="O399" t="s">
        <v>243</v>
      </c>
      <c r="P399" s="116" t="s">
        <v>14</v>
      </c>
      <c r="Q399" s="116" t="s">
        <v>84</v>
      </c>
      <c r="R399" s="116" t="s">
        <v>209</v>
      </c>
      <c r="S399" s="116" t="s">
        <v>27</v>
      </c>
      <c r="T399" s="192">
        <v>70.539599999999993</v>
      </c>
      <c r="U399" s="273"/>
      <c r="V39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399" s="192"/>
      <c r="X399" s="116"/>
      <c r="AB399" s="116" t="s">
        <v>243</v>
      </c>
      <c r="AC399" s="116" t="s">
        <v>209</v>
      </c>
      <c r="AD399">
        <v>21</v>
      </c>
      <c r="AE399" s="116" t="s">
        <v>103</v>
      </c>
      <c r="AF399">
        <v>6</v>
      </c>
      <c r="AG399" s="116" t="s">
        <v>13</v>
      </c>
      <c r="AH399" s="116" t="s">
        <v>110</v>
      </c>
      <c r="AI399" s="116" t="s">
        <v>13</v>
      </c>
      <c r="AJ399" s="116" t="s">
        <v>13</v>
      </c>
      <c r="AL399" t="s">
        <v>274</v>
      </c>
      <c r="AO399">
        <v>1010.72</v>
      </c>
    </row>
    <row r="400" spans="2:41" x14ac:dyDescent="0.25">
      <c r="B400" s="116" t="s">
        <v>251</v>
      </c>
      <c r="C400" s="116" t="s">
        <v>14</v>
      </c>
      <c r="D400" s="116" t="s">
        <v>84</v>
      </c>
      <c r="E400" s="116" t="s">
        <v>209</v>
      </c>
      <c r="F400" s="116" t="s">
        <v>27</v>
      </c>
      <c r="G400">
        <v>68.333299999999994</v>
      </c>
      <c r="H400" s="276"/>
      <c r="I400" s="116">
        <f>тБакМаг_2020_21_Зимен[[#This Row],[SUM(`TotalHours`)]]-тБакМаг_2020_21_Зимен[[#This Row],[Стари Часове]]</f>
        <v>68.333299999999994</v>
      </c>
      <c r="J400" s="116"/>
      <c r="K400" s="116"/>
      <c r="O400" t="s">
        <v>243</v>
      </c>
      <c r="P400" s="116" t="s">
        <v>14</v>
      </c>
      <c r="Q400" s="116" t="s">
        <v>84</v>
      </c>
      <c r="R400" s="116" t="s">
        <v>209</v>
      </c>
      <c r="S400" s="116" t="s">
        <v>17</v>
      </c>
      <c r="T400" s="192">
        <v>30</v>
      </c>
      <c r="U400" s="273"/>
      <c r="V40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0" s="192"/>
      <c r="X400" s="116"/>
      <c r="AB400" s="116" t="s">
        <v>243</v>
      </c>
      <c r="AC400" s="116" t="s">
        <v>209</v>
      </c>
      <c r="AD400">
        <v>21</v>
      </c>
      <c r="AE400" s="116" t="s">
        <v>103</v>
      </c>
      <c r="AF400">
        <v>7</v>
      </c>
      <c r="AG400" s="116" t="s">
        <v>13</v>
      </c>
      <c r="AH400" s="116" t="s">
        <v>111</v>
      </c>
      <c r="AI400" s="116" t="s">
        <v>13</v>
      </c>
      <c r="AJ400" s="116" t="s">
        <v>20</v>
      </c>
      <c r="AL400" t="s">
        <v>274</v>
      </c>
      <c r="AO400">
        <v>60</v>
      </c>
    </row>
    <row r="401" spans="2:41" x14ac:dyDescent="0.25">
      <c r="B401" s="116" t="s">
        <v>251</v>
      </c>
      <c r="C401" s="116" t="s">
        <v>14</v>
      </c>
      <c r="D401" s="116" t="s">
        <v>84</v>
      </c>
      <c r="E401" s="116" t="s">
        <v>209</v>
      </c>
      <c r="F401" s="116" t="s">
        <v>17</v>
      </c>
      <c r="G401">
        <v>60</v>
      </c>
      <c r="H401" s="276"/>
      <c r="I401" s="116">
        <f>тБакМаг_2020_21_Зимен[[#This Row],[SUM(`TotalHours`)]]-тБакМаг_2020_21_Зимен[[#This Row],[Стари Часове]]</f>
        <v>60</v>
      </c>
      <c r="J401" s="116"/>
      <c r="K401" s="116"/>
      <c r="O401" t="s">
        <v>243</v>
      </c>
      <c r="P401" s="116" t="s">
        <v>14</v>
      </c>
      <c r="Q401" s="116" t="s">
        <v>84</v>
      </c>
      <c r="R401" s="116" t="s">
        <v>210</v>
      </c>
      <c r="S401" s="116" t="s">
        <v>14</v>
      </c>
      <c r="T401" s="192">
        <v>296.98079999999999</v>
      </c>
      <c r="U401" s="273"/>
      <c r="V40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1" s="192"/>
      <c r="X401" s="116"/>
      <c r="AB401" s="116" t="s">
        <v>243</v>
      </c>
      <c r="AC401" s="116" t="s">
        <v>209</v>
      </c>
      <c r="AD401">
        <v>21</v>
      </c>
      <c r="AE401" s="116" t="s">
        <v>103</v>
      </c>
      <c r="AF401">
        <v>7</v>
      </c>
      <c r="AG401" s="116" t="s">
        <v>13</v>
      </c>
      <c r="AH401" s="116" t="s">
        <v>111</v>
      </c>
      <c r="AI401" s="116" t="s">
        <v>13</v>
      </c>
      <c r="AJ401" s="116" t="s">
        <v>15</v>
      </c>
      <c r="AL401" t="s">
        <v>274</v>
      </c>
      <c r="AO401">
        <v>26.25</v>
      </c>
    </row>
    <row r="402" spans="2:41" x14ac:dyDescent="0.25">
      <c r="B402" s="116" t="s">
        <v>251</v>
      </c>
      <c r="C402" s="116" t="s">
        <v>14</v>
      </c>
      <c r="D402" s="116" t="s">
        <v>84</v>
      </c>
      <c r="E402" s="116" t="s">
        <v>210</v>
      </c>
      <c r="F402" s="116" t="s">
        <v>14</v>
      </c>
      <c r="G402">
        <v>308.26499999999999</v>
      </c>
      <c r="H402" s="276"/>
      <c r="I402" s="116">
        <f>тБакМаг_2020_21_Зимен[[#This Row],[SUM(`TotalHours`)]]-тБакМаг_2020_21_Зимен[[#This Row],[Стари Часове]]</f>
        <v>308.26499999999999</v>
      </c>
      <c r="J402" s="116"/>
      <c r="K402" s="116"/>
      <c r="O402" t="s">
        <v>243</v>
      </c>
      <c r="P402" s="116" t="s">
        <v>14</v>
      </c>
      <c r="Q402" s="116" t="s">
        <v>84</v>
      </c>
      <c r="R402" s="116" t="s">
        <v>210</v>
      </c>
      <c r="S402" s="116" t="s">
        <v>27</v>
      </c>
      <c r="T402" s="192">
        <v>26.5</v>
      </c>
      <c r="U402" s="273"/>
      <c r="V40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2" s="192"/>
      <c r="X402" s="116"/>
      <c r="AB402" s="116" t="s">
        <v>243</v>
      </c>
      <c r="AC402" s="116" t="s">
        <v>209</v>
      </c>
      <c r="AD402">
        <v>21</v>
      </c>
      <c r="AE402" s="116" t="s">
        <v>103</v>
      </c>
      <c r="AF402">
        <v>7</v>
      </c>
      <c r="AG402" s="116" t="s">
        <v>13</v>
      </c>
      <c r="AH402" s="116" t="s">
        <v>111</v>
      </c>
      <c r="AI402" s="116" t="s">
        <v>13</v>
      </c>
      <c r="AJ402" s="116" t="s">
        <v>13</v>
      </c>
      <c r="AL402" t="s">
        <v>274</v>
      </c>
      <c r="AO402">
        <v>621.07000000000005</v>
      </c>
    </row>
    <row r="403" spans="2:41" x14ac:dyDescent="0.25">
      <c r="B403" s="116" t="s">
        <v>251</v>
      </c>
      <c r="C403" s="116" t="s">
        <v>14</v>
      </c>
      <c r="D403" s="116" t="s">
        <v>84</v>
      </c>
      <c r="E403" s="116" t="s">
        <v>210</v>
      </c>
      <c r="F403" s="116" t="s">
        <v>27</v>
      </c>
      <c r="G403">
        <v>6.0606</v>
      </c>
      <c r="H403" s="276"/>
      <c r="I403" s="116">
        <f>тБакМаг_2020_21_Зимен[[#This Row],[SUM(`TotalHours`)]]-тБакМаг_2020_21_Зимен[[#This Row],[Стари Часове]]</f>
        <v>6.0606</v>
      </c>
      <c r="J403" s="116"/>
      <c r="K403" s="116"/>
      <c r="O403" t="s">
        <v>243</v>
      </c>
      <c r="P403" s="116" t="s">
        <v>14</v>
      </c>
      <c r="Q403" s="116" t="s">
        <v>186</v>
      </c>
      <c r="R403" s="116" t="s">
        <v>209</v>
      </c>
      <c r="S403" s="116" t="s">
        <v>14</v>
      </c>
      <c r="T403" s="192">
        <v>2052.4349999999999</v>
      </c>
      <c r="U403" s="273"/>
      <c r="V40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3" s="192"/>
      <c r="X403" s="116"/>
      <c r="AB403" s="116" t="s">
        <v>243</v>
      </c>
      <c r="AC403" s="116" t="s">
        <v>209</v>
      </c>
      <c r="AD403">
        <v>21</v>
      </c>
      <c r="AE403" s="116" t="s">
        <v>103</v>
      </c>
      <c r="AF403">
        <v>8</v>
      </c>
      <c r="AG403" s="116" t="s">
        <v>13</v>
      </c>
      <c r="AH403" s="116" t="s">
        <v>109</v>
      </c>
      <c r="AI403" s="116" t="s">
        <v>13</v>
      </c>
      <c r="AJ403" s="116" t="s">
        <v>20</v>
      </c>
      <c r="AL403" t="s">
        <v>274</v>
      </c>
      <c r="AO403">
        <v>60</v>
      </c>
    </row>
    <row r="404" spans="2:41" x14ac:dyDescent="0.25">
      <c r="B404" s="116" t="s">
        <v>251</v>
      </c>
      <c r="C404" s="116" t="s">
        <v>14</v>
      </c>
      <c r="D404" s="116" t="s">
        <v>84</v>
      </c>
      <c r="E404" s="116" t="s">
        <v>210</v>
      </c>
      <c r="F404" s="116" t="s">
        <v>17</v>
      </c>
      <c r="G404">
        <v>15</v>
      </c>
      <c r="H404" s="276"/>
      <c r="I404" s="116">
        <f>тБакМаг_2020_21_Зимен[[#This Row],[SUM(`TotalHours`)]]-тБакМаг_2020_21_Зимен[[#This Row],[Стари Часове]]</f>
        <v>15</v>
      </c>
      <c r="J404" s="116"/>
      <c r="K404" s="116"/>
      <c r="O404" t="s">
        <v>243</v>
      </c>
      <c r="P404" s="116" t="s">
        <v>14</v>
      </c>
      <c r="Q404" s="116" t="s">
        <v>186</v>
      </c>
      <c r="R404" s="116" t="s">
        <v>209</v>
      </c>
      <c r="S404" s="116" t="s">
        <v>27</v>
      </c>
      <c r="T404" s="192">
        <v>15</v>
      </c>
      <c r="U404" s="273"/>
      <c r="V40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4" s="192"/>
      <c r="X404" s="116"/>
      <c r="AB404" s="116" t="s">
        <v>243</v>
      </c>
      <c r="AC404" s="116" t="s">
        <v>209</v>
      </c>
      <c r="AD404">
        <v>21</v>
      </c>
      <c r="AE404" s="116" t="s">
        <v>103</v>
      </c>
      <c r="AF404">
        <v>8</v>
      </c>
      <c r="AG404" s="116" t="s">
        <v>13</v>
      </c>
      <c r="AH404" s="116" t="s">
        <v>109</v>
      </c>
      <c r="AI404" s="116" t="s">
        <v>13</v>
      </c>
      <c r="AJ404" s="116" t="s">
        <v>15</v>
      </c>
      <c r="AL404" t="s">
        <v>274</v>
      </c>
      <c r="AO404">
        <v>56.25</v>
      </c>
    </row>
    <row r="405" spans="2:41" x14ac:dyDescent="0.25">
      <c r="B405" s="116" t="s">
        <v>251</v>
      </c>
      <c r="C405" s="116" t="s">
        <v>14</v>
      </c>
      <c r="D405" s="116" t="s">
        <v>186</v>
      </c>
      <c r="E405" s="116" t="s">
        <v>209</v>
      </c>
      <c r="F405" s="116" t="s">
        <v>25</v>
      </c>
      <c r="G405">
        <v>45</v>
      </c>
      <c r="H405" s="276"/>
      <c r="I405" s="116">
        <f>тБакМаг_2020_21_Зимен[[#This Row],[SUM(`TotalHours`)]]-тБакМаг_2020_21_Зимен[[#This Row],[Стари Часове]]</f>
        <v>45</v>
      </c>
      <c r="J405" s="116"/>
      <c r="K405" s="116"/>
      <c r="O405" t="s">
        <v>243</v>
      </c>
      <c r="P405" s="116" t="s">
        <v>14</v>
      </c>
      <c r="Q405" s="116" t="s">
        <v>186</v>
      </c>
      <c r="R405" s="116" t="s">
        <v>210</v>
      </c>
      <c r="S405" s="116" t="s">
        <v>14</v>
      </c>
      <c r="T405" s="192">
        <v>36</v>
      </c>
      <c r="U405" s="273"/>
      <c r="V40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5" s="192"/>
      <c r="X405" s="116"/>
      <c r="AB405" s="116" t="s">
        <v>243</v>
      </c>
      <c r="AC405" s="116" t="s">
        <v>209</v>
      </c>
      <c r="AD405">
        <v>21</v>
      </c>
      <c r="AE405" s="116" t="s">
        <v>103</v>
      </c>
      <c r="AF405">
        <v>8</v>
      </c>
      <c r="AG405" s="116" t="s">
        <v>13</v>
      </c>
      <c r="AH405" s="116" t="s">
        <v>109</v>
      </c>
      <c r="AI405" s="116" t="s">
        <v>13</v>
      </c>
      <c r="AJ405" s="116" t="s">
        <v>13</v>
      </c>
      <c r="AL405" t="s">
        <v>274</v>
      </c>
      <c r="AO405">
        <v>1133.55</v>
      </c>
    </row>
    <row r="406" spans="2:41" x14ac:dyDescent="0.25">
      <c r="B406" s="116" t="s">
        <v>251</v>
      </c>
      <c r="C406" s="116" t="s">
        <v>14</v>
      </c>
      <c r="D406" s="116" t="s">
        <v>186</v>
      </c>
      <c r="E406" s="116" t="s">
        <v>209</v>
      </c>
      <c r="F406" s="116" t="s">
        <v>14</v>
      </c>
      <c r="G406">
        <v>2371.7696999999998</v>
      </c>
      <c r="H406" s="276"/>
      <c r="I406" s="116">
        <f>тБакМаг_2020_21_Зимен[[#This Row],[SUM(`TotalHours`)]]-тБакМаг_2020_21_Зимен[[#This Row],[Стари Часове]]</f>
        <v>2371.7696999999998</v>
      </c>
      <c r="J406" s="116"/>
      <c r="K406" s="116"/>
      <c r="O406" t="s">
        <v>243</v>
      </c>
      <c r="P406" s="116" t="s">
        <v>14</v>
      </c>
      <c r="Q406" s="116" t="s">
        <v>85</v>
      </c>
      <c r="R406" s="116" t="s">
        <v>209</v>
      </c>
      <c r="S406" s="116" t="s">
        <v>20</v>
      </c>
      <c r="T406" s="192">
        <v>4.5</v>
      </c>
      <c r="U406" s="273"/>
      <c r="V40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6" s="192"/>
      <c r="X406" s="116"/>
      <c r="AB406" s="116" t="s">
        <v>243</v>
      </c>
      <c r="AC406" s="116" t="s">
        <v>209</v>
      </c>
      <c r="AD406">
        <v>21</v>
      </c>
      <c r="AE406" s="116" t="s">
        <v>103</v>
      </c>
      <c r="AF406">
        <v>9</v>
      </c>
      <c r="AG406" s="116" t="s">
        <v>13</v>
      </c>
      <c r="AH406" s="116" t="s">
        <v>144</v>
      </c>
      <c r="AI406" s="116" t="s">
        <v>13</v>
      </c>
      <c r="AJ406" s="116" t="s">
        <v>20</v>
      </c>
      <c r="AL406" t="s">
        <v>274</v>
      </c>
      <c r="AO406">
        <v>60</v>
      </c>
    </row>
    <row r="407" spans="2:41" x14ac:dyDescent="0.25">
      <c r="B407" s="116" t="s">
        <v>251</v>
      </c>
      <c r="C407" s="116" t="s">
        <v>14</v>
      </c>
      <c r="D407" s="116" t="s">
        <v>186</v>
      </c>
      <c r="E407" s="116" t="s">
        <v>209</v>
      </c>
      <c r="F407" s="116" t="s">
        <v>27</v>
      </c>
      <c r="G407">
        <v>43.5</v>
      </c>
      <c r="H407" s="276"/>
      <c r="I407" s="116">
        <f>тБакМаг_2020_21_Зимен[[#This Row],[SUM(`TotalHours`)]]-тБакМаг_2020_21_Зимен[[#This Row],[Стари Часове]]</f>
        <v>43.5</v>
      </c>
      <c r="J407" s="116"/>
      <c r="K407" s="116"/>
      <c r="O407" t="s">
        <v>243</v>
      </c>
      <c r="P407" s="116" t="s">
        <v>14</v>
      </c>
      <c r="Q407" s="116" t="s">
        <v>85</v>
      </c>
      <c r="R407" s="116" t="s">
        <v>209</v>
      </c>
      <c r="S407" s="116" t="s">
        <v>14</v>
      </c>
      <c r="T407" s="192">
        <v>1428.8199</v>
      </c>
      <c r="U407" s="273"/>
      <c r="V40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7" s="192"/>
      <c r="X407" s="116"/>
      <c r="AB407" s="116" t="s">
        <v>243</v>
      </c>
      <c r="AC407" s="116" t="s">
        <v>209</v>
      </c>
      <c r="AD407">
        <v>21</v>
      </c>
      <c r="AE407" s="116" t="s">
        <v>103</v>
      </c>
      <c r="AF407">
        <v>9</v>
      </c>
      <c r="AG407" s="116" t="s">
        <v>13</v>
      </c>
      <c r="AH407" s="116" t="s">
        <v>144</v>
      </c>
      <c r="AI407" s="116" t="s">
        <v>13</v>
      </c>
      <c r="AJ407" s="116" t="s">
        <v>15</v>
      </c>
      <c r="AL407" t="s">
        <v>274</v>
      </c>
      <c r="AO407">
        <v>15</v>
      </c>
    </row>
    <row r="408" spans="2:41" x14ac:dyDescent="0.25">
      <c r="B408" s="116" t="s">
        <v>251</v>
      </c>
      <c r="C408" s="116" t="s">
        <v>14</v>
      </c>
      <c r="D408" s="116" t="s">
        <v>186</v>
      </c>
      <c r="E408" s="116" t="s">
        <v>209</v>
      </c>
      <c r="F408" s="116" t="s">
        <v>17</v>
      </c>
      <c r="G408">
        <v>42</v>
      </c>
      <c r="H408" s="276"/>
      <c r="I408" s="116">
        <f>тБакМаг_2020_21_Зимен[[#This Row],[SUM(`TotalHours`)]]-тБакМаг_2020_21_Зимен[[#This Row],[Стари Часове]]</f>
        <v>42</v>
      </c>
      <c r="J408" s="116"/>
      <c r="K408" s="116"/>
      <c r="O408" t="s">
        <v>243</v>
      </c>
      <c r="P408" s="116" t="s">
        <v>14</v>
      </c>
      <c r="Q408" s="116" t="s">
        <v>85</v>
      </c>
      <c r="R408" s="116" t="s">
        <v>209</v>
      </c>
      <c r="S408" s="116" t="s">
        <v>27</v>
      </c>
      <c r="T408" s="192">
        <v>119.3202</v>
      </c>
      <c r="U408" s="273"/>
      <c r="V40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8" s="192"/>
      <c r="X408" s="116"/>
      <c r="AB408" s="116" t="s">
        <v>243</v>
      </c>
      <c r="AC408" s="116" t="s">
        <v>209</v>
      </c>
      <c r="AD408">
        <v>21</v>
      </c>
      <c r="AE408" s="116" t="s">
        <v>103</v>
      </c>
      <c r="AF408">
        <v>9</v>
      </c>
      <c r="AG408" s="116" t="s">
        <v>13</v>
      </c>
      <c r="AH408" s="116" t="s">
        <v>144</v>
      </c>
      <c r="AI408" s="116" t="s">
        <v>13</v>
      </c>
      <c r="AJ408" s="116" t="s">
        <v>13</v>
      </c>
      <c r="AL408" t="s">
        <v>274</v>
      </c>
      <c r="AO408">
        <v>1072.5</v>
      </c>
    </row>
    <row r="409" spans="2:41" x14ac:dyDescent="0.25">
      <c r="B409" s="116" t="s">
        <v>251</v>
      </c>
      <c r="C409" s="116" t="s">
        <v>14</v>
      </c>
      <c r="D409" s="116" t="s">
        <v>186</v>
      </c>
      <c r="E409" s="116" t="s">
        <v>210</v>
      </c>
      <c r="F409" s="116" t="s">
        <v>14</v>
      </c>
      <c r="G409">
        <v>105</v>
      </c>
      <c r="H409" s="276"/>
      <c r="I409" s="116">
        <f>тБакМаг_2020_21_Зимен[[#This Row],[SUM(`TotalHours`)]]-тБакМаг_2020_21_Зимен[[#This Row],[Стари Часове]]</f>
        <v>105</v>
      </c>
      <c r="J409" s="116"/>
      <c r="K409" s="116"/>
      <c r="O409" t="s">
        <v>243</v>
      </c>
      <c r="P409" s="116" t="s">
        <v>14</v>
      </c>
      <c r="Q409" s="116" t="s">
        <v>85</v>
      </c>
      <c r="R409" s="116" t="s">
        <v>210</v>
      </c>
      <c r="S409" s="116" t="s">
        <v>14</v>
      </c>
      <c r="T409" s="192">
        <v>135</v>
      </c>
      <c r="U409" s="273"/>
      <c r="V40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09" s="192"/>
      <c r="X409" s="116"/>
      <c r="AB409" s="116" t="s">
        <v>243</v>
      </c>
      <c r="AC409" s="116" t="s">
        <v>209</v>
      </c>
      <c r="AD409">
        <v>23</v>
      </c>
      <c r="AE409" s="116" t="s">
        <v>112</v>
      </c>
      <c r="AF409">
        <v>1</v>
      </c>
      <c r="AG409" s="116" t="s">
        <v>13</v>
      </c>
      <c r="AH409" s="116" t="s">
        <v>114</v>
      </c>
      <c r="AI409" s="116" t="s">
        <v>13</v>
      </c>
      <c r="AJ409" s="116" t="s">
        <v>15</v>
      </c>
      <c r="AL409" t="s">
        <v>274</v>
      </c>
      <c r="AO409">
        <v>180</v>
      </c>
    </row>
    <row r="410" spans="2:41" x14ac:dyDescent="0.25">
      <c r="B410" s="116" t="s">
        <v>251</v>
      </c>
      <c r="C410" s="116" t="s">
        <v>14</v>
      </c>
      <c r="D410" s="116" t="s">
        <v>85</v>
      </c>
      <c r="E410" s="116" t="s">
        <v>209</v>
      </c>
      <c r="F410" s="116" t="s">
        <v>14</v>
      </c>
      <c r="G410">
        <v>1915.5836999999999</v>
      </c>
      <c r="H410" s="276"/>
      <c r="I410" s="116">
        <f>тБакМаг_2020_21_Зимен[[#This Row],[SUM(`TotalHours`)]]-тБакМаг_2020_21_Зимен[[#This Row],[Стари Часове]]</f>
        <v>1915.5836999999999</v>
      </c>
      <c r="J410" s="116"/>
      <c r="K410" s="116"/>
      <c r="O410" t="s">
        <v>243</v>
      </c>
      <c r="P410" s="116" t="s">
        <v>15</v>
      </c>
      <c r="Q410" s="116" t="s">
        <v>115</v>
      </c>
      <c r="R410" s="116" t="s">
        <v>209</v>
      </c>
      <c r="S410" s="116" t="s">
        <v>20</v>
      </c>
      <c r="T410" s="192">
        <v>1.4018999999999999</v>
      </c>
      <c r="U410" s="273"/>
      <c r="V41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0" s="192"/>
      <c r="X410" s="116"/>
      <c r="AB410" s="116" t="s">
        <v>243</v>
      </c>
      <c r="AC410" s="116" t="s">
        <v>209</v>
      </c>
      <c r="AD410">
        <v>23</v>
      </c>
      <c r="AE410" s="116" t="s">
        <v>112</v>
      </c>
      <c r="AF410">
        <v>1</v>
      </c>
      <c r="AG410" s="116" t="s">
        <v>13</v>
      </c>
      <c r="AH410" s="116" t="s">
        <v>114</v>
      </c>
      <c r="AI410" s="116" t="s">
        <v>13</v>
      </c>
      <c r="AJ410" s="116" t="s">
        <v>13</v>
      </c>
      <c r="AL410" t="s">
        <v>274</v>
      </c>
      <c r="AO410">
        <v>750</v>
      </c>
    </row>
    <row r="411" spans="2:41" x14ac:dyDescent="0.25">
      <c r="B411" s="116" t="s">
        <v>251</v>
      </c>
      <c r="C411" s="116" t="s">
        <v>14</v>
      </c>
      <c r="D411" s="116" t="s">
        <v>85</v>
      </c>
      <c r="E411" s="116" t="s">
        <v>209</v>
      </c>
      <c r="F411" s="116" t="s">
        <v>27</v>
      </c>
      <c r="G411">
        <v>105</v>
      </c>
      <c r="H411" s="276"/>
      <c r="I411" s="116">
        <f>тБакМаг_2020_21_Зимен[[#This Row],[SUM(`TotalHours`)]]-тБакМаг_2020_21_Зимен[[#This Row],[Стари Часове]]</f>
        <v>105</v>
      </c>
      <c r="J411" s="116"/>
      <c r="K411" s="116"/>
      <c r="O411" t="s">
        <v>243</v>
      </c>
      <c r="P411" s="116" t="s">
        <v>15</v>
      </c>
      <c r="Q411" s="116" t="s">
        <v>115</v>
      </c>
      <c r="R411" s="116" t="s">
        <v>209</v>
      </c>
      <c r="S411" s="116" t="s">
        <v>15</v>
      </c>
      <c r="T411" s="192">
        <v>3325.6487999999999</v>
      </c>
      <c r="U411" s="273"/>
      <c r="V41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1" s="192"/>
      <c r="X411" s="116"/>
      <c r="AB411" s="116" t="s">
        <v>243</v>
      </c>
      <c r="AC411" s="116" t="s">
        <v>209</v>
      </c>
      <c r="AD411">
        <v>23</v>
      </c>
      <c r="AE411" s="116" t="s">
        <v>112</v>
      </c>
      <c r="AF411">
        <v>2</v>
      </c>
      <c r="AG411" s="116" t="s">
        <v>13</v>
      </c>
      <c r="AH411" s="116" t="s">
        <v>113</v>
      </c>
      <c r="AI411" s="116" t="s">
        <v>13</v>
      </c>
      <c r="AJ411" s="116" t="s">
        <v>20</v>
      </c>
      <c r="AL411" t="s">
        <v>274</v>
      </c>
      <c r="AO411">
        <v>60</v>
      </c>
    </row>
    <row r="412" spans="2:41" x14ac:dyDescent="0.25">
      <c r="B412" s="116" t="s">
        <v>251</v>
      </c>
      <c r="C412" s="116" t="s">
        <v>14</v>
      </c>
      <c r="D412" s="116" t="s">
        <v>85</v>
      </c>
      <c r="E412" s="116" t="s">
        <v>210</v>
      </c>
      <c r="F412" s="116" t="s">
        <v>14</v>
      </c>
      <c r="G412">
        <v>117</v>
      </c>
      <c r="H412" s="276"/>
      <c r="I412" s="116">
        <f>тБакМаг_2020_21_Зимен[[#This Row],[SUM(`TotalHours`)]]-тБакМаг_2020_21_Зимен[[#This Row],[Стари Часове]]</f>
        <v>117</v>
      </c>
      <c r="J412" s="116"/>
      <c r="K412" s="116"/>
      <c r="O412" t="s">
        <v>243</v>
      </c>
      <c r="P412" s="116" t="s">
        <v>15</v>
      </c>
      <c r="Q412" s="116" t="s">
        <v>115</v>
      </c>
      <c r="R412" s="116" t="s">
        <v>209</v>
      </c>
      <c r="S412" s="116" t="s">
        <v>16</v>
      </c>
      <c r="T412" s="192">
        <v>3.5293999999999999</v>
      </c>
      <c r="U412" s="273"/>
      <c r="V41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2" s="192"/>
      <c r="X412" s="116"/>
      <c r="AB412" s="116" t="s">
        <v>243</v>
      </c>
      <c r="AC412" s="116" t="s">
        <v>209</v>
      </c>
      <c r="AD412">
        <v>23</v>
      </c>
      <c r="AE412" s="116" t="s">
        <v>112</v>
      </c>
      <c r="AF412">
        <v>2</v>
      </c>
      <c r="AG412" s="116" t="s">
        <v>13</v>
      </c>
      <c r="AH412" s="116" t="s">
        <v>113</v>
      </c>
      <c r="AI412" s="116" t="s">
        <v>13</v>
      </c>
      <c r="AJ412" s="116" t="s">
        <v>13</v>
      </c>
      <c r="AL412" t="s">
        <v>274</v>
      </c>
      <c r="AO412">
        <v>1193.67</v>
      </c>
    </row>
    <row r="413" spans="2:41" x14ac:dyDescent="0.25">
      <c r="B413" s="116" t="s">
        <v>251</v>
      </c>
      <c r="C413" s="116" t="s">
        <v>15</v>
      </c>
      <c r="D413" s="116" t="s">
        <v>115</v>
      </c>
      <c r="E413" s="116" t="s">
        <v>209</v>
      </c>
      <c r="F413" s="116" t="s">
        <v>8</v>
      </c>
      <c r="G413">
        <v>3.4615</v>
      </c>
      <c r="H413" s="276"/>
      <c r="I413" s="116">
        <f>тБакМаг_2020_21_Зимен[[#This Row],[SUM(`TotalHours`)]]-тБакМаг_2020_21_Зимен[[#This Row],[Стари Часове]]</f>
        <v>3.4615</v>
      </c>
      <c r="J413" s="116"/>
      <c r="K413" s="116"/>
      <c r="O413" t="s">
        <v>243</v>
      </c>
      <c r="P413" s="116" t="s">
        <v>15</v>
      </c>
      <c r="Q413" s="116" t="s">
        <v>115</v>
      </c>
      <c r="R413" s="116" t="s">
        <v>209</v>
      </c>
      <c r="S413" s="116" t="s">
        <v>17</v>
      </c>
      <c r="T413" s="192">
        <v>12.1008</v>
      </c>
      <c r="U413" s="273"/>
      <c r="V41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3" s="192"/>
      <c r="X413" s="116"/>
      <c r="AB413" s="116" t="s">
        <v>243</v>
      </c>
      <c r="AC413" s="116" t="s">
        <v>209</v>
      </c>
      <c r="AD413">
        <v>24</v>
      </c>
      <c r="AE413" s="116" t="s">
        <v>171</v>
      </c>
      <c r="AF413">
        <v>1</v>
      </c>
      <c r="AG413" s="116" t="s">
        <v>15</v>
      </c>
      <c r="AH413" s="116" t="s">
        <v>115</v>
      </c>
      <c r="AI413" s="116" t="s">
        <v>15</v>
      </c>
      <c r="AJ413" s="116" t="s">
        <v>20</v>
      </c>
      <c r="AL413" t="s">
        <v>274</v>
      </c>
      <c r="AO413">
        <v>1.4</v>
      </c>
    </row>
    <row r="414" spans="2:41" x14ac:dyDescent="0.25">
      <c r="B414" s="116" t="s">
        <v>251</v>
      </c>
      <c r="C414" s="116" t="s">
        <v>15</v>
      </c>
      <c r="D414" s="116" t="s">
        <v>115</v>
      </c>
      <c r="E414" s="116" t="s">
        <v>209</v>
      </c>
      <c r="F414" s="116" t="s">
        <v>20</v>
      </c>
      <c r="G414">
        <v>5.3097000000000003</v>
      </c>
      <c r="H414" s="276"/>
      <c r="I414" s="116">
        <f>тБакМаг_2020_21_Зимен[[#This Row],[SUM(`TotalHours`)]]-тБакМаг_2020_21_Зимен[[#This Row],[Стари Часове]]</f>
        <v>5.3097000000000003</v>
      </c>
      <c r="J414" s="116"/>
      <c r="K414" s="116"/>
      <c r="O414" t="s">
        <v>243</v>
      </c>
      <c r="P414" s="116" t="s">
        <v>15</v>
      </c>
      <c r="Q414" s="116" t="s">
        <v>115</v>
      </c>
      <c r="R414" s="116" t="s">
        <v>210</v>
      </c>
      <c r="S414" s="116" t="s">
        <v>8</v>
      </c>
      <c r="T414" s="192">
        <v>26.4192</v>
      </c>
      <c r="U414" s="273"/>
      <c r="V41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4" s="192"/>
      <c r="X414" s="116"/>
      <c r="AB414" s="116" t="s">
        <v>243</v>
      </c>
      <c r="AC414" s="116" t="s">
        <v>209</v>
      </c>
      <c r="AD414">
        <v>24</v>
      </c>
      <c r="AE414" s="116" t="s">
        <v>171</v>
      </c>
      <c r="AF414">
        <v>1</v>
      </c>
      <c r="AG414" s="116" t="s">
        <v>15</v>
      </c>
      <c r="AH414" s="116" t="s">
        <v>115</v>
      </c>
      <c r="AI414" s="116" t="s">
        <v>15</v>
      </c>
      <c r="AJ414" s="116" t="s">
        <v>15</v>
      </c>
      <c r="AL414" t="s">
        <v>274</v>
      </c>
      <c r="AO414">
        <v>3325.65</v>
      </c>
    </row>
    <row r="415" spans="2:41" x14ac:dyDescent="0.25">
      <c r="B415" s="116" t="s">
        <v>251</v>
      </c>
      <c r="C415" s="116" t="s">
        <v>15</v>
      </c>
      <c r="D415" s="116" t="s">
        <v>115</v>
      </c>
      <c r="E415" s="116" t="s">
        <v>209</v>
      </c>
      <c r="F415" s="116" t="s">
        <v>13</v>
      </c>
      <c r="G415">
        <v>71.25</v>
      </c>
      <c r="H415" s="276"/>
      <c r="I415" s="116">
        <f>тБакМаг_2020_21_Зимен[[#This Row],[SUM(`TotalHours`)]]-тБакМаг_2020_21_Зимен[[#This Row],[Стари Часове]]</f>
        <v>71.25</v>
      </c>
      <c r="J415" s="116"/>
      <c r="K415" s="116"/>
      <c r="O415" t="s">
        <v>243</v>
      </c>
      <c r="P415" s="116" t="s">
        <v>15</v>
      </c>
      <c r="Q415" s="116" t="s">
        <v>115</v>
      </c>
      <c r="R415" s="116" t="s">
        <v>210</v>
      </c>
      <c r="S415" s="116" t="s">
        <v>11</v>
      </c>
      <c r="T415" s="192">
        <v>30</v>
      </c>
      <c r="U415" s="273"/>
      <c r="V41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5" s="192"/>
      <c r="X415" s="116"/>
      <c r="AB415" s="116" t="s">
        <v>243</v>
      </c>
      <c r="AC415" s="116" t="s">
        <v>209</v>
      </c>
      <c r="AD415">
        <v>24</v>
      </c>
      <c r="AE415" s="116" t="s">
        <v>171</v>
      </c>
      <c r="AF415">
        <v>1</v>
      </c>
      <c r="AG415" s="116" t="s">
        <v>15</v>
      </c>
      <c r="AH415" s="116" t="s">
        <v>115</v>
      </c>
      <c r="AI415" s="116" t="s">
        <v>15</v>
      </c>
      <c r="AJ415" s="116" t="s">
        <v>16</v>
      </c>
      <c r="AL415" t="s">
        <v>274</v>
      </c>
      <c r="AO415">
        <v>3.53</v>
      </c>
    </row>
    <row r="416" spans="2:41" x14ac:dyDescent="0.25">
      <c r="B416" s="116" t="s">
        <v>251</v>
      </c>
      <c r="C416" s="116" t="s">
        <v>15</v>
      </c>
      <c r="D416" s="116" t="s">
        <v>115</v>
      </c>
      <c r="E416" s="116" t="s">
        <v>209</v>
      </c>
      <c r="F416" s="116" t="s">
        <v>15</v>
      </c>
      <c r="G416">
        <v>4058.3510000000001</v>
      </c>
      <c r="H416" s="276"/>
      <c r="I416" s="116">
        <f>тБакМаг_2020_21_Зимен[[#This Row],[SUM(`TotalHours`)]]-тБакМаг_2020_21_Зимен[[#This Row],[Стари Часове]]</f>
        <v>4058.3510000000001</v>
      </c>
      <c r="J416" s="116"/>
      <c r="K416" s="116"/>
      <c r="O416" t="s">
        <v>243</v>
      </c>
      <c r="P416" s="116" t="s">
        <v>15</v>
      </c>
      <c r="Q416" s="116" t="s">
        <v>115</v>
      </c>
      <c r="R416" s="116" t="s">
        <v>210</v>
      </c>
      <c r="S416" s="116" t="s">
        <v>13</v>
      </c>
      <c r="T416" s="192">
        <v>12</v>
      </c>
      <c r="U416" s="273"/>
      <c r="V41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6" s="192"/>
      <c r="X416" s="116"/>
      <c r="AB416" s="116" t="s">
        <v>243</v>
      </c>
      <c r="AC416" s="116" t="s">
        <v>209</v>
      </c>
      <c r="AD416">
        <v>24</v>
      </c>
      <c r="AE416" s="116" t="s">
        <v>171</v>
      </c>
      <c r="AF416">
        <v>1</v>
      </c>
      <c r="AG416" s="116" t="s">
        <v>15</v>
      </c>
      <c r="AH416" s="116" t="s">
        <v>115</v>
      </c>
      <c r="AI416" s="116" t="s">
        <v>15</v>
      </c>
      <c r="AJ416" s="116" t="s">
        <v>17</v>
      </c>
      <c r="AL416" t="s">
        <v>274</v>
      </c>
      <c r="AO416">
        <v>12.1</v>
      </c>
    </row>
    <row r="417" spans="2:41" x14ac:dyDescent="0.25">
      <c r="B417" s="116" t="s">
        <v>251</v>
      </c>
      <c r="C417" s="116" t="s">
        <v>15</v>
      </c>
      <c r="D417" s="116" t="s">
        <v>115</v>
      </c>
      <c r="E417" s="116" t="s">
        <v>209</v>
      </c>
      <c r="F417" s="116" t="s">
        <v>27</v>
      </c>
      <c r="G417">
        <v>3</v>
      </c>
      <c r="H417" s="276"/>
      <c r="I417" s="116">
        <f>тБакМаг_2020_21_Зимен[[#This Row],[SUM(`TotalHours`)]]-тБакМаг_2020_21_Зимен[[#This Row],[Стари Часове]]</f>
        <v>3</v>
      </c>
      <c r="J417" s="116"/>
      <c r="K417" s="116"/>
      <c r="O417" t="s">
        <v>243</v>
      </c>
      <c r="P417" s="116" t="s">
        <v>15</v>
      </c>
      <c r="Q417" s="116" t="s">
        <v>115</v>
      </c>
      <c r="R417" s="116" t="s">
        <v>210</v>
      </c>
      <c r="S417" s="116" t="s">
        <v>15</v>
      </c>
      <c r="T417" s="192">
        <v>4064.4596999999999</v>
      </c>
      <c r="U417" s="273"/>
      <c r="V41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7" s="192"/>
      <c r="X417" s="116"/>
      <c r="AB417" s="116" t="s">
        <v>243</v>
      </c>
      <c r="AC417" s="116" t="s">
        <v>209</v>
      </c>
      <c r="AD417">
        <v>24</v>
      </c>
      <c r="AE417" s="116" t="s">
        <v>171</v>
      </c>
      <c r="AF417">
        <v>2</v>
      </c>
      <c r="AG417" s="116" t="s">
        <v>15</v>
      </c>
      <c r="AH417" s="116" t="s">
        <v>116</v>
      </c>
      <c r="AI417" s="116" t="s">
        <v>15</v>
      </c>
      <c r="AJ417" s="116" t="s">
        <v>8</v>
      </c>
      <c r="AL417" t="s">
        <v>274</v>
      </c>
      <c r="AO417">
        <v>28.93</v>
      </c>
    </row>
    <row r="418" spans="2:41" x14ac:dyDescent="0.25">
      <c r="B418" s="116" t="s">
        <v>251</v>
      </c>
      <c r="C418" s="116" t="s">
        <v>15</v>
      </c>
      <c r="D418" s="116" t="s">
        <v>115</v>
      </c>
      <c r="E418" s="116" t="s">
        <v>209</v>
      </c>
      <c r="F418" s="116" t="s">
        <v>17</v>
      </c>
      <c r="G418">
        <v>6</v>
      </c>
      <c r="H418" s="276"/>
      <c r="I418" s="116">
        <f>тБакМаг_2020_21_Зимен[[#This Row],[SUM(`TotalHours`)]]-тБакМаг_2020_21_Зимен[[#This Row],[Стари Часове]]</f>
        <v>6</v>
      </c>
      <c r="J418" s="116"/>
      <c r="K418" s="116"/>
      <c r="O418" t="s">
        <v>243</v>
      </c>
      <c r="P418" s="116" t="s">
        <v>15</v>
      </c>
      <c r="Q418" s="116" t="s">
        <v>116</v>
      </c>
      <c r="R418" s="116" t="s">
        <v>209</v>
      </c>
      <c r="S418" s="116" t="s">
        <v>8</v>
      </c>
      <c r="T418" s="192">
        <v>28.928599999999999</v>
      </c>
      <c r="U418" s="273"/>
      <c r="V41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8" s="192"/>
      <c r="X418" s="116"/>
      <c r="AB418" s="116" t="s">
        <v>243</v>
      </c>
      <c r="AC418" s="116" t="s">
        <v>209</v>
      </c>
      <c r="AD418">
        <v>24</v>
      </c>
      <c r="AE418" s="116" t="s">
        <v>171</v>
      </c>
      <c r="AF418">
        <v>2</v>
      </c>
      <c r="AG418" s="116" t="s">
        <v>15</v>
      </c>
      <c r="AH418" s="116" t="s">
        <v>116</v>
      </c>
      <c r="AI418" s="116" t="s">
        <v>15</v>
      </c>
      <c r="AJ418" s="116" t="s">
        <v>20</v>
      </c>
      <c r="AL418" t="s">
        <v>274</v>
      </c>
      <c r="AO418">
        <v>3.36</v>
      </c>
    </row>
    <row r="419" spans="2:41" x14ac:dyDescent="0.25">
      <c r="B419" s="116" t="s">
        <v>251</v>
      </c>
      <c r="C419" s="116" t="s">
        <v>15</v>
      </c>
      <c r="D419" s="116" t="s">
        <v>115</v>
      </c>
      <c r="E419" s="116" t="s">
        <v>210</v>
      </c>
      <c r="F419" s="116" t="s">
        <v>20</v>
      </c>
      <c r="G419">
        <v>5.3097000000000003</v>
      </c>
      <c r="H419" s="276"/>
      <c r="I419" s="116">
        <f>тБакМаг_2020_21_Зимен[[#This Row],[SUM(`TotalHours`)]]-тБакМаг_2020_21_Зимен[[#This Row],[Стари Часове]]</f>
        <v>5.3097000000000003</v>
      </c>
      <c r="J419" s="116"/>
      <c r="K419" s="116"/>
      <c r="O419" t="s">
        <v>243</v>
      </c>
      <c r="P419" s="116" t="s">
        <v>15</v>
      </c>
      <c r="Q419" s="116" t="s">
        <v>116</v>
      </c>
      <c r="R419" s="116" t="s">
        <v>209</v>
      </c>
      <c r="S419" s="116" t="s">
        <v>20</v>
      </c>
      <c r="T419" s="192">
        <v>3.3645</v>
      </c>
      <c r="U419" s="273"/>
      <c r="V41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19" s="192"/>
      <c r="X419" s="116"/>
      <c r="AB419" s="116" t="s">
        <v>243</v>
      </c>
      <c r="AC419" s="116" t="s">
        <v>209</v>
      </c>
      <c r="AD419">
        <v>24</v>
      </c>
      <c r="AE419" s="116" t="s">
        <v>171</v>
      </c>
      <c r="AF419">
        <v>2</v>
      </c>
      <c r="AG419" s="116" t="s">
        <v>15</v>
      </c>
      <c r="AH419" s="116" t="s">
        <v>116</v>
      </c>
      <c r="AI419" s="116" t="s">
        <v>15</v>
      </c>
      <c r="AJ419" s="116" t="s">
        <v>15</v>
      </c>
      <c r="AL419" t="s">
        <v>274</v>
      </c>
      <c r="AO419">
        <v>2896.11</v>
      </c>
    </row>
    <row r="420" spans="2:41" x14ac:dyDescent="0.25">
      <c r="B420" s="116" t="s">
        <v>251</v>
      </c>
      <c r="C420" s="116" t="s">
        <v>15</v>
      </c>
      <c r="D420" s="116" t="s">
        <v>115</v>
      </c>
      <c r="E420" s="116" t="s">
        <v>210</v>
      </c>
      <c r="F420" s="116" t="s">
        <v>11</v>
      </c>
      <c r="G420">
        <v>6</v>
      </c>
      <c r="H420" s="276"/>
      <c r="I420" s="116">
        <f>тБакМаг_2020_21_Зимен[[#This Row],[SUM(`TotalHours`)]]-тБакМаг_2020_21_Зимен[[#This Row],[Стари Часове]]</f>
        <v>6</v>
      </c>
      <c r="J420" s="116"/>
      <c r="K420" s="116"/>
      <c r="O420" t="s">
        <v>243</v>
      </c>
      <c r="P420" s="116" t="s">
        <v>15</v>
      </c>
      <c r="Q420" s="116" t="s">
        <v>116</v>
      </c>
      <c r="R420" s="116" t="s">
        <v>209</v>
      </c>
      <c r="S420" s="116" t="s">
        <v>15</v>
      </c>
      <c r="T420" s="192">
        <v>2896.1127999999999</v>
      </c>
      <c r="U420" s="273"/>
      <c r="V42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0" s="192"/>
      <c r="X420" s="116"/>
      <c r="AB420" s="116" t="s">
        <v>243</v>
      </c>
      <c r="AC420" s="116" t="s">
        <v>209</v>
      </c>
      <c r="AD420">
        <v>24</v>
      </c>
      <c r="AE420" s="116" t="s">
        <v>171</v>
      </c>
      <c r="AF420">
        <v>2</v>
      </c>
      <c r="AG420" s="116" t="s">
        <v>15</v>
      </c>
      <c r="AH420" s="116" t="s">
        <v>116</v>
      </c>
      <c r="AI420" s="116" t="s">
        <v>15</v>
      </c>
      <c r="AJ420" s="116" t="s">
        <v>16</v>
      </c>
      <c r="AL420" t="s">
        <v>274</v>
      </c>
      <c r="AO420">
        <v>10.59</v>
      </c>
    </row>
    <row r="421" spans="2:41" x14ac:dyDescent="0.25">
      <c r="B421" s="116" t="s">
        <v>251</v>
      </c>
      <c r="C421" s="116" t="s">
        <v>15</v>
      </c>
      <c r="D421" s="116" t="s">
        <v>115</v>
      </c>
      <c r="E421" s="116" t="s">
        <v>210</v>
      </c>
      <c r="F421" s="116" t="s">
        <v>13</v>
      </c>
      <c r="G421">
        <v>189.75</v>
      </c>
      <c r="H421" s="276"/>
      <c r="I421" s="116">
        <f>тБакМаг_2020_21_Зимен[[#This Row],[SUM(`TotalHours`)]]-тБакМаг_2020_21_Зимен[[#This Row],[Стари Часове]]</f>
        <v>189.75</v>
      </c>
      <c r="J421" s="116"/>
      <c r="K421" s="116"/>
      <c r="O421" t="s">
        <v>243</v>
      </c>
      <c r="P421" s="116" t="s">
        <v>15</v>
      </c>
      <c r="Q421" s="116" t="s">
        <v>116</v>
      </c>
      <c r="R421" s="116" t="s">
        <v>209</v>
      </c>
      <c r="S421" s="116" t="s">
        <v>16</v>
      </c>
      <c r="T421" s="192">
        <v>10.588200000000001</v>
      </c>
      <c r="U421" s="273"/>
      <c r="V42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1" s="192"/>
      <c r="X421" s="116"/>
      <c r="AB421" s="116" t="s">
        <v>243</v>
      </c>
      <c r="AC421" s="116" t="s">
        <v>209</v>
      </c>
      <c r="AD421">
        <v>24</v>
      </c>
      <c r="AE421" s="116" t="s">
        <v>171</v>
      </c>
      <c r="AF421">
        <v>2</v>
      </c>
      <c r="AG421" s="116" t="s">
        <v>15</v>
      </c>
      <c r="AH421" s="116" t="s">
        <v>116</v>
      </c>
      <c r="AI421" s="116" t="s">
        <v>15</v>
      </c>
      <c r="AJ421" s="116" t="s">
        <v>27</v>
      </c>
      <c r="AL421" t="s">
        <v>274</v>
      </c>
      <c r="AO421">
        <v>18</v>
      </c>
    </row>
    <row r="422" spans="2:41" x14ac:dyDescent="0.25">
      <c r="B422" s="116" t="s">
        <v>251</v>
      </c>
      <c r="C422" s="116" t="s">
        <v>15</v>
      </c>
      <c r="D422" s="116" t="s">
        <v>115</v>
      </c>
      <c r="E422" s="116" t="s">
        <v>210</v>
      </c>
      <c r="F422" s="116" t="s">
        <v>15</v>
      </c>
      <c r="G422">
        <v>4367.4832999999999</v>
      </c>
      <c r="H422" s="276"/>
      <c r="I422" s="116">
        <f>тБакМаг_2020_21_Зимен[[#This Row],[SUM(`TotalHours`)]]-тБакМаг_2020_21_Зимен[[#This Row],[Стари Часове]]</f>
        <v>4367.4832999999999</v>
      </c>
      <c r="J422" s="116"/>
      <c r="K422" s="116"/>
      <c r="O422" t="s">
        <v>243</v>
      </c>
      <c r="P422" s="116" t="s">
        <v>15</v>
      </c>
      <c r="Q422" s="116" t="s">
        <v>116</v>
      </c>
      <c r="R422" s="116" t="s">
        <v>209</v>
      </c>
      <c r="S422" s="116" t="s">
        <v>27</v>
      </c>
      <c r="T422" s="192">
        <v>18</v>
      </c>
      <c r="U422" s="273"/>
      <c r="V42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2" s="192"/>
      <c r="X422" s="116"/>
      <c r="AB422" s="116" t="s">
        <v>243</v>
      </c>
      <c r="AC422" s="116" t="s">
        <v>209</v>
      </c>
      <c r="AD422">
        <v>24</v>
      </c>
      <c r="AE422" s="116" t="s">
        <v>171</v>
      </c>
      <c r="AF422">
        <v>2</v>
      </c>
      <c r="AG422" s="116" t="s">
        <v>15</v>
      </c>
      <c r="AH422" s="116" t="s">
        <v>116</v>
      </c>
      <c r="AI422" s="116" t="s">
        <v>15</v>
      </c>
      <c r="AJ422" s="116" t="s">
        <v>17</v>
      </c>
      <c r="AL422" t="s">
        <v>274</v>
      </c>
      <c r="AO422">
        <v>44.87</v>
      </c>
    </row>
    <row r="423" spans="2:41" x14ac:dyDescent="0.25">
      <c r="B423" s="116" t="s">
        <v>251</v>
      </c>
      <c r="C423" s="116" t="s">
        <v>15</v>
      </c>
      <c r="D423" s="116" t="s">
        <v>115</v>
      </c>
      <c r="E423" s="116" t="s">
        <v>210</v>
      </c>
      <c r="F423" s="116" t="s">
        <v>18</v>
      </c>
      <c r="G423">
        <v>30</v>
      </c>
      <c r="H423" s="276"/>
      <c r="I423" s="116">
        <f>тБакМаг_2020_21_Зимен[[#This Row],[SUM(`TotalHours`)]]-тБакМаг_2020_21_Зимен[[#This Row],[Стари Часове]]</f>
        <v>30</v>
      </c>
      <c r="J423" s="116"/>
      <c r="K423" s="116"/>
      <c r="O423" t="s">
        <v>243</v>
      </c>
      <c r="P423" s="116" t="s">
        <v>15</v>
      </c>
      <c r="Q423" s="116" t="s">
        <v>116</v>
      </c>
      <c r="R423" s="116" t="s">
        <v>209</v>
      </c>
      <c r="S423" s="116" t="s">
        <v>17</v>
      </c>
      <c r="T423" s="192">
        <v>44.873899999999999</v>
      </c>
      <c r="U423" s="273"/>
      <c r="V42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3" s="192"/>
      <c r="X423" s="116"/>
      <c r="AB423" s="116" t="s">
        <v>243</v>
      </c>
      <c r="AC423" s="116" t="s">
        <v>209</v>
      </c>
      <c r="AD423">
        <v>24</v>
      </c>
      <c r="AE423" s="116" t="s">
        <v>171</v>
      </c>
      <c r="AF423">
        <v>3</v>
      </c>
      <c r="AG423" s="116" t="s">
        <v>15</v>
      </c>
      <c r="AH423" s="116" t="s">
        <v>117</v>
      </c>
      <c r="AI423" s="116" t="s">
        <v>15</v>
      </c>
      <c r="AJ423" s="116" t="s">
        <v>20</v>
      </c>
      <c r="AL423" t="s">
        <v>274</v>
      </c>
      <c r="AO423">
        <v>5.89</v>
      </c>
    </row>
    <row r="424" spans="2:41" x14ac:dyDescent="0.25">
      <c r="B424" s="116" t="s">
        <v>251</v>
      </c>
      <c r="C424" s="116" t="s">
        <v>15</v>
      </c>
      <c r="D424" s="116" t="s">
        <v>116</v>
      </c>
      <c r="E424" s="116" t="s">
        <v>209</v>
      </c>
      <c r="F424" s="116" t="s">
        <v>8</v>
      </c>
      <c r="G424">
        <v>27.692299999999999</v>
      </c>
      <c r="H424" s="276"/>
      <c r="I424" s="116">
        <f>тБакМаг_2020_21_Зимен[[#This Row],[SUM(`TotalHours`)]]-тБакМаг_2020_21_Зимен[[#This Row],[Стари Часове]]</f>
        <v>27.692299999999999</v>
      </c>
      <c r="J424" s="116"/>
      <c r="K424" s="116"/>
      <c r="O424" t="s">
        <v>243</v>
      </c>
      <c r="P424" s="116" t="s">
        <v>15</v>
      </c>
      <c r="Q424" s="116" t="s">
        <v>117</v>
      </c>
      <c r="R424" s="116" t="s">
        <v>209</v>
      </c>
      <c r="S424" s="116" t="s">
        <v>20</v>
      </c>
      <c r="T424" s="192">
        <v>5.8879000000000001</v>
      </c>
      <c r="U424" s="273"/>
      <c r="V42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4" s="192"/>
      <c r="X424" s="116"/>
      <c r="AB424" s="116" t="s">
        <v>243</v>
      </c>
      <c r="AC424" s="116" t="s">
        <v>209</v>
      </c>
      <c r="AD424">
        <v>24</v>
      </c>
      <c r="AE424" s="116" t="s">
        <v>171</v>
      </c>
      <c r="AF424">
        <v>3</v>
      </c>
      <c r="AG424" s="116" t="s">
        <v>15</v>
      </c>
      <c r="AH424" s="116" t="s">
        <v>117</v>
      </c>
      <c r="AI424" s="116" t="s">
        <v>15</v>
      </c>
      <c r="AJ424" s="116" t="s">
        <v>15</v>
      </c>
      <c r="AL424" t="s">
        <v>274</v>
      </c>
      <c r="AO424">
        <v>5755.17</v>
      </c>
    </row>
    <row r="425" spans="2:41" x14ac:dyDescent="0.25">
      <c r="B425" s="116" t="s">
        <v>251</v>
      </c>
      <c r="C425" s="116" t="s">
        <v>15</v>
      </c>
      <c r="D425" s="116" t="s">
        <v>116</v>
      </c>
      <c r="E425" s="116" t="s">
        <v>209</v>
      </c>
      <c r="F425" s="116" t="s">
        <v>20</v>
      </c>
      <c r="G425">
        <v>5.3097000000000003</v>
      </c>
      <c r="H425" s="276"/>
      <c r="I425" s="116">
        <f>тБакМаг_2020_21_Зимен[[#This Row],[SUM(`TotalHours`)]]-тБакМаг_2020_21_Зимен[[#This Row],[Стари Часове]]</f>
        <v>5.3097000000000003</v>
      </c>
      <c r="J425" s="116"/>
      <c r="K425" s="116"/>
      <c r="O425" t="s">
        <v>243</v>
      </c>
      <c r="P425" s="116" t="s">
        <v>15</v>
      </c>
      <c r="Q425" s="116" t="s">
        <v>117</v>
      </c>
      <c r="R425" s="116" t="s">
        <v>209</v>
      </c>
      <c r="S425" s="116" t="s">
        <v>15</v>
      </c>
      <c r="T425" s="192">
        <v>5755.1737999999996</v>
      </c>
      <c r="U425" s="273"/>
      <c r="V42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5" s="192"/>
      <c r="X425" s="116"/>
      <c r="AB425" s="116" t="s">
        <v>243</v>
      </c>
      <c r="AC425" s="116" t="s">
        <v>209</v>
      </c>
      <c r="AD425">
        <v>24</v>
      </c>
      <c r="AE425" s="116" t="s">
        <v>171</v>
      </c>
      <c r="AF425">
        <v>3</v>
      </c>
      <c r="AG425" s="116" t="s">
        <v>15</v>
      </c>
      <c r="AH425" s="116" t="s">
        <v>117</v>
      </c>
      <c r="AI425" s="116" t="s">
        <v>15</v>
      </c>
      <c r="AJ425" s="116" t="s">
        <v>16</v>
      </c>
      <c r="AL425" t="s">
        <v>274</v>
      </c>
      <c r="AO425">
        <v>31.76</v>
      </c>
    </row>
    <row r="426" spans="2:41" x14ac:dyDescent="0.25">
      <c r="B426" s="116" t="s">
        <v>251</v>
      </c>
      <c r="C426" s="116" t="s">
        <v>15</v>
      </c>
      <c r="D426" s="116" t="s">
        <v>116</v>
      </c>
      <c r="E426" s="116" t="s">
        <v>209</v>
      </c>
      <c r="F426" s="116" t="s">
        <v>15</v>
      </c>
      <c r="G426">
        <v>3119.8013000000001</v>
      </c>
      <c r="H426" s="276"/>
      <c r="I426" s="116">
        <f>тБакМаг_2020_21_Зимен[[#This Row],[SUM(`TotalHours`)]]-тБакМаг_2020_21_Зимен[[#This Row],[Стари Часове]]</f>
        <v>3119.8013000000001</v>
      </c>
      <c r="J426" s="116"/>
      <c r="K426" s="116"/>
      <c r="O426" t="s">
        <v>243</v>
      </c>
      <c r="P426" s="116" t="s">
        <v>15</v>
      </c>
      <c r="Q426" s="116" t="s">
        <v>117</v>
      </c>
      <c r="R426" s="116" t="s">
        <v>209</v>
      </c>
      <c r="S426" s="116" t="s">
        <v>16</v>
      </c>
      <c r="T426" s="192">
        <v>31.764700000000001</v>
      </c>
      <c r="U426" s="273"/>
      <c r="V42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6" s="192"/>
      <c r="X426" s="116"/>
      <c r="AB426" s="116" t="s">
        <v>243</v>
      </c>
      <c r="AC426" s="116" t="s">
        <v>209</v>
      </c>
      <c r="AD426">
        <v>24</v>
      </c>
      <c r="AE426" s="116" t="s">
        <v>171</v>
      </c>
      <c r="AF426">
        <v>3</v>
      </c>
      <c r="AG426" s="116" t="s">
        <v>15</v>
      </c>
      <c r="AH426" s="116" t="s">
        <v>117</v>
      </c>
      <c r="AI426" s="116" t="s">
        <v>15</v>
      </c>
      <c r="AJ426" s="116" t="s">
        <v>27</v>
      </c>
      <c r="AL426" t="s">
        <v>274</v>
      </c>
      <c r="AO426">
        <v>20</v>
      </c>
    </row>
    <row r="427" spans="2:41" x14ac:dyDescent="0.25">
      <c r="B427" s="116" t="s">
        <v>251</v>
      </c>
      <c r="C427" s="116" t="s">
        <v>15</v>
      </c>
      <c r="D427" s="116" t="s">
        <v>116</v>
      </c>
      <c r="E427" s="116" t="s">
        <v>209</v>
      </c>
      <c r="F427" s="116" t="s">
        <v>27</v>
      </c>
      <c r="G427">
        <v>28.5</v>
      </c>
      <c r="H427" s="276"/>
      <c r="I427" s="116">
        <f>тБакМаг_2020_21_Зимен[[#This Row],[SUM(`TotalHours`)]]-тБакМаг_2020_21_Зимен[[#This Row],[Стари Часове]]</f>
        <v>28.5</v>
      </c>
      <c r="J427" s="116"/>
      <c r="K427" s="116"/>
      <c r="O427" t="s">
        <v>243</v>
      </c>
      <c r="P427" s="116" t="s">
        <v>15</v>
      </c>
      <c r="Q427" s="116" t="s">
        <v>117</v>
      </c>
      <c r="R427" s="116" t="s">
        <v>209</v>
      </c>
      <c r="S427" s="116" t="s">
        <v>27</v>
      </c>
      <c r="T427" s="192">
        <v>20</v>
      </c>
      <c r="U427" s="273"/>
      <c r="V42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7" s="192"/>
      <c r="X427" s="116"/>
      <c r="AB427" s="116" t="s">
        <v>243</v>
      </c>
      <c r="AC427" s="116" t="s">
        <v>209</v>
      </c>
      <c r="AD427">
        <v>24</v>
      </c>
      <c r="AE427" s="116" t="s">
        <v>171</v>
      </c>
      <c r="AF427">
        <v>3</v>
      </c>
      <c r="AG427" s="116" t="s">
        <v>15</v>
      </c>
      <c r="AH427" s="116" t="s">
        <v>117</v>
      </c>
      <c r="AI427" s="116" t="s">
        <v>15</v>
      </c>
      <c r="AJ427" s="116" t="s">
        <v>17</v>
      </c>
      <c r="AL427" t="s">
        <v>274</v>
      </c>
      <c r="AO427">
        <v>31.76</v>
      </c>
    </row>
    <row r="428" spans="2:41" x14ac:dyDescent="0.25">
      <c r="B428" s="116" t="s">
        <v>251</v>
      </c>
      <c r="C428" s="116" t="s">
        <v>15</v>
      </c>
      <c r="D428" s="116" t="s">
        <v>116</v>
      </c>
      <c r="E428" s="116" t="s">
        <v>209</v>
      </c>
      <c r="F428" s="116" t="s">
        <v>17</v>
      </c>
      <c r="G428">
        <v>122</v>
      </c>
      <c r="H428" s="276"/>
      <c r="I428" s="116">
        <f>тБакМаг_2020_21_Зимен[[#This Row],[SUM(`TotalHours`)]]-тБакМаг_2020_21_Зимен[[#This Row],[Стари Часове]]</f>
        <v>122</v>
      </c>
      <c r="J428" s="116"/>
      <c r="K428" s="116"/>
      <c r="O428" t="s">
        <v>243</v>
      </c>
      <c r="P428" s="116" t="s">
        <v>15</v>
      </c>
      <c r="Q428" s="116" t="s">
        <v>117</v>
      </c>
      <c r="R428" s="116" t="s">
        <v>209</v>
      </c>
      <c r="S428" s="116" t="s">
        <v>17</v>
      </c>
      <c r="T428" s="192">
        <v>31.764700000000001</v>
      </c>
      <c r="U428" s="273"/>
      <c r="V42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8" s="192"/>
      <c r="X428" s="116"/>
      <c r="AB428" s="116" t="s">
        <v>243</v>
      </c>
      <c r="AC428" s="116" t="s">
        <v>209</v>
      </c>
      <c r="AD428">
        <v>24</v>
      </c>
      <c r="AE428" s="116" t="s">
        <v>171</v>
      </c>
      <c r="AF428">
        <v>4</v>
      </c>
      <c r="AG428" s="116" t="s">
        <v>15</v>
      </c>
      <c r="AH428" s="116" t="s">
        <v>118</v>
      </c>
      <c r="AI428" s="116" t="s">
        <v>15</v>
      </c>
      <c r="AJ428" s="116" t="s">
        <v>8</v>
      </c>
      <c r="AL428" t="s">
        <v>274</v>
      </c>
      <c r="AO428">
        <v>9.64</v>
      </c>
    </row>
    <row r="429" spans="2:41" x14ac:dyDescent="0.25">
      <c r="B429" s="116" t="s">
        <v>251</v>
      </c>
      <c r="C429" s="116" t="s">
        <v>15</v>
      </c>
      <c r="D429" s="116" t="s">
        <v>117</v>
      </c>
      <c r="E429" s="116" t="s">
        <v>209</v>
      </c>
      <c r="F429" s="116" t="s">
        <v>20</v>
      </c>
      <c r="G429">
        <v>5.8407</v>
      </c>
      <c r="H429" s="276"/>
      <c r="I429" s="116">
        <f>тБакМаг_2020_21_Зимен[[#This Row],[SUM(`TotalHours`)]]-тБакМаг_2020_21_Зимен[[#This Row],[Стари Часове]]</f>
        <v>5.8407</v>
      </c>
      <c r="J429" s="116"/>
      <c r="K429" s="116"/>
      <c r="O429" t="s">
        <v>243</v>
      </c>
      <c r="P429" s="116" t="s">
        <v>15</v>
      </c>
      <c r="Q429" s="116" t="s">
        <v>119</v>
      </c>
      <c r="R429" s="116" t="s">
        <v>209</v>
      </c>
      <c r="S429" s="116" t="s">
        <v>20</v>
      </c>
      <c r="T429" s="192">
        <v>1.4018999999999999</v>
      </c>
      <c r="U429" s="273"/>
      <c r="V42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29" s="192"/>
      <c r="X429" s="116"/>
      <c r="AB429" s="116" t="s">
        <v>243</v>
      </c>
      <c r="AC429" s="116" t="s">
        <v>209</v>
      </c>
      <c r="AD429">
        <v>24</v>
      </c>
      <c r="AE429" s="116" t="s">
        <v>171</v>
      </c>
      <c r="AF429">
        <v>4</v>
      </c>
      <c r="AG429" s="116" t="s">
        <v>15</v>
      </c>
      <c r="AH429" s="116" t="s">
        <v>118</v>
      </c>
      <c r="AI429" s="116" t="s">
        <v>15</v>
      </c>
      <c r="AJ429" s="116" t="s">
        <v>20</v>
      </c>
      <c r="AL429" t="s">
        <v>274</v>
      </c>
      <c r="AO429">
        <v>12.9</v>
      </c>
    </row>
    <row r="430" spans="2:41" x14ac:dyDescent="0.25">
      <c r="B430" s="116" t="s">
        <v>251</v>
      </c>
      <c r="C430" s="116" t="s">
        <v>15</v>
      </c>
      <c r="D430" s="116" t="s">
        <v>117</v>
      </c>
      <c r="E430" s="116" t="s">
        <v>209</v>
      </c>
      <c r="F430" s="116" t="s">
        <v>13</v>
      </c>
      <c r="G430">
        <v>120</v>
      </c>
      <c r="H430" s="276"/>
      <c r="I430" s="116">
        <f>тБакМаг_2020_21_Зимен[[#This Row],[SUM(`TotalHours`)]]-тБакМаг_2020_21_Зимен[[#This Row],[Стари Часове]]</f>
        <v>120</v>
      </c>
      <c r="J430" s="116"/>
      <c r="K430" s="116"/>
      <c r="O430" t="s">
        <v>243</v>
      </c>
      <c r="P430" s="116" t="s">
        <v>15</v>
      </c>
      <c r="Q430" s="116" t="s">
        <v>119</v>
      </c>
      <c r="R430" s="116" t="s">
        <v>209</v>
      </c>
      <c r="S430" s="116" t="s">
        <v>15</v>
      </c>
      <c r="T430" s="192">
        <v>992.4769</v>
      </c>
      <c r="U430" s="273"/>
      <c r="V43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0" s="192"/>
      <c r="X430" s="116"/>
      <c r="AB430" s="116" t="s">
        <v>243</v>
      </c>
      <c r="AC430" s="116" t="s">
        <v>209</v>
      </c>
      <c r="AD430">
        <v>24</v>
      </c>
      <c r="AE430" s="116" t="s">
        <v>171</v>
      </c>
      <c r="AF430">
        <v>4</v>
      </c>
      <c r="AG430" s="116" t="s">
        <v>15</v>
      </c>
      <c r="AH430" s="116" t="s">
        <v>118</v>
      </c>
      <c r="AI430" s="116" t="s">
        <v>15</v>
      </c>
      <c r="AJ430" s="116" t="s">
        <v>15</v>
      </c>
      <c r="AL430" t="s">
        <v>274</v>
      </c>
      <c r="AO430">
        <v>4141.04</v>
      </c>
    </row>
    <row r="431" spans="2:41" x14ac:dyDescent="0.25">
      <c r="B431" s="116" t="s">
        <v>251</v>
      </c>
      <c r="C431" s="116" t="s">
        <v>15</v>
      </c>
      <c r="D431" s="116" t="s">
        <v>117</v>
      </c>
      <c r="E431" s="116" t="s">
        <v>209</v>
      </c>
      <c r="F431" s="116" t="s">
        <v>15</v>
      </c>
      <c r="G431">
        <v>6539.9133000000002</v>
      </c>
      <c r="H431" s="276"/>
      <c r="I431" s="116">
        <f>тБакМаг_2020_21_Зимен[[#This Row],[SUM(`TotalHours`)]]-тБакМаг_2020_21_Зимен[[#This Row],[Стари Часове]]</f>
        <v>6539.9133000000002</v>
      </c>
      <c r="J431" s="116"/>
      <c r="K431" s="116"/>
      <c r="O431" t="s">
        <v>243</v>
      </c>
      <c r="P431" s="116" t="s">
        <v>15</v>
      </c>
      <c r="Q431" s="116" t="s">
        <v>119</v>
      </c>
      <c r="R431" s="116" t="s">
        <v>209</v>
      </c>
      <c r="S431" s="116" t="s">
        <v>17</v>
      </c>
      <c r="T431" s="192">
        <v>8.5714000000000006</v>
      </c>
      <c r="U431" s="273"/>
      <c r="V43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1" s="192"/>
      <c r="X431" s="116"/>
      <c r="AB431" s="116" t="s">
        <v>243</v>
      </c>
      <c r="AC431" s="116" t="s">
        <v>209</v>
      </c>
      <c r="AD431">
        <v>24</v>
      </c>
      <c r="AE431" s="116" t="s">
        <v>171</v>
      </c>
      <c r="AF431">
        <v>4</v>
      </c>
      <c r="AG431" s="116" t="s">
        <v>15</v>
      </c>
      <c r="AH431" s="116" t="s">
        <v>118</v>
      </c>
      <c r="AI431" s="116" t="s">
        <v>15</v>
      </c>
      <c r="AJ431" s="116" t="s">
        <v>16</v>
      </c>
      <c r="AL431" t="s">
        <v>274</v>
      </c>
      <c r="AO431">
        <v>7.06</v>
      </c>
    </row>
    <row r="432" spans="2:41" x14ac:dyDescent="0.25">
      <c r="B432" s="116" t="s">
        <v>251</v>
      </c>
      <c r="C432" s="116" t="s">
        <v>15</v>
      </c>
      <c r="D432" s="116" t="s">
        <v>117</v>
      </c>
      <c r="E432" s="116" t="s">
        <v>209</v>
      </c>
      <c r="F432" s="116" t="s">
        <v>17</v>
      </c>
      <c r="G432">
        <v>6</v>
      </c>
      <c r="H432" s="276"/>
      <c r="I432" s="116">
        <f>тБакМаг_2020_21_Зимен[[#This Row],[SUM(`TotalHours`)]]-тБакМаг_2020_21_Зимен[[#This Row],[Стари Часове]]</f>
        <v>6</v>
      </c>
      <c r="J432" s="116"/>
      <c r="K432" s="116"/>
      <c r="O432" t="s">
        <v>243</v>
      </c>
      <c r="P432" s="116" t="s">
        <v>15</v>
      </c>
      <c r="Q432" s="116" t="s">
        <v>119</v>
      </c>
      <c r="R432" s="116" t="s">
        <v>210</v>
      </c>
      <c r="S432" s="116" t="s">
        <v>15</v>
      </c>
      <c r="T432" s="192">
        <v>380.75</v>
      </c>
      <c r="U432" s="273"/>
      <c r="V43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2" s="192"/>
      <c r="X432" s="116"/>
      <c r="AB432" s="116" t="s">
        <v>243</v>
      </c>
      <c r="AC432" s="116" t="s">
        <v>209</v>
      </c>
      <c r="AD432">
        <v>24</v>
      </c>
      <c r="AE432" s="116" t="s">
        <v>171</v>
      </c>
      <c r="AF432">
        <v>4</v>
      </c>
      <c r="AG432" s="116" t="s">
        <v>15</v>
      </c>
      <c r="AH432" s="116" t="s">
        <v>118</v>
      </c>
      <c r="AI432" s="116" t="s">
        <v>15</v>
      </c>
      <c r="AJ432" s="116" t="s">
        <v>27</v>
      </c>
      <c r="AL432" t="s">
        <v>274</v>
      </c>
      <c r="AO432">
        <v>118</v>
      </c>
    </row>
    <row r="433" spans="2:41" x14ac:dyDescent="0.25">
      <c r="B433" s="116" t="s">
        <v>251</v>
      </c>
      <c r="C433" s="116" t="s">
        <v>15</v>
      </c>
      <c r="D433" s="116" t="s">
        <v>117</v>
      </c>
      <c r="E433" s="116" t="s">
        <v>209</v>
      </c>
      <c r="F433" s="116" t="s">
        <v>19</v>
      </c>
      <c r="G433">
        <v>30</v>
      </c>
      <c r="H433" s="276"/>
      <c r="I433" s="116">
        <f>тБакМаг_2020_21_Зимен[[#This Row],[SUM(`TotalHours`)]]-тБакМаг_2020_21_Зимен[[#This Row],[Стари Часове]]</f>
        <v>30</v>
      </c>
      <c r="J433" s="116"/>
      <c r="K433" s="116"/>
      <c r="O433" t="s">
        <v>243</v>
      </c>
      <c r="P433" s="116" t="s">
        <v>15</v>
      </c>
      <c r="Q433" s="116" t="s">
        <v>162</v>
      </c>
      <c r="R433" s="116" t="s">
        <v>209</v>
      </c>
      <c r="S433" s="116" t="s">
        <v>8</v>
      </c>
      <c r="T433" s="192">
        <v>6.4286000000000003</v>
      </c>
      <c r="U433" s="273"/>
      <c r="V43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3" s="192"/>
      <c r="X433" s="116"/>
      <c r="AB433" s="116" t="s">
        <v>243</v>
      </c>
      <c r="AC433" s="116" t="s">
        <v>209</v>
      </c>
      <c r="AD433">
        <v>24</v>
      </c>
      <c r="AE433" s="116" t="s">
        <v>171</v>
      </c>
      <c r="AF433">
        <v>4</v>
      </c>
      <c r="AG433" s="116" t="s">
        <v>15</v>
      </c>
      <c r="AH433" s="116" t="s">
        <v>118</v>
      </c>
      <c r="AI433" s="116" t="s">
        <v>15</v>
      </c>
      <c r="AJ433" s="116" t="s">
        <v>17</v>
      </c>
      <c r="AL433" t="s">
        <v>274</v>
      </c>
      <c r="AO433">
        <v>85.99</v>
      </c>
    </row>
    <row r="434" spans="2:41" x14ac:dyDescent="0.25">
      <c r="B434" s="116" t="s">
        <v>251</v>
      </c>
      <c r="C434" s="116" t="s">
        <v>15</v>
      </c>
      <c r="D434" s="116" t="s">
        <v>119</v>
      </c>
      <c r="E434" s="116" t="s">
        <v>209</v>
      </c>
      <c r="F434" s="116" t="s">
        <v>20</v>
      </c>
      <c r="G434">
        <v>0.53100000000000003</v>
      </c>
      <c r="H434" s="276"/>
      <c r="I434" s="116">
        <f>тБакМаг_2020_21_Зимен[[#This Row],[SUM(`TotalHours`)]]-тБакМаг_2020_21_Зимен[[#This Row],[Стари Часове]]</f>
        <v>0.53100000000000003</v>
      </c>
      <c r="J434" s="116"/>
      <c r="K434" s="116"/>
      <c r="O434" t="s">
        <v>243</v>
      </c>
      <c r="P434" s="116" t="s">
        <v>15</v>
      </c>
      <c r="Q434" s="116" t="s">
        <v>162</v>
      </c>
      <c r="R434" s="116" t="s">
        <v>209</v>
      </c>
      <c r="S434" s="116" t="s">
        <v>20</v>
      </c>
      <c r="T434" s="192">
        <v>1.4018999999999999</v>
      </c>
      <c r="U434" s="273"/>
      <c r="V43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4" s="192"/>
      <c r="X434" s="116"/>
      <c r="AB434" s="116" t="s">
        <v>243</v>
      </c>
      <c r="AC434" s="116" t="s">
        <v>209</v>
      </c>
      <c r="AD434">
        <v>25</v>
      </c>
      <c r="AE434" s="116" t="s">
        <v>119</v>
      </c>
      <c r="AF434">
        <v>1</v>
      </c>
      <c r="AG434" s="116" t="s">
        <v>15</v>
      </c>
      <c r="AH434" s="116" t="s">
        <v>119</v>
      </c>
      <c r="AI434" s="116" t="s">
        <v>15</v>
      </c>
      <c r="AJ434" s="116" t="s">
        <v>20</v>
      </c>
      <c r="AL434" t="s">
        <v>274</v>
      </c>
      <c r="AO434">
        <v>1.4</v>
      </c>
    </row>
    <row r="435" spans="2:41" x14ac:dyDescent="0.25">
      <c r="B435" s="116" t="s">
        <v>251</v>
      </c>
      <c r="C435" s="116" t="s">
        <v>15</v>
      </c>
      <c r="D435" s="116" t="s">
        <v>119</v>
      </c>
      <c r="E435" s="116" t="s">
        <v>209</v>
      </c>
      <c r="F435" s="116" t="s">
        <v>15</v>
      </c>
      <c r="G435">
        <v>1191.1071999999999</v>
      </c>
      <c r="H435" s="276"/>
      <c r="I435" s="116">
        <f>тБакМаг_2020_21_Зимен[[#This Row],[SUM(`TotalHours`)]]-тБакМаг_2020_21_Зимен[[#This Row],[Стари Часове]]</f>
        <v>1191.1071999999999</v>
      </c>
      <c r="J435" s="116"/>
      <c r="K435" s="116"/>
      <c r="O435" t="s">
        <v>243</v>
      </c>
      <c r="P435" s="116" t="s">
        <v>15</v>
      </c>
      <c r="Q435" s="116" t="s">
        <v>162</v>
      </c>
      <c r="R435" s="116" t="s">
        <v>209</v>
      </c>
      <c r="S435" s="116" t="s">
        <v>15</v>
      </c>
      <c r="T435" s="192">
        <v>2334.9861999999998</v>
      </c>
      <c r="U435" s="273"/>
      <c r="V43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5" s="192"/>
      <c r="X435" s="116"/>
      <c r="AB435" s="116" t="s">
        <v>243</v>
      </c>
      <c r="AC435" s="116" t="s">
        <v>209</v>
      </c>
      <c r="AD435">
        <v>25</v>
      </c>
      <c r="AE435" s="116" t="s">
        <v>119</v>
      </c>
      <c r="AF435">
        <v>1</v>
      </c>
      <c r="AG435" s="116" t="s">
        <v>15</v>
      </c>
      <c r="AH435" s="116" t="s">
        <v>119</v>
      </c>
      <c r="AI435" s="116" t="s">
        <v>15</v>
      </c>
      <c r="AJ435" s="116" t="s">
        <v>15</v>
      </c>
      <c r="AL435" t="s">
        <v>274</v>
      </c>
      <c r="AO435">
        <v>992.48</v>
      </c>
    </row>
    <row r="436" spans="2:41" x14ac:dyDescent="0.25">
      <c r="B436" s="116" t="s">
        <v>251</v>
      </c>
      <c r="C436" s="116" t="s">
        <v>15</v>
      </c>
      <c r="D436" s="116" t="s">
        <v>119</v>
      </c>
      <c r="E436" s="116" t="s">
        <v>209</v>
      </c>
      <c r="F436" s="116" t="s">
        <v>17</v>
      </c>
      <c r="G436">
        <v>6</v>
      </c>
      <c r="H436" s="276"/>
      <c r="I436" s="116">
        <f>тБакМаг_2020_21_Зимен[[#This Row],[SUM(`TotalHours`)]]-тБакМаг_2020_21_Зимен[[#This Row],[Стари Часове]]</f>
        <v>6</v>
      </c>
      <c r="J436" s="116"/>
      <c r="K436" s="116"/>
      <c r="O436" t="s">
        <v>243</v>
      </c>
      <c r="P436" s="116" t="s">
        <v>15</v>
      </c>
      <c r="Q436" s="116" t="s">
        <v>162</v>
      </c>
      <c r="R436" s="116" t="s">
        <v>209</v>
      </c>
      <c r="S436" s="116" t="s">
        <v>16</v>
      </c>
      <c r="T436" s="192">
        <v>75</v>
      </c>
      <c r="U436" s="273"/>
      <c r="V43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6" s="192"/>
      <c r="X436" s="116"/>
      <c r="AB436" s="116" t="s">
        <v>243</v>
      </c>
      <c r="AC436" s="116" t="s">
        <v>209</v>
      </c>
      <c r="AD436">
        <v>25</v>
      </c>
      <c r="AE436" s="116" t="s">
        <v>119</v>
      </c>
      <c r="AF436">
        <v>1</v>
      </c>
      <c r="AG436" s="116" t="s">
        <v>15</v>
      </c>
      <c r="AH436" s="116" t="s">
        <v>119</v>
      </c>
      <c r="AI436" s="116" t="s">
        <v>15</v>
      </c>
      <c r="AJ436" s="116" t="s">
        <v>17</v>
      </c>
      <c r="AL436" t="s">
        <v>274</v>
      </c>
      <c r="AO436">
        <v>8.57</v>
      </c>
    </row>
    <row r="437" spans="2:41" x14ac:dyDescent="0.25">
      <c r="B437" s="116" t="s">
        <v>251</v>
      </c>
      <c r="C437" s="116" t="s">
        <v>15</v>
      </c>
      <c r="D437" s="116" t="s">
        <v>119</v>
      </c>
      <c r="E437" s="116" t="s">
        <v>210</v>
      </c>
      <c r="F437" s="116" t="s">
        <v>15</v>
      </c>
      <c r="G437">
        <v>179.37729999999999</v>
      </c>
      <c r="H437" s="276"/>
      <c r="I437" s="116">
        <f>тБакМаг_2020_21_Зимен[[#This Row],[SUM(`TotalHours`)]]-тБакМаг_2020_21_Зимен[[#This Row],[Стари Часове]]</f>
        <v>179.37729999999999</v>
      </c>
      <c r="J437" s="116"/>
      <c r="K437" s="116"/>
      <c r="O437" t="s">
        <v>243</v>
      </c>
      <c r="P437" s="116" t="s">
        <v>15</v>
      </c>
      <c r="Q437" s="116" t="s">
        <v>162</v>
      </c>
      <c r="R437" s="116" t="s">
        <v>209</v>
      </c>
      <c r="S437" s="116" t="s">
        <v>17</v>
      </c>
      <c r="T437" s="192">
        <v>77.5</v>
      </c>
      <c r="U437" s="273"/>
      <c r="V43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7" s="192"/>
      <c r="X437" s="116"/>
      <c r="AB437" s="116" t="s">
        <v>243</v>
      </c>
      <c r="AC437" s="116" t="s">
        <v>209</v>
      </c>
      <c r="AD437">
        <v>25</v>
      </c>
      <c r="AE437" s="116" t="s">
        <v>119</v>
      </c>
      <c r="AF437">
        <v>2</v>
      </c>
      <c r="AG437" s="116" t="s">
        <v>15</v>
      </c>
      <c r="AH437" s="116" t="s">
        <v>121</v>
      </c>
      <c r="AI437" s="116" t="s">
        <v>15</v>
      </c>
      <c r="AJ437" s="116" t="s">
        <v>20</v>
      </c>
      <c r="AL437" t="s">
        <v>274</v>
      </c>
      <c r="AO437">
        <v>0.56000000000000005</v>
      </c>
    </row>
    <row r="438" spans="2:41" x14ac:dyDescent="0.25">
      <c r="B438" s="116" t="s">
        <v>251</v>
      </c>
      <c r="C438" s="116" t="s">
        <v>15</v>
      </c>
      <c r="D438" s="116" t="s">
        <v>162</v>
      </c>
      <c r="E438" s="116" t="s">
        <v>209</v>
      </c>
      <c r="F438" s="116" t="s">
        <v>20</v>
      </c>
      <c r="G438">
        <v>2.1238999999999999</v>
      </c>
      <c r="H438" s="276"/>
      <c r="I438" s="116">
        <f>тБакМаг_2020_21_Зимен[[#This Row],[SUM(`TotalHours`)]]-тБакМаг_2020_21_Зимен[[#This Row],[Стари Часове]]</f>
        <v>2.1238999999999999</v>
      </c>
      <c r="J438" s="116"/>
      <c r="K438" s="116"/>
      <c r="O438" t="s">
        <v>243</v>
      </c>
      <c r="P438" s="116" t="s">
        <v>15</v>
      </c>
      <c r="Q438" s="116" t="s">
        <v>162</v>
      </c>
      <c r="R438" s="116" t="s">
        <v>210</v>
      </c>
      <c r="S438" s="116" t="s">
        <v>15</v>
      </c>
      <c r="T438" s="192">
        <v>582.79999999999995</v>
      </c>
      <c r="U438" s="273"/>
      <c r="V43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8" s="192"/>
      <c r="X438" s="116"/>
      <c r="AB438" s="116" t="s">
        <v>243</v>
      </c>
      <c r="AC438" s="116" t="s">
        <v>209</v>
      </c>
      <c r="AD438">
        <v>25</v>
      </c>
      <c r="AE438" s="116" t="s">
        <v>119</v>
      </c>
      <c r="AF438">
        <v>2</v>
      </c>
      <c r="AG438" s="116" t="s">
        <v>15</v>
      </c>
      <c r="AH438" s="116" t="s">
        <v>121</v>
      </c>
      <c r="AI438" s="116" t="s">
        <v>15</v>
      </c>
      <c r="AJ438" s="116" t="s">
        <v>15</v>
      </c>
      <c r="AL438" t="s">
        <v>274</v>
      </c>
      <c r="AO438">
        <v>846.63</v>
      </c>
    </row>
    <row r="439" spans="2:41" x14ac:dyDescent="0.25">
      <c r="B439" s="116" t="s">
        <v>251</v>
      </c>
      <c r="C439" s="116" t="s">
        <v>15</v>
      </c>
      <c r="D439" s="116" t="s">
        <v>162</v>
      </c>
      <c r="E439" s="116" t="s">
        <v>209</v>
      </c>
      <c r="F439" s="116" t="s">
        <v>15</v>
      </c>
      <c r="G439">
        <v>2672.8362000000002</v>
      </c>
      <c r="H439" s="276"/>
      <c r="I439" s="116">
        <f>тБакМаг_2020_21_Зимен[[#This Row],[SUM(`TotalHours`)]]-тБакМаг_2020_21_Зимен[[#This Row],[Стари Часове]]</f>
        <v>2672.8362000000002</v>
      </c>
      <c r="J439" s="116"/>
      <c r="K439" s="116"/>
      <c r="O439" t="s">
        <v>243</v>
      </c>
      <c r="P439" s="116" t="s">
        <v>15</v>
      </c>
      <c r="Q439" s="116" t="s">
        <v>120</v>
      </c>
      <c r="R439" s="116" t="s">
        <v>209</v>
      </c>
      <c r="S439" s="116" t="s">
        <v>20</v>
      </c>
      <c r="T439" s="192">
        <v>3.0840999999999998</v>
      </c>
      <c r="U439" s="273"/>
      <c r="V43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39" s="192"/>
      <c r="X439" s="116"/>
      <c r="AB439" s="116" t="s">
        <v>243</v>
      </c>
      <c r="AC439" s="116" t="s">
        <v>209</v>
      </c>
      <c r="AD439">
        <v>25</v>
      </c>
      <c r="AE439" s="116" t="s">
        <v>119</v>
      </c>
      <c r="AF439">
        <v>2</v>
      </c>
      <c r="AG439" s="116" t="s">
        <v>15</v>
      </c>
      <c r="AH439" s="116" t="s">
        <v>121</v>
      </c>
      <c r="AI439" s="116" t="s">
        <v>15</v>
      </c>
      <c r="AJ439" s="116" t="s">
        <v>16</v>
      </c>
      <c r="AL439" t="s">
        <v>274</v>
      </c>
      <c r="AO439">
        <v>3.53</v>
      </c>
    </row>
    <row r="440" spans="2:41" x14ac:dyDescent="0.25">
      <c r="B440" s="116" t="s">
        <v>251</v>
      </c>
      <c r="C440" s="116" t="s">
        <v>15</v>
      </c>
      <c r="D440" s="116" t="s">
        <v>162</v>
      </c>
      <c r="E440" s="116" t="s">
        <v>209</v>
      </c>
      <c r="F440" s="116" t="s">
        <v>16</v>
      </c>
      <c r="G440">
        <v>30</v>
      </c>
      <c r="H440" s="276"/>
      <c r="I440" s="116">
        <f>тБакМаг_2020_21_Зимен[[#This Row],[SUM(`TotalHours`)]]-тБакМаг_2020_21_Зимен[[#This Row],[Стари Часове]]</f>
        <v>30</v>
      </c>
      <c r="J440" s="116"/>
      <c r="K440" s="116"/>
      <c r="O440" t="s">
        <v>243</v>
      </c>
      <c r="P440" s="116" t="s">
        <v>15</v>
      </c>
      <c r="Q440" s="116" t="s">
        <v>120</v>
      </c>
      <c r="R440" s="116" t="s">
        <v>209</v>
      </c>
      <c r="S440" s="116" t="s">
        <v>15</v>
      </c>
      <c r="T440" s="192">
        <v>1747.9761000000001</v>
      </c>
      <c r="U440" s="273"/>
      <c r="V44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0" s="192"/>
      <c r="X440" s="116"/>
      <c r="AB440" s="116" t="s">
        <v>243</v>
      </c>
      <c r="AC440" s="116" t="s">
        <v>209</v>
      </c>
      <c r="AD440">
        <v>25</v>
      </c>
      <c r="AE440" s="116" t="s">
        <v>119</v>
      </c>
      <c r="AF440">
        <v>2</v>
      </c>
      <c r="AG440" s="116" t="s">
        <v>15</v>
      </c>
      <c r="AH440" s="116" t="s">
        <v>121</v>
      </c>
      <c r="AI440" s="116" t="s">
        <v>15</v>
      </c>
      <c r="AJ440" s="116" t="s">
        <v>17</v>
      </c>
      <c r="AL440" t="s">
        <v>274</v>
      </c>
      <c r="AO440">
        <v>33.53</v>
      </c>
    </row>
    <row r="441" spans="2:41" x14ac:dyDescent="0.25">
      <c r="B441" s="116" t="s">
        <v>251</v>
      </c>
      <c r="C441" s="116" t="s">
        <v>15</v>
      </c>
      <c r="D441" s="116" t="s">
        <v>162</v>
      </c>
      <c r="E441" s="116" t="s">
        <v>209</v>
      </c>
      <c r="F441" s="116" t="s">
        <v>17</v>
      </c>
      <c r="G441">
        <v>30</v>
      </c>
      <c r="H441" s="276"/>
      <c r="I441" s="116">
        <f>тБакМаг_2020_21_Зимен[[#This Row],[SUM(`TotalHours`)]]-тБакМаг_2020_21_Зимен[[#This Row],[Стари Часове]]</f>
        <v>30</v>
      </c>
      <c r="J441" s="116"/>
      <c r="K441" s="116"/>
      <c r="O441" t="s">
        <v>243</v>
      </c>
      <c r="P441" s="116" t="s">
        <v>15</v>
      </c>
      <c r="Q441" s="116" t="s">
        <v>120</v>
      </c>
      <c r="R441" s="116" t="s">
        <v>209</v>
      </c>
      <c r="S441" s="116" t="s">
        <v>16</v>
      </c>
      <c r="T441" s="192">
        <v>3.5293999999999999</v>
      </c>
      <c r="U441" s="273"/>
      <c r="V44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1" s="192"/>
      <c r="X441" s="116"/>
      <c r="AB441" s="116" t="s">
        <v>243</v>
      </c>
      <c r="AC441" s="116" t="s">
        <v>209</v>
      </c>
      <c r="AD441">
        <v>25</v>
      </c>
      <c r="AE441" s="116" t="s">
        <v>119</v>
      </c>
      <c r="AF441">
        <v>3</v>
      </c>
      <c r="AG441" s="116" t="s">
        <v>15</v>
      </c>
      <c r="AH441" s="116" t="s">
        <v>120</v>
      </c>
      <c r="AI441" s="116" t="s">
        <v>15</v>
      </c>
      <c r="AJ441" s="116" t="s">
        <v>20</v>
      </c>
      <c r="AL441" t="s">
        <v>274</v>
      </c>
      <c r="AO441">
        <v>3.08</v>
      </c>
    </row>
    <row r="442" spans="2:41" x14ac:dyDescent="0.25">
      <c r="B442" s="116" t="s">
        <v>251</v>
      </c>
      <c r="C442" s="116" t="s">
        <v>15</v>
      </c>
      <c r="D442" s="116" t="s">
        <v>162</v>
      </c>
      <c r="E442" s="116" t="s">
        <v>210</v>
      </c>
      <c r="F442" s="116" t="s">
        <v>15</v>
      </c>
      <c r="G442">
        <v>947.5</v>
      </c>
      <c r="H442" s="276"/>
      <c r="I442" s="116">
        <f>тБакМаг_2020_21_Зимен[[#This Row],[SUM(`TotalHours`)]]-тБакМаг_2020_21_Зимен[[#This Row],[Стари Часове]]</f>
        <v>947.5</v>
      </c>
      <c r="J442" s="116"/>
      <c r="K442" s="116"/>
      <c r="O442" t="s">
        <v>243</v>
      </c>
      <c r="P442" s="116" t="s">
        <v>15</v>
      </c>
      <c r="Q442" s="116" t="s">
        <v>120</v>
      </c>
      <c r="R442" s="116" t="s">
        <v>209</v>
      </c>
      <c r="S442" s="116" t="s">
        <v>17</v>
      </c>
      <c r="T442" s="192">
        <v>20.6723</v>
      </c>
      <c r="U442" s="273"/>
      <c r="V44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2" s="192"/>
      <c r="X442" s="116"/>
      <c r="AB442" s="116" t="s">
        <v>243</v>
      </c>
      <c r="AC442" s="116" t="s">
        <v>209</v>
      </c>
      <c r="AD442">
        <v>25</v>
      </c>
      <c r="AE442" s="116" t="s">
        <v>119</v>
      </c>
      <c r="AF442">
        <v>3</v>
      </c>
      <c r="AG442" s="116" t="s">
        <v>15</v>
      </c>
      <c r="AH442" s="116" t="s">
        <v>120</v>
      </c>
      <c r="AI442" s="116" t="s">
        <v>15</v>
      </c>
      <c r="AJ442" s="116" t="s">
        <v>15</v>
      </c>
      <c r="AL442" t="s">
        <v>274</v>
      </c>
      <c r="AO442">
        <v>1747.98</v>
      </c>
    </row>
    <row r="443" spans="2:41" x14ac:dyDescent="0.25">
      <c r="B443" s="116" t="s">
        <v>251</v>
      </c>
      <c r="C443" s="116" t="s">
        <v>15</v>
      </c>
      <c r="D443" s="116" t="s">
        <v>120</v>
      </c>
      <c r="E443" s="116" t="s">
        <v>209</v>
      </c>
      <c r="F443" s="116" t="s">
        <v>20</v>
      </c>
      <c r="G443">
        <v>1.5929</v>
      </c>
      <c r="H443" s="276"/>
      <c r="I443" s="116">
        <f>тБакМаг_2020_21_Зимен[[#This Row],[SUM(`TotalHours`)]]-тБакМаг_2020_21_Зимен[[#This Row],[Стари Часове]]</f>
        <v>1.5929</v>
      </c>
      <c r="J443" s="116"/>
      <c r="K443" s="116"/>
      <c r="O443" t="s">
        <v>243</v>
      </c>
      <c r="P443" s="116" t="s">
        <v>15</v>
      </c>
      <c r="Q443" s="116" t="s">
        <v>120</v>
      </c>
      <c r="R443" s="116" t="s">
        <v>210</v>
      </c>
      <c r="S443" s="116" t="s">
        <v>15</v>
      </c>
      <c r="T443" s="192">
        <v>867.72299999999996</v>
      </c>
      <c r="U443" s="273"/>
      <c r="V44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3" s="192"/>
      <c r="X443" s="116"/>
      <c r="AB443" s="116" t="s">
        <v>243</v>
      </c>
      <c r="AC443" s="116" t="s">
        <v>209</v>
      </c>
      <c r="AD443">
        <v>25</v>
      </c>
      <c r="AE443" s="116" t="s">
        <v>119</v>
      </c>
      <c r="AF443">
        <v>3</v>
      </c>
      <c r="AG443" s="116" t="s">
        <v>15</v>
      </c>
      <c r="AH443" s="116" t="s">
        <v>120</v>
      </c>
      <c r="AI443" s="116" t="s">
        <v>15</v>
      </c>
      <c r="AJ443" s="116" t="s">
        <v>16</v>
      </c>
      <c r="AL443" t="s">
        <v>274</v>
      </c>
      <c r="AO443">
        <v>3.53</v>
      </c>
    </row>
    <row r="444" spans="2:41" x14ac:dyDescent="0.25">
      <c r="B444" s="116" t="s">
        <v>251</v>
      </c>
      <c r="C444" s="116" t="s">
        <v>15</v>
      </c>
      <c r="D444" s="116" t="s">
        <v>120</v>
      </c>
      <c r="E444" s="116" t="s">
        <v>209</v>
      </c>
      <c r="F444" s="116" t="s">
        <v>15</v>
      </c>
      <c r="G444">
        <v>2122.3087999999998</v>
      </c>
      <c r="H444" s="276"/>
      <c r="I444" s="116">
        <f>тБакМаг_2020_21_Зимен[[#This Row],[SUM(`TotalHours`)]]-тБакМаг_2020_21_Зимен[[#This Row],[Стари Часове]]</f>
        <v>2122.3087999999998</v>
      </c>
      <c r="J444" s="116"/>
      <c r="K444" s="116"/>
      <c r="O444" t="s">
        <v>243</v>
      </c>
      <c r="P444" s="116" t="s">
        <v>15</v>
      </c>
      <c r="Q444" s="116" t="s">
        <v>118</v>
      </c>
      <c r="R444" s="116" t="s">
        <v>209</v>
      </c>
      <c r="S444" s="116" t="s">
        <v>8</v>
      </c>
      <c r="T444" s="192">
        <v>9.6428999999999991</v>
      </c>
      <c r="U444" s="273"/>
      <c r="V44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4" s="192"/>
      <c r="X444" s="116"/>
      <c r="AB444" s="116" t="s">
        <v>243</v>
      </c>
      <c r="AC444" s="116" t="s">
        <v>209</v>
      </c>
      <c r="AD444">
        <v>25</v>
      </c>
      <c r="AE444" s="116" t="s">
        <v>119</v>
      </c>
      <c r="AF444">
        <v>3</v>
      </c>
      <c r="AG444" s="116" t="s">
        <v>15</v>
      </c>
      <c r="AH444" s="116" t="s">
        <v>120</v>
      </c>
      <c r="AI444" s="116" t="s">
        <v>15</v>
      </c>
      <c r="AJ444" s="116" t="s">
        <v>17</v>
      </c>
      <c r="AL444" t="s">
        <v>274</v>
      </c>
      <c r="AO444">
        <v>20.67</v>
      </c>
    </row>
    <row r="445" spans="2:41" x14ac:dyDescent="0.25">
      <c r="B445" s="116" t="s">
        <v>251</v>
      </c>
      <c r="C445" s="116" t="s">
        <v>15</v>
      </c>
      <c r="D445" s="116" t="s">
        <v>120</v>
      </c>
      <c r="E445" s="116" t="s">
        <v>209</v>
      </c>
      <c r="F445" s="116" t="s">
        <v>27</v>
      </c>
      <c r="G445">
        <v>7.5</v>
      </c>
      <c r="H445" s="276"/>
      <c r="I445" s="116">
        <f>тБакМаг_2020_21_Зимен[[#This Row],[SUM(`TotalHours`)]]-тБакМаг_2020_21_Зимен[[#This Row],[Стари Часове]]</f>
        <v>7.5</v>
      </c>
      <c r="J445" s="116"/>
      <c r="K445" s="116"/>
      <c r="O445" t="s">
        <v>243</v>
      </c>
      <c r="P445" s="116" t="s">
        <v>15</v>
      </c>
      <c r="Q445" s="116" t="s">
        <v>118</v>
      </c>
      <c r="R445" s="116" t="s">
        <v>209</v>
      </c>
      <c r="S445" s="116" t="s">
        <v>20</v>
      </c>
      <c r="T445" s="192">
        <v>12.8972</v>
      </c>
      <c r="U445" s="273"/>
      <c r="V44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5" s="192"/>
      <c r="X445" s="116"/>
      <c r="AB445" s="116" t="s">
        <v>243</v>
      </c>
      <c r="AC445" s="116" t="s">
        <v>209</v>
      </c>
      <c r="AD445">
        <v>26</v>
      </c>
      <c r="AE445" s="116" t="s">
        <v>122</v>
      </c>
      <c r="AF445">
        <v>1</v>
      </c>
      <c r="AG445" s="116" t="s">
        <v>18</v>
      </c>
      <c r="AH445" s="116" t="s">
        <v>123</v>
      </c>
      <c r="AI445" s="116" t="s">
        <v>18</v>
      </c>
      <c r="AJ445" s="116" t="s">
        <v>8</v>
      </c>
      <c r="AL445" t="s">
        <v>274</v>
      </c>
      <c r="AO445">
        <v>90</v>
      </c>
    </row>
    <row r="446" spans="2:41" x14ac:dyDescent="0.25">
      <c r="B446" s="116" t="s">
        <v>251</v>
      </c>
      <c r="C446" s="116" t="s">
        <v>15</v>
      </c>
      <c r="D446" s="116" t="s">
        <v>120</v>
      </c>
      <c r="E446" s="116" t="s">
        <v>209</v>
      </c>
      <c r="F446" s="116" t="s">
        <v>17</v>
      </c>
      <c r="G446">
        <v>2</v>
      </c>
      <c r="H446" s="276"/>
      <c r="I446" s="116">
        <f>тБакМаг_2020_21_Зимен[[#This Row],[SUM(`TotalHours`)]]-тБакМаг_2020_21_Зимен[[#This Row],[Стари Часове]]</f>
        <v>2</v>
      </c>
      <c r="J446" s="116"/>
      <c r="K446" s="116"/>
      <c r="O446" t="s">
        <v>243</v>
      </c>
      <c r="P446" s="116" t="s">
        <v>15</v>
      </c>
      <c r="Q446" s="116" t="s">
        <v>118</v>
      </c>
      <c r="R446" s="116" t="s">
        <v>209</v>
      </c>
      <c r="S446" s="116" t="s">
        <v>15</v>
      </c>
      <c r="T446" s="192">
        <v>4141.0407999999998</v>
      </c>
      <c r="U446" s="273"/>
      <c r="V44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6" s="192"/>
      <c r="X446" s="116"/>
      <c r="AB446" s="116" t="s">
        <v>243</v>
      </c>
      <c r="AC446" s="116" t="s">
        <v>209</v>
      </c>
      <c r="AD446">
        <v>26</v>
      </c>
      <c r="AE446" s="116" t="s">
        <v>122</v>
      </c>
      <c r="AF446">
        <v>1</v>
      </c>
      <c r="AG446" s="116" t="s">
        <v>18</v>
      </c>
      <c r="AH446" s="116" t="s">
        <v>123</v>
      </c>
      <c r="AI446" s="116" t="s">
        <v>18</v>
      </c>
      <c r="AJ446" s="116" t="s">
        <v>9</v>
      </c>
      <c r="AL446" t="s">
        <v>274</v>
      </c>
      <c r="AO446">
        <v>60</v>
      </c>
    </row>
    <row r="447" spans="2:41" x14ac:dyDescent="0.25">
      <c r="B447" s="116" t="s">
        <v>251</v>
      </c>
      <c r="C447" s="116" t="s">
        <v>15</v>
      </c>
      <c r="D447" s="116" t="s">
        <v>120</v>
      </c>
      <c r="E447" s="116" t="s">
        <v>210</v>
      </c>
      <c r="F447" s="116" t="s">
        <v>13</v>
      </c>
      <c r="G447">
        <v>3.75</v>
      </c>
      <c r="H447" s="276"/>
      <c r="I447" s="116">
        <f>тБакМаг_2020_21_Зимен[[#This Row],[SUM(`TotalHours`)]]-тБакМаг_2020_21_Зимен[[#This Row],[Стари Часове]]</f>
        <v>3.75</v>
      </c>
      <c r="J447" s="116"/>
      <c r="K447" s="116"/>
      <c r="O447" t="s">
        <v>243</v>
      </c>
      <c r="P447" s="116" t="s">
        <v>15</v>
      </c>
      <c r="Q447" s="116" t="s">
        <v>118</v>
      </c>
      <c r="R447" s="116" t="s">
        <v>209</v>
      </c>
      <c r="S447" s="116" t="s">
        <v>16</v>
      </c>
      <c r="T447" s="192">
        <v>7.0587999999999997</v>
      </c>
      <c r="U447" s="273"/>
      <c r="V44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7" s="192"/>
      <c r="X447" s="116"/>
      <c r="AB447" s="116" t="s">
        <v>243</v>
      </c>
      <c r="AC447" s="116" t="s">
        <v>209</v>
      </c>
      <c r="AD447">
        <v>26</v>
      </c>
      <c r="AE447" s="116" t="s">
        <v>122</v>
      </c>
      <c r="AF447">
        <v>1</v>
      </c>
      <c r="AG447" s="116" t="s">
        <v>18</v>
      </c>
      <c r="AH447" s="116" t="s">
        <v>123</v>
      </c>
      <c r="AI447" s="116" t="s">
        <v>18</v>
      </c>
      <c r="AJ447" s="116" t="s">
        <v>18</v>
      </c>
      <c r="AL447" t="s">
        <v>274</v>
      </c>
      <c r="AO447">
        <v>1009.12</v>
      </c>
    </row>
    <row r="448" spans="2:41" x14ac:dyDescent="0.25">
      <c r="B448" s="116" t="s">
        <v>251</v>
      </c>
      <c r="C448" s="116" t="s">
        <v>15</v>
      </c>
      <c r="D448" s="116" t="s">
        <v>120</v>
      </c>
      <c r="E448" s="116" t="s">
        <v>210</v>
      </c>
      <c r="F448" s="116" t="s">
        <v>15</v>
      </c>
      <c r="G448">
        <v>1191.5555999999999</v>
      </c>
      <c r="H448" s="276"/>
      <c r="I448" s="116">
        <f>тБакМаг_2020_21_Зимен[[#This Row],[SUM(`TotalHours`)]]-тБакМаг_2020_21_Зимен[[#This Row],[Стари Часове]]</f>
        <v>1191.5555999999999</v>
      </c>
      <c r="J448" s="116"/>
      <c r="K448" s="116"/>
      <c r="O448" t="s">
        <v>243</v>
      </c>
      <c r="P448" s="116" t="s">
        <v>15</v>
      </c>
      <c r="Q448" s="116" t="s">
        <v>118</v>
      </c>
      <c r="R448" s="116" t="s">
        <v>209</v>
      </c>
      <c r="S448" s="116" t="s">
        <v>27</v>
      </c>
      <c r="T448" s="192">
        <v>118</v>
      </c>
      <c r="U448" s="273"/>
      <c r="V44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8" s="192"/>
      <c r="X448" s="116"/>
      <c r="AB448" s="116" t="s">
        <v>243</v>
      </c>
      <c r="AC448" s="116" t="s">
        <v>209</v>
      </c>
      <c r="AD448">
        <v>26</v>
      </c>
      <c r="AE448" s="116" t="s">
        <v>122</v>
      </c>
      <c r="AF448">
        <v>1</v>
      </c>
      <c r="AG448" s="116" t="s">
        <v>18</v>
      </c>
      <c r="AH448" s="116" t="s">
        <v>123</v>
      </c>
      <c r="AI448" s="116" t="s">
        <v>18</v>
      </c>
      <c r="AJ448" s="116" t="s">
        <v>13</v>
      </c>
      <c r="AL448" t="s">
        <v>274</v>
      </c>
      <c r="AO448">
        <v>60</v>
      </c>
    </row>
    <row r="449" spans="2:41" x14ac:dyDescent="0.25">
      <c r="B449" s="116" t="s">
        <v>251</v>
      </c>
      <c r="C449" s="116" t="s">
        <v>15</v>
      </c>
      <c r="D449" s="116" t="s">
        <v>118</v>
      </c>
      <c r="E449" s="116" t="s">
        <v>209</v>
      </c>
      <c r="F449" s="116" t="s">
        <v>8</v>
      </c>
      <c r="G449">
        <v>13.8462</v>
      </c>
      <c r="H449" s="276"/>
      <c r="I449" s="116">
        <f>тБакМаг_2020_21_Зимен[[#This Row],[SUM(`TotalHours`)]]-тБакМаг_2020_21_Зимен[[#This Row],[Стари Часове]]</f>
        <v>13.8462</v>
      </c>
      <c r="J449" s="116"/>
      <c r="K449" s="116"/>
      <c r="O449" t="s">
        <v>243</v>
      </c>
      <c r="P449" s="116" t="s">
        <v>15</v>
      </c>
      <c r="Q449" s="116" t="s">
        <v>118</v>
      </c>
      <c r="R449" s="116" t="s">
        <v>209</v>
      </c>
      <c r="S449" s="116" t="s">
        <v>17</v>
      </c>
      <c r="T449" s="192">
        <v>85.987399999999994</v>
      </c>
      <c r="U449" s="273"/>
      <c r="V44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49" s="192"/>
      <c r="X449" s="116"/>
      <c r="AB449" s="116" t="s">
        <v>243</v>
      </c>
      <c r="AC449" s="116" t="s">
        <v>209</v>
      </c>
      <c r="AD449">
        <v>26</v>
      </c>
      <c r="AE449" s="116" t="s">
        <v>122</v>
      </c>
      <c r="AF449">
        <v>2</v>
      </c>
      <c r="AG449" s="116" t="s">
        <v>18</v>
      </c>
      <c r="AH449" s="116" t="s">
        <v>124</v>
      </c>
      <c r="AI449" s="116" t="s">
        <v>18</v>
      </c>
      <c r="AJ449" s="116" t="s">
        <v>18</v>
      </c>
      <c r="AL449" t="s">
        <v>274</v>
      </c>
      <c r="AO449">
        <v>1408.93</v>
      </c>
    </row>
    <row r="450" spans="2:41" x14ac:dyDescent="0.25">
      <c r="B450" s="116" t="s">
        <v>251</v>
      </c>
      <c r="C450" s="116" t="s">
        <v>15</v>
      </c>
      <c r="D450" s="116" t="s">
        <v>118</v>
      </c>
      <c r="E450" s="116" t="s">
        <v>209</v>
      </c>
      <c r="F450" s="116" t="s">
        <v>20</v>
      </c>
      <c r="G450">
        <v>8.4955999999999996</v>
      </c>
      <c r="H450" s="276"/>
      <c r="I450" s="116">
        <f>тБакМаг_2020_21_Зимен[[#This Row],[SUM(`TotalHours`)]]-тБакМаг_2020_21_Зимен[[#This Row],[Стари Часове]]</f>
        <v>8.4955999999999996</v>
      </c>
      <c r="J450" s="116"/>
      <c r="K450" s="116"/>
      <c r="O450" t="s">
        <v>243</v>
      </c>
      <c r="P450" s="116" t="s">
        <v>15</v>
      </c>
      <c r="Q450" s="116" t="s">
        <v>121</v>
      </c>
      <c r="R450" s="116" t="s">
        <v>209</v>
      </c>
      <c r="S450" s="116" t="s">
        <v>20</v>
      </c>
      <c r="T450" s="192">
        <v>0.56069999999999998</v>
      </c>
      <c r="U450" s="273"/>
      <c r="V45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0" s="192"/>
      <c r="X450" s="116"/>
      <c r="AB450" s="116" t="s">
        <v>243</v>
      </c>
      <c r="AC450" s="116" t="s">
        <v>209</v>
      </c>
      <c r="AD450">
        <v>26</v>
      </c>
      <c r="AE450" s="116" t="s">
        <v>122</v>
      </c>
      <c r="AF450">
        <v>2</v>
      </c>
      <c r="AG450" s="116" t="s">
        <v>18</v>
      </c>
      <c r="AH450" s="116" t="s">
        <v>124</v>
      </c>
      <c r="AI450" s="116" t="s">
        <v>18</v>
      </c>
      <c r="AJ450" s="116" t="s">
        <v>13</v>
      </c>
      <c r="AK450">
        <v>228.26089999999999</v>
      </c>
      <c r="AL450">
        <v>-97.830899999999986</v>
      </c>
      <c r="AN450">
        <v>44229</v>
      </c>
      <c r="AO450">
        <v>130.43</v>
      </c>
    </row>
    <row r="451" spans="2:41" x14ac:dyDescent="0.25">
      <c r="B451" s="116" t="s">
        <v>251</v>
      </c>
      <c r="C451" s="116" t="s">
        <v>15</v>
      </c>
      <c r="D451" s="116" t="s">
        <v>118</v>
      </c>
      <c r="E451" s="116" t="s">
        <v>209</v>
      </c>
      <c r="F451" s="116" t="s">
        <v>15</v>
      </c>
      <c r="G451">
        <v>5019.5434999999998</v>
      </c>
      <c r="H451" s="276"/>
      <c r="I451" s="116">
        <f>тБакМаг_2020_21_Зимен[[#This Row],[SUM(`TotalHours`)]]-тБакМаг_2020_21_Зимен[[#This Row],[Стари Часове]]</f>
        <v>5019.5434999999998</v>
      </c>
      <c r="J451" s="116"/>
      <c r="K451" s="116"/>
      <c r="O451" t="s">
        <v>243</v>
      </c>
      <c r="P451" s="116" t="s">
        <v>15</v>
      </c>
      <c r="Q451" s="116" t="s">
        <v>121</v>
      </c>
      <c r="R451" s="116" t="s">
        <v>209</v>
      </c>
      <c r="S451" s="116" t="s">
        <v>15</v>
      </c>
      <c r="T451" s="192">
        <v>846.62919999999997</v>
      </c>
      <c r="U451" s="273"/>
      <c r="V45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1" s="192"/>
      <c r="X451" s="116"/>
      <c r="AB451" s="116" t="s">
        <v>243</v>
      </c>
      <c r="AC451" s="116" t="s">
        <v>209</v>
      </c>
      <c r="AD451">
        <v>26</v>
      </c>
      <c r="AE451" s="116" t="s">
        <v>122</v>
      </c>
      <c r="AF451">
        <v>3</v>
      </c>
      <c r="AG451" s="116" t="s">
        <v>18</v>
      </c>
      <c r="AH451" s="116" t="s">
        <v>125</v>
      </c>
      <c r="AI451" s="116" t="s">
        <v>18</v>
      </c>
      <c r="AJ451" s="116" t="s">
        <v>18</v>
      </c>
      <c r="AL451" t="s">
        <v>274</v>
      </c>
      <c r="AO451">
        <v>1387.84</v>
      </c>
    </row>
    <row r="452" spans="2:41" x14ac:dyDescent="0.25">
      <c r="B452" s="116" t="s">
        <v>251</v>
      </c>
      <c r="C452" s="116" t="s">
        <v>15</v>
      </c>
      <c r="D452" s="116" t="s">
        <v>118</v>
      </c>
      <c r="E452" s="116" t="s">
        <v>209</v>
      </c>
      <c r="F452" s="116" t="s">
        <v>27</v>
      </c>
      <c r="G452">
        <v>66</v>
      </c>
      <c r="H452" s="276"/>
      <c r="I452" s="116">
        <f>тБакМаг_2020_21_Зимен[[#This Row],[SUM(`TotalHours`)]]-тБакМаг_2020_21_Зимен[[#This Row],[Стари Часове]]</f>
        <v>66</v>
      </c>
      <c r="J452" s="116"/>
      <c r="K452" s="116"/>
      <c r="O452" t="s">
        <v>243</v>
      </c>
      <c r="P452" s="116" t="s">
        <v>15</v>
      </c>
      <c r="Q452" s="116" t="s">
        <v>121</v>
      </c>
      <c r="R452" s="116" t="s">
        <v>209</v>
      </c>
      <c r="S452" s="116" t="s">
        <v>16</v>
      </c>
      <c r="T452" s="192">
        <v>3.5293999999999999</v>
      </c>
      <c r="U452" s="273"/>
      <c r="V45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2" s="192"/>
      <c r="X452" s="116"/>
      <c r="AB452" s="116" t="s">
        <v>243</v>
      </c>
      <c r="AC452" s="116" t="s">
        <v>209</v>
      </c>
      <c r="AD452">
        <v>26</v>
      </c>
      <c r="AE452" s="116" t="s">
        <v>122</v>
      </c>
      <c r="AF452">
        <v>4</v>
      </c>
      <c r="AG452" s="116" t="s">
        <v>18</v>
      </c>
      <c r="AH452" s="116" t="s">
        <v>126</v>
      </c>
      <c r="AI452" s="116" t="s">
        <v>18</v>
      </c>
      <c r="AJ452" s="116" t="s">
        <v>15</v>
      </c>
      <c r="AL452" t="s">
        <v>274</v>
      </c>
      <c r="AO452">
        <v>120</v>
      </c>
    </row>
    <row r="453" spans="2:41" x14ac:dyDescent="0.25">
      <c r="B453" s="116" t="s">
        <v>251</v>
      </c>
      <c r="C453" s="116" t="s">
        <v>15</v>
      </c>
      <c r="D453" s="116" t="s">
        <v>118</v>
      </c>
      <c r="E453" s="116" t="s">
        <v>209</v>
      </c>
      <c r="F453" s="116" t="s">
        <v>17</v>
      </c>
      <c r="G453">
        <v>109</v>
      </c>
      <c r="H453" s="276"/>
      <c r="I453" s="116">
        <f>тБакМаг_2020_21_Зимен[[#This Row],[SUM(`TotalHours`)]]-тБакМаг_2020_21_Зимен[[#This Row],[Стари Часове]]</f>
        <v>109</v>
      </c>
      <c r="J453" s="116"/>
      <c r="K453" s="116"/>
      <c r="O453" t="s">
        <v>243</v>
      </c>
      <c r="P453" s="116" t="s">
        <v>15</v>
      </c>
      <c r="Q453" s="116" t="s">
        <v>121</v>
      </c>
      <c r="R453" s="116" t="s">
        <v>209</v>
      </c>
      <c r="S453" s="116" t="s">
        <v>17</v>
      </c>
      <c r="T453" s="192">
        <v>33.529400000000003</v>
      </c>
      <c r="U453" s="273"/>
      <c r="V45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3" s="192"/>
      <c r="X453" s="116"/>
      <c r="AB453" s="116" t="s">
        <v>243</v>
      </c>
      <c r="AC453" s="116" t="s">
        <v>209</v>
      </c>
      <c r="AD453">
        <v>26</v>
      </c>
      <c r="AE453" s="116" t="s">
        <v>122</v>
      </c>
      <c r="AF453">
        <v>4</v>
      </c>
      <c r="AG453" s="116" t="s">
        <v>18</v>
      </c>
      <c r="AH453" s="116" t="s">
        <v>126</v>
      </c>
      <c r="AI453" s="116" t="s">
        <v>18</v>
      </c>
      <c r="AJ453" s="116" t="s">
        <v>18</v>
      </c>
      <c r="AL453" t="s">
        <v>274</v>
      </c>
      <c r="AO453">
        <v>3522.97</v>
      </c>
    </row>
    <row r="454" spans="2:41" x14ac:dyDescent="0.25">
      <c r="B454" s="116" t="s">
        <v>251</v>
      </c>
      <c r="C454" s="116" t="s">
        <v>15</v>
      </c>
      <c r="D454" s="116" t="s">
        <v>118</v>
      </c>
      <c r="E454" s="116" t="s">
        <v>209</v>
      </c>
      <c r="F454" s="116" t="s">
        <v>19</v>
      </c>
      <c r="G454">
        <v>30</v>
      </c>
      <c r="H454" s="276"/>
      <c r="I454" s="116">
        <f>тБакМаг_2020_21_Зимен[[#This Row],[SUM(`TotalHours`)]]-тБакМаг_2020_21_Зимен[[#This Row],[Стари Часове]]</f>
        <v>30</v>
      </c>
      <c r="J454" s="116"/>
      <c r="K454" s="116"/>
      <c r="O454" t="s">
        <v>243</v>
      </c>
      <c r="P454" s="116" t="s">
        <v>26</v>
      </c>
      <c r="Q454" s="116" t="s">
        <v>130</v>
      </c>
      <c r="R454" s="116" t="s">
        <v>209</v>
      </c>
      <c r="S454" s="116" t="s">
        <v>12</v>
      </c>
      <c r="T454" s="192">
        <v>30</v>
      </c>
      <c r="U454" s="273"/>
      <c r="V45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4" s="192"/>
      <c r="X454" s="116"/>
      <c r="AB454" s="116" t="s">
        <v>243</v>
      </c>
      <c r="AC454" s="116" t="s">
        <v>209</v>
      </c>
      <c r="AD454">
        <v>26</v>
      </c>
      <c r="AE454" s="116" t="s">
        <v>122</v>
      </c>
      <c r="AF454">
        <v>4</v>
      </c>
      <c r="AG454" s="116" t="s">
        <v>18</v>
      </c>
      <c r="AH454" s="116" t="s">
        <v>126</v>
      </c>
      <c r="AI454" s="116" t="s">
        <v>18</v>
      </c>
      <c r="AJ454" s="116" t="s">
        <v>13</v>
      </c>
      <c r="AL454" t="s">
        <v>274</v>
      </c>
      <c r="AO454">
        <v>210</v>
      </c>
    </row>
    <row r="455" spans="2:41" x14ac:dyDescent="0.25">
      <c r="B455" s="116" t="s">
        <v>251</v>
      </c>
      <c r="C455" s="116" t="s">
        <v>15</v>
      </c>
      <c r="D455" s="116" t="s">
        <v>121</v>
      </c>
      <c r="E455" s="116" t="s">
        <v>209</v>
      </c>
      <c r="F455" s="116" t="s">
        <v>20</v>
      </c>
      <c r="G455">
        <v>0.79649999999999999</v>
      </c>
      <c r="H455" s="276"/>
      <c r="I455" s="116">
        <f>тБакМаг_2020_21_Зимен[[#This Row],[SUM(`TotalHours`)]]-тБакМаг_2020_21_Зимен[[#This Row],[Стари Часове]]</f>
        <v>0.79649999999999999</v>
      </c>
      <c r="J455" s="116"/>
      <c r="K455" s="116"/>
      <c r="O455" t="s">
        <v>243</v>
      </c>
      <c r="P455" s="116" t="s">
        <v>26</v>
      </c>
      <c r="Q455" s="116" t="s">
        <v>130</v>
      </c>
      <c r="R455" s="116" t="s">
        <v>209</v>
      </c>
      <c r="S455" s="116" t="s">
        <v>26</v>
      </c>
      <c r="T455" s="192">
        <v>1110</v>
      </c>
      <c r="U455" s="273"/>
      <c r="V45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5" s="192"/>
      <c r="X455" s="116"/>
      <c r="AB455" s="116" t="s">
        <v>243</v>
      </c>
      <c r="AC455" s="116" t="s">
        <v>209</v>
      </c>
      <c r="AD455">
        <v>26</v>
      </c>
      <c r="AE455" s="116" t="s">
        <v>122</v>
      </c>
      <c r="AF455">
        <v>5</v>
      </c>
      <c r="AG455" s="116" t="s">
        <v>18</v>
      </c>
      <c r="AH455" s="116" t="s">
        <v>127</v>
      </c>
      <c r="AI455" s="116" t="s">
        <v>18</v>
      </c>
      <c r="AJ455" s="116" t="s">
        <v>18</v>
      </c>
      <c r="AL455" t="s">
        <v>274</v>
      </c>
      <c r="AO455">
        <v>897.43</v>
      </c>
    </row>
    <row r="456" spans="2:41" x14ac:dyDescent="0.25">
      <c r="B456" s="116" t="s">
        <v>251</v>
      </c>
      <c r="C456" s="116" t="s">
        <v>15</v>
      </c>
      <c r="D456" s="116" t="s">
        <v>121</v>
      </c>
      <c r="E456" s="116" t="s">
        <v>209</v>
      </c>
      <c r="F456" s="116" t="s">
        <v>15</v>
      </c>
      <c r="G456">
        <v>1056.5977</v>
      </c>
      <c r="H456" s="276"/>
      <c r="I456" s="116">
        <f>тБакМаг_2020_21_Зимен[[#This Row],[SUM(`TotalHours`)]]-тБакМаг_2020_21_Зимен[[#This Row],[Стари Часове]]</f>
        <v>1056.5977</v>
      </c>
      <c r="J456" s="116"/>
      <c r="K456" s="116"/>
      <c r="O456" t="s">
        <v>243</v>
      </c>
      <c r="P456" s="116" t="s">
        <v>26</v>
      </c>
      <c r="Q456" s="116" t="s">
        <v>130</v>
      </c>
      <c r="R456" s="116" t="s">
        <v>209</v>
      </c>
      <c r="S456" s="116" t="s">
        <v>17</v>
      </c>
      <c r="T456" s="192">
        <v>15</v>
      </c>
      <c r="U456" s="273"/>
      <c r="V45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6" s="192"/>
      <c r="X456" s="116"/>
      <c r="AB456" s="116" t="s">
        <v>243</v>
      </c>
      <c r="AC456" s="116" t="s">
        <v>209</v>
      </c>
      <c r="AD456">
        <v>26</v>
      </c>
      <c r="AE456" s="116" t="s">
        <v>122</v>
      </c>
      <c r="AF456">
        <v>5</v>
      </c>
      <c r="AG456" s="116" t="s">
        <v>18</v>
      </c>
      <c r="AH456" s="116" t="s">
        <v>127</v>
      </c>
      <c r="AI456" s="116" t="s">
        <v>18</v>
      </c>
      <c r="AJ456" s="116" t="s">
        <v>13</v>
      </c>
      <c r="AK456">
        <v>56.739100000000001</v>
      </c>
      <c r="AL456">
        <v>7.8209000000000017</v>
      </c>
      <c r="AN456">
        <v>44229</v>
      </c>
      <c r="AO456">
        <v>64.56</v>
      </c>
    </row>
    <row r="457" spans="2:41" x14ac:dyDescent="0.25">
      <c r="B457" s="116" t="s">
        <v>251</v>
      </c>
      <c r="C457" s="116" t="s">
        <v>15</v>
      </c>
      <c r="D457" s="116" t="s">
        <v>121</v>
      </c>
      <c r="E457" s="116" t="s">
        <v>209</v>
      </c>
      <c r="F457" s="116" t="s">
        <v>17</v>
      </c>
      <c r="G457">
        <v>4</v>
      </c>
      <c r="H457" s="276"/>
      <c r="I457" s="116">
        <f>тБакМаг_2020_21_Зимен[[#This Row],[SUM(`TotalHours`)]]-тБакМаг_2020_21_Зимен[[#This Row],[Стари Часове]]</f>
        <v>4</v>
      </c>
      <c r="J457" s="116"/>
      <c r="K457" s="116"/>
      <c r="O457" t="s">
        <v>243</v>
      </c>
      <c r="P457" s="116" t="s">
        <v>26</v>
      </c>
      <c r="Q457" s="116" t="s">
        <v>130</v>
      </c>
      <c r="R457" s="116" t="s">
        <v>210</v>
      </c>
      <c r="S457" s="116" t="s">
        <v>12</v>
      </c>
      <c r="T457" s="192">
        <v>54</v>
      </c>
      <c r="U457" s="273"/>
      <c r="V45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7" s="192"/>
      <c r="X457" s="116"/>
      <c r="AB457" s="116" t="s">
        <v>243</v>
      </c>
      <c r="AC457" s="116" t="s">
        <v>209</v>
      </c>
      <c r="AD457">
        <v>27</v>
      </c>
      <c r="AE457" s="116" t="s">
        <v>128</v>
      </c>
      <c r="AF457">
        <v>1</v>
      </c>
      <c r="AG457" s="116" t="s">
        <v>11</v>
      </c>
      <c r="AH457" s="116" t="s">
        <v>129</v>
      </c>
      <c r="AI457" s="116" t="s">
        <v>11</v>
      </c>
      <c r="AJ457" s="116" t="s">
        <v>20</v>
      </c>
      <c r="AL457" t="s">
        <v>274</v>
      </c>
      <c r="AO457">
        <v>120</v>
      </c>
    </row>
    <row r="458" spans="2:41" x14ac:dyDescent="0.25">
      <c r="B458" s="116" t="s">
        <v>251</v>
      </c>
      <c r="C458" s="116" t="s">
        <v>26</v>
      </c>
      <c r="D458" s="116" t="s">
        <v>130</v>
      </c>
      <c r="E458" s="116" t="s">
        <v>209</v>
      </c>
      <c r="F458" s="116" t="s">
        <v>12</v>
      </c>
      <c r="G458">
        <v>75</v>
      </c>
      <c r="H458" s="276"/>
      <c r="I458" s="116">
        <f>тБакМаг_2020_21_Зимен[[#This Row],[SUM(`TotalHours`)]]-тБакМаг_2020_21_Зимен[[#This Row],[Стари Часове]]</f>
        <v>75</v>
      </c>
      <c r="J458" s="116"/>
      <c r="K458" s="116"/>
      <c r="O458" t="s">
        <v>243</v>
      </c>
      <c r="P458" s="116" t="s">
        <v>26</v>
      </c>
      <c r="Q458" s="116" t="s">
        <v>130</v>
      </c>
      <c r="R458" s="116" t="s">
        <v>210</v>
      </c>
      <c r="S458" s="116" t="s">
        <v>26</v>
      </c>
      <c r="T458" s="192">
        <v>327</v>
      </c>
      <c r="U458" s="273"/>
      <c r="V45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8" s="192"/>
      <c r="X458" s="116"/>
      <c r="AB458" s="116" t="s">
        <v>243</v>
      </c>
      <c r="AC458" s="116" t="s">
        <v>209</v>
      </c>
      <c r="AD458">
        <v>27</v>
      </c>
      <c r="AE458" s="116" t="s">
        <v>128</v>
      </c>
      <c r="AF458">
        <v>1</v>
      </c>
      <c r="AG458" s="116" t="s">
        <v>11</v>
      </c>
      <c r="AH458" s="116" t="s">
        <v>129</v>
      </c>
      <c r="AI458" s="116" t="s">
        <v>11</v>
      </c>
      <c r="AJ458" s="116" t="s">
        <v>11</v>
      </c>
      <c r="AL458" t="s">
        <v>274</v>
      </c>
      <c r="AO458">
        <v>1155</v>
      </c>
    </row>
    <row r="459" spans="2:41" x14ac:dyDescent="0.25">
      <c r="B459" s="116" t="s">
        <v>251</v>
      </c>
      <c r="C459" s="116" t="s">
        <v>26</v>
      </c>
      <c r="D459" s="116" t="s">
        <v>130</v>
      </c>
      <c r="E459" s="116" t="s">
        <v>209</v>
      </c>
      <c r="F459" s="116" t="s">
        <v>26</v>
      </c>
      <c r="G459">
        <v>2110</v>
      </c>
      <c r="H459" s="276"/>
      <c r="I459" s="116">
        <f>тБакМаг_2020_21_Зимен[[#This Row],[SUM(`TotalHours`)]]-тБакМаг_2020_21_Зимен[[#This Row],[Стари Часове]]</f>
        <v>2110</v>
      </c>
      <c r="J459" s="116"/>
      <c r="K459" s="116"/>
      <c r="O459" t="s">
        <v>243</v>
      </c>
      <c r="P459" s="116" t="s">
        <v>26</v>
      </c>
      <c r="Q459" s="116" t="s">
        <v>153</v>
      </c>
      <c r="R459" s="116" t="s">
        <v>209</v>
      </c>
      <c r="S459" s="116" t="s">
        <v>26</v>
      </c>
      <c r="T459" s="192">
        <v>1713</v>
      </c>
      <c r="U459" s="273"/>
      <c r="V45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59" s="192"/>
      <c r="X459" s="116"/>
      <c r="AB459" s="116" t="s">
        <v>243</v>
      </c>
      <c r="AC459" s="116" t="s">
        <v>209</v>
      </c>
      <c r="AD459">
        <v>27</v>
      </c>
      <c r="AE459" s="116" t="s">
        <v>128</v>
      </c>
      <c r="AF459">
        <v>1</v>
      </c>
      <c r="AG459" s="116" t="s">
        <v>11</v>
      </c>
      <c r="AH459" s="116" t="s">
        <v>129</v>
      </c>
      <c r="AI459" s="116" t="s">
        <v>11</v>
      </c>
      <c r="AJ459" s="116" t="s">
        <v>17</v>
      </c>
      <c r="AL459" t="s">
        <v>274</v>
      </c>
      <c r="AO459">
        <v>60</v>
      </c>
    </row>
    <row r="460" spans="2:41" x14ac:dyDescent="0.25">
      <c r="B460" s="116" t="s">
        <v>251</v>
      </c>
      <c r="C460" s="116" t="s">
        <v>26</v>
      </c>
      <c r="D460" s="116" t="s">
        <v>130</v>
      </c>
      <c r="E460" s="116" t="s">
        <v>209</v>
      </c>
      <c r="F460" s="116" t="s">
        <v>17</v>
      </c>
      <c r="G460">
        <v>15</v>
      </c>
      <c r="H460" s="276"/>
      <c r="I460" s="116">
        <f>тБакМаг_2020_21_Зимен[[#This Row],[SUM(`TotalHours`)]]-тБакМаг_2020_21_Зимен[[#This Row],[Стари Часове]]</f>
        <v>15</v>
      </c>
      <c r="J460" s="116"/>
      <c r="K460" s="116"/>
      <c r="O460" t="s">
        <v>243</v>
      </c>
      <c r="P460" s="116" t="s">
        <v>26</v>
      </c>
      <c r="Q460" s="116" t="s">
        <v>153</v>
      </c>
      <c r="R460" s="116" t="s">
        <v>209</v>
      </c>
      <c r="S460" s="116" t="s">
        <v>17</v>
      </c>
      <c r="T460" s="192">
        <v>15</v>
      </c>
      <c r="U460" s="273"/>
      <c r="V46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0" s="192"/>
      <c r="X460" s="116"/>
      <c r="AB460" s="116" t="s">
        <v>243</v>
      </c>
      <c r="AC460" s="116" t="s">
        <v>209</v>
      </c>
      <c r="AD460">
        <v>27</v>
      </c>
      <c r="AE460" s="116" t="s">
        <v>128</v>
      </c>
      <c r="AF460">
        <v>1</v>
      </c>
      <c r="AG460" s="116" t="s">
        <v>11</v>
      </c>
      <c r="AH460" s="116" t="s">
        <v>129</v>
      </c>
      <c r="AI460" s="116" t="s">
        <v>11</v>
      </c>
      <c r="AJ460" s="116" t="s">
        <v>19</v>
      </c>
      <c r="AL460" t="s">
        <v>274</v>
      </c>
      <c r="AO460">
        <v>45</v>
      </c>
    </row>
    <row r="461" spans="2:41" x14ac:dyDescent="0.25">
      <c r="B461" s="116" t="s">
        <v>251</v>
      </c>
      <c r="C461" s="116" t="s">
        <v>26</v>
      </c>
      <c r="D461" s="116" t="s">
        <v>130</v>
      </c>
      <c r="E461" s="116" t="s">
        <v>210</v>
      </c>
      <c r="F461" s="116" t="s">
        <v>12</v>
      </c>
      <c r="G461">
        <v>22.5</v>
      </c>
      <c r="H461" s="276"/>
      <c r="I461" s="116">
        <f>тБакМаг_2020_21_Зимен[[#This Row],[SUM(`TotalHours`)]]-тБакМаг_2020_21_Зимен[[#This Row],[Стари Часове]]</f>
        <v>22.5</v>
      </c>
      <c r="J461" s="116"/>
      <c r="K461" s="116"/>
      <c r="O461" t="s">
        <v>243</v>
      </c>
      <c r="P461" s="116" t="s">
        <v>26</v>
      </c>
      <c r="Q461" s="116" t="s">
        <v>153</v>
      </c>
      <c r="R461" s="116" t="s">
        <v>210</v>
      </c>
      <c r="S461" s="116" t="s">
        <v>26</v>
      </c>
      <c r="T461" s="192">
        <v>339</v>
      </c>
      <c r="U461" s="273"/>
      <c r="V46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1" s="192"/>
      <c r="X461" s="116"/>
      <c r="AB461" s="116" t="s">
        <v>243</v>
      </c>
      <c r="AC461" s="116" t="s">
        <v>209</v>
      </c>
      <c r="AD461">
        <v>28</v>
      </c>
      <c r="AE461" s="116" t="s">
        <v>153</v>
      </c>
      <c r="AF461">
        <v>1</v>
      </c>
      <c r="AG461" s="116" t="s">
        <v>26</v>
      </c>
      <c r="AH461" s="116" t="s">
        <v>130</v>
      </c>
      <c r="AI461" s="116" t="s">
        <v>26</v>
      </c>
      <c r="AJ461" s="116" t="s">
        <v>12</v>
      </c>
      <c r="AL461" t="s">
        <v>274</v>
      </c>
      <c r="AO461">
        <v>30</v>
      </c>
    </row>
    <row r="462" spans="2:41" x14ac:dyDescent="0.25">
      <c r="B462" s="116" t="s">
        <v>251</v>
      </c>
      <c r="C462" s="116" t="s">
        <v>26</v>
      </c>
      <c r="D462" s="116" t="s">
        <v>130</v>
      </c>
      <c r="E462" s="116" t="s">
        <v>210</v>
      </c>
      <c r="F462" s="116" t="s">
        <v>26</v>
      </c>
      <c r="G462">
        <v>90</v>
      </c>
      <c r="H462" s="276"/>
      <c r="I462" s="116">
        <f>тБакМаг_2020_21_Зимен[[#This Row],[SUM(`TotalHours`)]]-тБакМаг_2020_21_Зимен[[#This Row],[Стари Часове]]</f>
        <v>90</v>
      </c>
      <c r="J462" s="116"/>
      <c r="K462" s="116"/>
      <c r="O462" t="s">
        <v>243</v>
      </c>
      <c r="P462" s="116" t="s">
        <v>26</v>
      </c>
      <c r="Q462" s="116" t="s">
        <v>37</v>
      </c>
      <c r="R462" s="116" t="s">
        <v>209</v>
      </c>
      <c r="S462" s="116" t="s">
        <v>26</v>
      </c>
      <c r="T462" s="192">
        <v>1710</v>
      </c>
      <c r="U462" s="273"/>
      <c r="V46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2" s="192"/>
      <c r="X462" s="116"/>
      <c r="AB462" s="116" t="s">
        <v>243</v>
      </c>
      <c r="AC462" s="116" t="s">
        <v>209</v>
      </c>
      <c r="AD462">
        <v>28</v>
      </c>
      <c r="AE462" s="116" t="s">
        <v>153</v>
      </c>
      <c r="AF462">
        <v>1</v>
      </c>
      <c r="AG462" s="116" t="s">
        <v>26</v>
      </c>
      <c r="AH462" s="116" t="s">
        <v>130</v>
      </c>
      <c r="AI462" s="116" t="s">
        <v>26</v>
      </c>
      <c r="AJ462" s="116" t="s">
        <v>26</v>
      </c>
      <c r="AL462" t="s">
        <v>274</v>
      </c>
      <c r="AO462">
        <v>1110</v>
      </c>
    </row>
    <row r="463" spans="2:41" x14ac:dyDescent="0.25">
      <c r="B463" s="116" t="s">
        <v>251</v>
      </c>
      <c r="C463" s="116" t="s">
        <v>26</v>
      </c>
      <c r="D463" s="116" t="s">
        <v>153</v>
      </c>
      <c r="E463" s="116" t="s">
        <v>209</v>
      </c>
      <c r="F463" s="116" t="s">
        <v>26</v>
      </c>
      <c r="G463">
        <v>2568</v>
      </c>
      <c r="H463" s="276"/>
      <c r="I463" s="116">
        <f>тБакМаг_2020_21_Зимен[[#This Row],[SUM(`TotalHours`)]]-тБакМаг_2020_21_Зимен[[#This Row],[Стари Часове]]</f>
        <v>2568</v>
      </c>
      <c r="J463" s="116"/>
      <c r="K463" s="116"/>
      <c r="O463" t="s">
        <v>243</v>
      </c>
      <c r="P463" s="116" t="s">
        <v>26</v>
      </c>
      <c r="Q463" s="116" t="s">
        <v>37</v>
      </c>
      <c r="R463" s="116" t="s">
        <v>209</v>
      </c>
      <c r="S463" s="116" t="s">
        <v>27</v>
      </c>
      <c r="T463" s="192">
        <v>30</v>
      </c>
      <c r="U463" s="273"/>
      <c r="V46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3" s="192"/>
      <c r="X463" s="116"/>
      <c r="AB463" s="116" t="s">
        <v>243</v>
      </c>
      <c r="AC463" s="116" t="s">
        <v>209</v>
      </c>
      <c r="AD463">
        <v>28</v>
      </c>
      <c r="AE463" s="116" t="s">
        <v>153</v>
      </c>
      <c r="AF463">
        <v>1</v>
      </c>
      <c r="AG463" s="116" t="s">
        <v>26</v>
      </c>
      <c r="AH463" s="116" t="s">
        <v>130</v>
      </c>
      <c r="AI463" s="116" t="s">
        <v>26</v>
      </c>
      <c r="AJ463" s="116" t="s">
        <v>17</v>
      </c>
      <c r="AL463" t="s">
        <v>274</v>
      </c>
      <c r="AO463">
        <v>15</v>
      </c>
    </row>
    <row r="464" spans="2:41" x14ac:dyDescent="0.25">
      <c r="B464" s="116" t="s">
        <v>251</v>
      </c>
      <c r="C464" s="116" t="s">
        <v>26</v>
      </c>
      <c r="D464" s="116" t="s">
        <v>153</v>
      </c>
      <c r="E464" s="116" t="s">
        <v>209</v>
      </c>
      <c r="F464" s="116" t="s">
        <v>17</v>
      </c>
      <c r="G464">
        <v>15</v>
      </c>
      <c r="H464" s="276"/>
      <c r="I464" s="116">
        <f>тБакМаг_2020_21_Зимен[[#This Row],[SUM(`TotalHours`)]]-тБакМаг_2020_21_Зимен[[#This Row],[Стари Часове]]</f>
        <v>15</v>
      </c>
      <c r="J464" s="116"/>
      <c r="K464" s="116"/>
      <c r="O464" t="s">
        <v>243</v>
      </c>
      <c r="P464" s="116" t="s">
        <v>26</v>
      </c>
      <c r="Q464" s="116" t="s">
        <v>37</v>
      </c>
      <c r="R464" s="116" t="s">
        <v>209</v>
      </c>
      <c r="S464" s="116" t="s">
        <v>17</v>
      </c>
      <c r="T464" s="192">
        <v>30</v>
      </c>
      <c r="U464" s="273"/>
      <c r="V46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4" s="192"/>
      <c r="X464" s="116"/>
      <c r="AB464" s="116" t="s">
        <v>243</v>
      </c>
      <c r="AC464" s="116" t="s">
        <v>209</v>
      </c>
      <c r="AD464">
        <v>29</v>
      </c>
      <c r="AE464" s="116" t="s">
        <v>131</v>
      </c>
      <c r="AF464">
        <v>1</v>
      </c>
      <c r="AG464" s="116" t="s">
        <v>26</v>
      </c>
      <c r="AH464" s="116" t="s">
        <v>132</v>
      </c>
      <c r="AI464" s="116" t="s">
        <v>26</v>
      </c>
      <c r="AJ464" s="116" t="s">
        <v>26</v>
      </c>
      <c r="AL464" t="s">
        <v>274</v>
      </c>
      <c r="AO464">
        <v>1335</v>
      </c>
    </row>
    <row r="465" spans="2:41" x14ac:dyDescent="0.25">
      <c r="B465" s="116" t="s">
        <v>251</v>
      </c>
      <c r="C465" s="116" t="s">
        <v>26</v>
      </c>
      <c r="D465" s="116" t="s">
        <v>153</v>
      </c>
      <c r="E465" s="116" t="s">
        <v>210</v>
      </c>
      <c r="F465" s="116" t="s">
        <v>26</v>
      </c>
      <c r="G465">
        <v>273</v>
      </c>
      <c r="H465" s="276"/>
      <c r="I465" s="116">
        <f>тБакМаг_2020_21_Зимен[[#This Row],[SUM(`TotalHours`)]]-тБакМаг_2020_21_Зимен[[#This Row],[Стари Часове]]</f>
        <v>273</v>
      </c>
      <c r="J465" s="116"/>
      <c r="K465" s="116"/>
      <c r="O465" t="s">
        <v>243</v>
      </c>
      <c r="P465" s="116" t="s">
        <v>26</v>
      </c>
      <c r="Q465" s="116" t="s">
        <v>37</v>
      </c>
      <c r="R465" s="116" t="s">
        <v>210</v>
      </c>
      <c r="S465" s="116" t="s">
        <v>26</v>
      </c>
      <c r="T465" s="192">
        <v>915</v>
      </c>
      <c r="U465" s="273"/>
      <c r="V46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5" s="192"/>
      <c r="X465" s="116"/>
      <c r="AB465" s="116" t="s">
        <v>243</v>
      </c>
      <c r="AC465" s="116" t="s">
        <v>210</v>
      </c>
      <c r="AD465">
        <v>1</v>
      </c>
      <c r="AE465" s="116" t="s">
        <v>29</v>
      </c>
      <c r="AF465">
        <v>1</v>
      </c>
      <c r="AG465" s="116" t="s">
        <v>9</v>
      </c>
      <c r="AH465" s="116" t="s">
        <v>30</v>
      </c>
      <c r="AI465" s="116" t="s">
        <v>9</v>
      </c>
      <c r="AJ465" s="116" t="s">
        <v>9</v>
      </c>
      <c r="AL465" t="s">
        <v>274</v>
      </c>
      <c r="AO465">
        <v>1137.4000000000001</v>
      </c>
    </row>
    <row r="466" spans="2:41" x14ac:dyDescent="0.25">
      <c r="B466" s="116" t="s">
        <v>251</v>
      </c>
      <c r="C466" s="116" t="s">
        <v>26</v>
      </c>
      <c r="D466" s="116" t="s">
        <v>153</v>
      </c>
      <c r="E466" s="116" t="s">
        <v>210</v>
      </c>
      <c r="F466" s="116" t="s">
        <v>17</v>
      </c>
      <c r="G466">
        <v>54</v>
      </c>
      <c r="H466" s="276"/>
      <c r="I466" s="116">
        <f>тБакМаг_2020_21_Зимен[[#This Row],[SUM(`TotalHours`)]]-тБакМаг_2020_21_Зимен[[#This Row],[Стари Часове]]</f>
        <v>54</v>
      </c>
      <c r="J466" s="116"/>
      <c r="K466" s="116"/>
      <c r="O466" t="s">
        <v>243</v>
      </c>
      <c r="P466" s="116" t="s">
        <v>26</v>
      </c>
      <c r="Q466" s="116" t="s">
        <v>38</v>
      </c>
      <c r="R466" s="116" t="s">
        <v>209</v>
      </c>
      <c r="S466" s="116" t="s">
        <v>26</v>
      </c>
      <c r="T466" s="192">
        <v>960</v>
      </c>
      <c r="U466" s="273"/>
      <c r="V46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6" s="192"/>
      <c r="X466" s="116"/>
      <c r="AB466" s="116" t="s">
        <v>243</v>
      </c>
      <c r="AC466" s="116" t="s">
        <v>210</v>
      </c>
      <c r="AD466">
        <v>1</v>
      </c>
      <c r="AE466" s="116" t="s">
        <v>29</v>
      </c>
      <c r="AF466">
        <v>1</v>
      </c>
      <c r="AG466" s="116" t="s">
        <v>9</v>
      </c>
      <c r="AH466" s="116" t="s">
        <v>30</v>
      </c>
      <c r="AI466" s="116" t="s">
        <v>9</v>
      </c>
      <c r="AJ466" s="116" t="s">
        <v>15</v>
      </c>
      <c r="AL466" t="s">
        <v>274</v>
      </c>
      <c r="AO466">
        <v>12</v>
      </c>
    </row>
    <row r="467" spans="2:41" x14ac:dyDescent="0.25">
      <c r="B467" s="116" t="s">
        <v>251</v>
      </c>
      <c r="C467" s="116" t="s">
        <v>26</v>
      </c>
      <c r="D467" s="116" t="s">
        <v>37</v>
      </c>
      <c r="E467" s="116" t="s">
        <v>209</v>
      </c>
      <c r="F467" s="116" t="s">
        <v>26</v>
      </c>
      <c r="G467">
        <v>1995</v>
      </c>
      <c r="H467" s="276"/>
      <c r="I467" s="116">
        <f>тБакМаг_2020_21_Зимен[[#This Row],[SUM(`TotalHours`)]]-тБакМаг_2020_21_Зимен[[#This Row],[Стари Часове]]</f>
        <v>1995</v>
      </c>
      <c r="J467" s="116"/>
      <c r="K467" s="116"/>
      <c r="O467" t="s">
        <v>243</v>
      </c>
      <c r="P467" s="116" t="s">
        <v>26</v>
      </c>
      <c r="Q467" s="116" t="s">
        <v>38</v>
      </c>
      <c r="R467" s="116" t="s">
        <v>209</v>
      </c>
      <c r="S467" s="116" t="s">
        <v>17</v>
      </c>
      <c r="T467" s="192">
        <v>30</v>
      </c>
      <c r="U467" s="273"/>
      <c r="V46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7" s="192"/>
      <c r="X467" s="116"/>
      <c r="AB467" s="116" t="s">
        <v>243</v>
      </c>
      <c r="AC467" s="116" t="s">
        <v>210</v>
      </c>
      <c r="AD467">
        <v>1</v>
      </c>
      <c r="AE467" s="116" t="s">
        <v>29</v>
      </c>
      <c r="AF467">
        <v>1</v>
      </c>
      <c r="AG467" s="116" t="s">
        <v>9</v>
      </c>
      <c r="AH467" s="116" t="s">
        <v>30</v>
      </c>
      <c r="AI467" s="116" t="s">
        <v>9</v>
      </c>
      <c r="AJ467" s="116" t="s">
        <v>17</v>
      </c>
      <c r="AL467" t="s">
        <v>274</v>
      </c>
      <c r="AO467">
        <v>6.6</v>
      </c>
    </row>
    <row r="468" spans="2:41" x14ac:dyDescent="0.25">
      <c r="B468" s="116" t="s">
        <v>251</v>
      </c>
      <c r="C468" s="116" t="s">
        <v>26</v>
      </c>
      <c r="D468" s="116" t="s">
        <v>37</v>
      </c>
      <c r="E468" s="116" t="s">
        <v>209</v>
      </c>
      <c r="F468" s="116" t="s">
        <v>27</v>
      </c>
      <c r="G468">
        <v>150</v>
      </c>
      <c r="H468" s="276"/>
      <c r="I468" s="116">
        <f>тБакМаг_2020_21_Зимен[[#This Row],[SUM(`TotalHours`)]]-тБакМаг_2020_21_Зимен[[#This Row],[Стари Часове]]</f>
        <v>150</v>
      </c>
      <c r="J468" s="116"/>
      <c r="K468" s="116"/>
      <c r="O468" t="s">
        <v>243</v>
      </c>
      <c r="P468" s="116" t="s">
        <v>26</v>
      </c>
      <c r="Q468" s="116" t="s">
        <v>154</v>
      </c>
      <c r="R468" s="116" t="s">
        <v>209</v>
      </c>
      <c r="S468" s="116" t="s">
        <v>26</v>
      </c>
      <c r="T468" s="192">
        <v>1470</v>
      </c>
      <c r="U468" s="273"/>
      <c r="V46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8" s="192"/>
      <c r="X468" s="116"/>
      <c r="AB468" s="116" t="s">
        <v>243</v>
      </c>
      <c r="AC468" s="116" t="s">
        <v>210</v>
      </c>
      <c r="AD468">
        <v>1</v>
      </c>
      <c r="AE468" s="116" t="s">
        <v>29</v>
      </c>
      <c r="AF468">
        <v>1</v>
      </c>
      <c r="AG468" s="116" t="s">
        <v>9</v>
      </c>
      <c r="AH468" s="116" t="s">
        <v>30</v>
      </c>
      <c r="AI468" s="116" t="s">
        <v>9</v>
      </c>
      <c r="AJ468" s="116" t="s">
        <v>19</v>
      </c>
      <c r="AL468" t="s">
        <v>274</v>
      </c>
      <c r="AO468">
        <v>16.5</v>
      </c>
    </row>
    <row r="469" spans="2:41" x14ac:dyDescent="0.25">
      <c r="B469" s="116" t="s">
        <v>251</v>
      </c>
      <c r="C469" s="116" t="s">
        <v>26</v>
      </c>
      <c r="D469" s="116" t="s">
        <v>37</v>
      </c>
      <c r="E469" s="116" t="s">
        <v>209</v>
      </c>
      <c r="F469" s="116" t="s">
        <v>17</v>
      </c>
      <c r="G469">
        <v>105</v>
      </c>
      <c r="H469" s="276"/>
      <c r="I469" s="116">
        <f>тБакМаг_2020_21_Зимен[[#This Row],[SUM(`TotalHours`)]]-тБакМаг_2020_21_Зимен[[#This Row],[Стари Часове]]</f>
        <v>105</v>
      </c>
      <c r="J469" s="116"/>
      <c r="K469" s="116"/>
      <c r="O469" t="s">
        <v>243</v>
      </c>
      <c r="P469" s="116" t="s">
        <v>26</v>
      </c>
      <c r="Q469" s="116" t="s">
        <v>154</v>
      </c>
      <c r="R469" s="116" t="s">
        <v>210</v>
      </c>
      <c r="S469" s="116" t="s">
        <v>26</v>
      </c>
      <c r="T469" s="192">
        <v>285</v>
      </c>
      <c r="U469" s="273"/>
      <c r="V46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69" s="192"/>
      <c r="X469" s="116"/>
      <c r="AB469" s="116" t="s">
        <v>243</v>
      </c>
      <c r="AC469" s="116" t="s">
        <v>210</v>
      </c>
      <c r="AD469">
        <v>1</v>
      </c>
      <c r="AE469" s="116" t="s">
        <v>29</v>
      </c>
      <c r="AF469">
        <v>2</v>
      </c>
      <c r="AG469" s="116" t="s">
        <v>17</v>
      </c>
      <c r="AH469" s="116" t="s">
        <v>31</v>
      </c>
      <c r="AI469" s="116" t="s">
        <v>17</v>
      </c>
      <c r="AJ469" s="116" t="s">
        <v>25</v>
      </c>
      <c r="AL469" t="s">
        <v>274</v>
      </c>
      <c r="AO469">
        <v>48</v>
      </c>
    </row>
    <row r="470" spans="2:41" x14ac:dyDescent="0.25">
      <c r="B470" s="116" t="s">
        <v>251</v>
      </c>
      <c r="C470" s="116" t="s">
        <v>26</v>
      </c>
      <c r="D470" s="116" t="s">
        <v>37</v>
      </c>
      <c r="E470" s="116" t="s">
        <v>210</v>
      </c>
      <c r="F470" s="116" t="s">
        <v>26</v>
      </c>
      <c r="G470">
        <v>1091</v>
      </c>
      <c r="H470" s="276"/>
      <c r="I470" s="116">
        <f>тБакМаг_2020_21_Зимен[[#This Row],[SUM(`TotalHours`)]]-тБакМаг_2020_21_Зимен[[#This Row],[Стари Часове]]</f>
        <v>1091</v>
      </c>
      <c r="J470" s="116"/>
      <c r="K470" s="116"/>
      <c r="O470" t="s">
        <v>243</v>
      </c>
      <c r="P470" s="116" t="s">
        <v>26</v>
      </c>
      <c r="Q470" s="116" t="s">
        <v>132</v>
      </c>
      <c r="R470" s="116" t="s">
        <v>209</v>
      </c>
      <c r="S470" s="116" t="s">
        <v>26</v>
      </c>
      <c r="T470" s="192">
        <v>1335</v>
      </c>
      <c r="U470" s="273"/>
      <c r="V47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0" s="192"/>
      <c r="X470" s="116"/>
      <c r="AB470" s="116" t="s">
        <v>243</v>
      </c>
      <c r="AC470" s="116" t="s">
        <v>210</v>
      </c>
      <c r="AD470">
        <v>1</v>
      </c>
      <c r="AE470" s="116" t="s">
        <v>29</v>
      </c>
      <c r="AF470">
        <v>2</v>
      </c>
      <c r="AG470" s="116" t="s">
        <v>17</v>
      </c>
      <c r="AH470" s="116" t="s">
        <v>31</v>
      </c>
      <c r="AI470" s="116" t="s">
        <v>17</v>
      </c>
      <c r="AJ470" s="116" t="s">
        <v>17</v>
      </c>
      <c r="AL470" t="s">
        <v>274</v>
      </c>
      <c r="AO470">
        <v>810</v>
      </c>
    </row>
    <row r="471" spans="2:41" x14ac:dyDescent="0.25">
      <c r="B471" s="116" t="s">
        <v>251</v>
      </c>
      <c r="C471" s="116" t="s">
        <v>26</v>
      </c>
      <c r="D471" s="116" t="s">
        <v>37</v>
      </c>
      <c r="E471" s="116" t="s">
        <v>210</v>
      </c>
      <c r="F471" s="116" t="s">
        <v>27</v>
      </c>
      <c r="G471">
        <v>135</v>
      </c>
      <c r="H471" s="276"/>
      <c r="I471" s="116">
        <f>тБакМаг_2020_21_Зимен[[#This Row],[SUM(`TotalHours`)]]-тБакМаг_2020_21_Зимен[[#This Row],[Стари Часове]]</f>
        <v>135</v>
      </c>
      <c r="J471" s="116"/>
      <c r="K471" s="116"/>
      <c r="O471" t="s">
        <v>243</v>
      </c>
      <c r="P471" s="116" t="s">
        <v>26</v>
      </c>
      <c r="Q471" s="116" t="s">
        <v>132</v>
      </c>
      <c r="R471" s="116" t="s">
        <v>210</v>
      </c>
      <c r="S471" s="116" t="s">
        <v>26</v>
      </c>
      <c r="T471" s="192">
        <v>462</v>
      </c>
      <c r="U471" s="273"/>
      <c r="V47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1" s="192"/>
      <c r="X471" s="116"/>
      <c r="AB471" s="116" t="s">
        <v>243</v>
      </c>
      <c r="AC471" s="116" t="s">
        <v>210</v>
      </c>
      <c r="AD471">
        <v>1</v>
      </c>
      <c r="AE471" s="116" t="s">
        <v>29</v>
      </c>
      <c r="AF471">
        <v>3</v>
      </c>
      <c r="AG471" s="116" t="s">
        <v>25</v>
      </c>
      <c r="AH471" s="116" t="s">
        <v>32</v>
      </c>
      <c r="AI471" s="116" t="s">
        <v>25</v>
      </c>
      <c r="AJ471" s="116" t="s">
        <v>25</v>
      </c>
      <c r="AL471" t="s">
        <v>274</v>
      </c>
      <c r="AO471">
        <v>1485.55</v>
      </c>
    </row>
    <row r="472" spans="2:41" x14ac:dyDescent="0.25">
      <c r="B472" s="116" t="s">
        <v>251</v>
      </c>
      <c r="C472" s="116" t="s">
        <v>26</v>
      </c>
      <c r="D472" s="116" t="s">
        <v>38</v>
      </c>
      <c r="E472" s="116" t="s">
        <v>209</v>
      </c>
      <c r="F472" s="116" t="s">
        <v>12</v>
      </c>
      <c r="G472">
        <v>45</v>
      </c>
      <c r="H472" s="276"/>
      <c r="I472" s="116">
        <f>тБакМаг_2020_21_Зимен[[#This Row],[SUM(`TotalHours`)]]-тБакМаг_2020_21_Зимен[[#This Row],[Стари Часове]]</f>
        <v>45</v>
      </c>
      <c r="J472" s="116"/>
      <c r="K472" s="116"/>
      <c r="O472" t="s">
        <v>243</v>
      </c>
      <c r="P472" s="116" t="s">
        <v>26</v>
      </c>
      <c r="Q472" s="116" t="s">
        <v>132</v>
      </c>
      <c r="R472" s="116" t="s">
        <v>210</v>
      </c>
      <c r="S472" s="116" t="s">
        <v>17</v>
      </c>
      <c r="T472" s="192">
        <v>30</v>
      </c>
      <c r="U472" s="273"/>
      <c r="V47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2" s="192"/>
      <c r="X472" s="116"/>
      <c r="AB472" s="116" t="s">
        <v>243</v>
      </c>
      <c r="AC472" s="116" t="s">
        <v>210</v>
      </c>
      <c r="AD472">
        <v>1</v>
      </c>
      <c r="AE472" s="116" t="s">
        <v>29</v>
      </c>
      <c r="AF472">
        <v>3</v>
      </c>
      <c r="AG472" s="116" t="s">
        <v>25</v>
      </c>
      <c r="AH472" s="116" t="s">
        <v>32</v>
      </c>
      <c r="AI472" s="116" t="s">
        <v>25</v>
      </c>
      <c r="AJ472" s="116" t="s">
        <v>19</v>
      </c>
      <c r="AL472" t="s">
        <v>274</v>
      </c>
      <c r="AO472">
        <v>45</v>
      </c>
    </row>
    <row r="473" spans="2:41" x14ac:dyDescent="0.25">
      <c r="B473" s="116" t="s">
        <v>251</v>
      </c>
      <c r="C473" s="116" t="s">
        <v>26</v>
      </c>
      <c r="D473" s="116" t="s">
        <v>38</v>
      </c>
      <c r="E473" s="116" t="s">
        <v>209</v>
      </c>
      <c r="F473" s="116" t="s">
        <v>26</v>
      </c>
      <c r="G473">
        <v>1125</v>
      </c>
      <c r="H473" s="276"/>
      <c r="I473" s="116">
        <f>тБакМаг_2020_21_Зимен[[#This Row],[SUM(`TotalHours`)]]-тБакМаг_2020_21_Зимен[[#This Row],[Стари Часове]]</f>
        <v>1125</v>
      </c>
      <c r="J473" s="116"/>
      <c r="K473" s="116"/>
      <c r="O473" t="s">
        <v>243</v>
      </c>
      <c r="P473" s="116" t="s">
        <v>26</v>
      </c>
      <c r="Q473" s="116" t="s">
        <v>39</v>
      </c>
      <c r="R473" s="116" t="s">
        <v>209</v>
      </c>
      <c r="S473" s="116" t="s">
        <v>14</v>
      </c>
      <c r="T473" s="192">
        <v>90</v>
      </c>
      <c r="U473" s="273"/>
      <c r="V47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3" s="192"/>
      <c r="X473" s="116"/>
      <c r="AB473" s="116" t="s">
        <v>243</v>
      </c>
      <c r="AC473" s="116" t="s">
        <v>210</v>
      </c>
      <c r="AD473">
        <v>2</v>
      </c>
      <c r="AE473" s="116" t="s">
        <v>195</v>
      </c>
      <c r="AF473">
        <v>1</v>
      </c>
      <c r="AG473" s="116" t="s">
        <v>25</v>
      </c>
      <c r="AH473" s="116" t="s">
        <v>33</v>
      </c>
      <c r="AI473" s="116" t="s">
        <v>25</v>
      </c>
      <c r="AJ473" s="116" t="s">
        <v>25</v>
      </c>
      <c r="AL473" t="s">
        <v>274</v>
      </c>
      <c r="AO473">
        <v>2646.35</v>
      </c>
    </row>
    <row r="474" spans="2:41" x14ac:dyDescent="0.25">
      <c r="B474" s="116" t="s">
        <v>251</v>
      </c>
      <c r="C474" s="116" t="s">
        <v>26</v>
      </c>
      <c r="D474" s="116" t="s">
        <v>38</v>
      </c>
      <c r="E474" s="116" t="s">
        <v>209</v>
      </c>
      <c r="F474" s="116" t="s">
        <v>27</v>
      </c>
      <c r="G474">
        <v>45</v>
      </c>
      <c r="H474" s="276"/>
      <c r="I474" s="116">
        <f>тБакМаг_2020_21_Зимен[[#This Row],[SUM(`TotalHours`)]]-тБакМаг_2020_21_Зимен[[#This Row],[Стари Часове]]</f>
        <v>45</v>
      </c>
      <c r="J474" s="116"/>
      <c r="K474" s="116"/>
      <c r="O474" t="s">
        <v>243</v>
      </c>
      <c r="P474" s="116" t="s">
        <v>26</v>
      </c>
      <c r="Q474" s="116" t="s">
        <v>39</v>
      </c>
      <c r="R474" s="116" t="s">
        <v>209</v>
      </c>
      <c r="S474" s="116" t="s">
        <v>26</v>
      </c>
      <c r="T474" s="192">
        <v>1485</v>
      </c>
      <c r="U474" s="273"/>
      <c r="V47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4" s="192"/>
      <c r="X474" s="116"/>
      <c r="AB474" s="116" t="s">
        <v>243</v>
      </c>
      <c r="AC474" s="116" t="s">
        <v>210</v>
      </c>
      <c r="AD474">
        <v>2</v>
      </c>
      <c r="AE474" s="116" t="s">
        <v>195</v>
      </c>
      <c r="AF474">
        <v>1</v>
      </c>
      <c r="AG474" s="116" t="s">
        <v>25</v>
      </c>
      <c r="AH474" s="116" t="s">
        <v>33</v>
      </c>
      <c r="AI474" s="116" t="s">
        <v>25</v>
      </c>
      <c r="AJ474" s="116" t="s">
        <v>17</v>
      </c>
      <c r="AL474" t="s">
        <v>274</v>
      </c>
      <c r="AO474">
        <v>13.5</v>
      </c>
    </row>
    <row r="475" spans="2:41" x14ac:dyDescent="0.25">
      <c r="B475" s="116" t="s">
        <v>251</v>
      </c>
      <c r="C475" s="116" t="s">
        <v>26</v>
      </c>
      <c r="D475" s="116" t="s">
        <v>38</v>
      </c>
      <c r="E475" s="116" t="s">
        <v>209</v>
      </c>
      <c r="F475" s="116" t="s">
        <v>17</v>
      </c>
      <c r="G475">
        <v>90</v>
      </c>
      <c r="H475" s="276"/>
      <c r="I475" s="116">
        <f>тБакМаг_2020_21_Зимен[[#This Row],[SUM(`TotalHours`)]]-тБакМаг_2020_21_Зимен[[#This Row],[Стари Часове]]</f>
        <v>90</v>
      </c>
      <c r="J475" s="116"/>
      <c r="K475" s="116"/>
      <c r="O475" t="s">
        <v>243</v>
      </c>
      <c r="P475" s="116" t="s">
        <v>26</v>
      </c>
      <c r="Q475" s="116" t="s">
        <v>39</v>
      </c>
      <c r="R475" s="116" t="s">
        <v>209</v>
      </c>
      <c r="S475" s="116" t="s">
        <v>27</v>
      </c>
      <c r="T475" s="192">
        <v>105</v>
      </c>
      <c r="U475" s="273"/>
      <c r="V47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5" s="192"/>
      <c r="X475" s="116"/>
      <c r="AB475" s="116" t="s">
        <v>243</v>
      </c>
      <c r="AC475" s="116" t="s">
        <v>210</v>
      </c>
      <c r="AD475">
        <v>2</v>
      </c>
      <c r="AE475" s="116" t="s">
        <v>195</v>
      </c>
      <c r="AF475">
        <v>1</v>
      </c>
      <c r="AG475" s="116" t="s">
        <v>25</v>
      </c>
      <c r="AH475" s="116" t="s">
        <v>33</v>
      </c>
      <c r="AI475" s="116" t="s">
        <v>25</v>
      </c>
      <c r="AJ475" s="116" t="s">
        <v>19</v>
      </c>
      <c r="AL475" t="s">
        <v>274</v>
      </c>
      <c r="AO475">
        <v>195</v>
      </c>
    </row>
    <row r="476" spans="2:41" x14ac:dyDescent="0.25">
      <c r="B476" s="116" t="s">
        <v>251</v>
      </c>
      <c r="C476" s="116" t="s">
        <v>26</v>
      </c>
      <c r="D476" s="116" t="s">
        <v>154</v>
      </c>
      <c r="E476" s="116" t="s">
        <v>209</v>
      </c>
      <c r="F476" s="116" t="s">
        <v>26</v>
      </c>
      <c r="G476">
        <v>1755</v>
      </c>
      <c r="H476" s="276"/>
      <c r="I476" s="116">
        <f>тБакМаг_2020_21_Зимен[[#This Row],[SUM(`TotalHours`)]]-тБакМаг_2020_21_Зимен[[#This Row],[Стари Часове]]</f>
        <v>1755</v>
      </c>
      <c r="J476" s="116"/>
      <c r="K476" s="116"/>
      <c r="O476" t="s">
        <v>243</v>
      </c>
      <c r="P476" s="116" t="s">
        <v>26</v>
      </c>
      <c r="Q476" s="116" t="s">
        <v>40</v>
      </c>
      <c r="R476" s="116" t="s">
        <v>209</v>
      </c>
      <c r="S476" s="116" t="s">
        <v>26</v>
      </c>
      <c r="T476" s="192">
        <v>3180</v>
      </c>
      <c r="U476" s="273"/>
      <c r="V47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6" s="192"/>
      <c r="X476" s="116"/>
      <c r="AB476" s="116" t="s">
        <v>243</v>
      </c>
      <c r="AC476" s="116" t="s">
        <v>210</v>
      </c>
      <c r="AD476">
        <v>3</v>
      </c>
      <c r="AE476" s="116" t="s">
        <v>34</v>
      </c>
      <c r="AF476">
        <v>1</v>
      </c>
      <c r="AG476" s="116" t="s">
        <v>9</v>
      </c>
      <c r="AH476" s="116" t="s">
        <v>34</v>
      </c>
      <c r="AI476" s="116" t="s">
        <v>9</v>
      </c>
      <c r="AJ476" s="116" t="s">
        <v>8</v>
      </c>
      <c r="AL476" t="s">
        <v>274</v>
      </c>
      <c r="AO476">
        <v>48</v>
      </c>
    </row>
    <row r="477" spans="2:41" x14ac:dyDescent="0.25">
      <c r="B477" s="116" t="s">
        <v>251</v>
      </c>
      <c r="C477" s="116" t="s">
        <v>26</v>
      </c>
      <c r="D477" s="116" t="s">
        <v>154</v>
      </c>
      <c r="E477" s="116" t="s">
        <v>209</v>
      </c>
      <c r="F477" s="116" t="s">
        <v>16</v>
      </c>
      <c r="G477">
        <v>30</v>
      </c>
      <c r="H477" s="276"/>
      <c r="I477" s="116">
        <f>тБакМаг_2020_21_Зимен[[#This Row],[SUM(`TotalHours`)]]-тБакМаг_2020_21_Зимен[[#This Row],[Стари Часове]]</f>
        <v>30</v>
      </c>
      <c r="J477" s="116"/>
      <c r="K477" s="116"/>
      <c r="O477" t="s">
        <v>243</v>
      </c>
      <c r="P477" s="116" t="s">
        <v>26</v>
      </c>
      <c r="Q477" s="116" t="s">
        <v>40</v>
      </c>
      <c r="R477" s="116" t="s">
        <v>209</v>
      </c>
      <c r="S477" s="116" t="s">
        <v>16</v>
      </c>
      <c r="T477" s="192">
        <v>30</v>
      </c>
      <c r="U477" s="273"/>
      <c r="V47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7" s="192"/>
      <c r="X477" s="116"/>
      <c r="AB477" s="116" t="s">
        <v>243</v>
      </c>
      <c r="AC477" s="116" t="s">
        <v>210</v>
      </c>
      <c r="AD477">
        <v>3</v>
      </c>
      <c r="AE477" s="116" t="s">
        <v>34</v>
      </c>
      <c r="AF477">
        <v>1</v>
      </c>
      <c r="AG477" s="116" t="s">
        <v>9</v>
      </c>
      <c r="AH477" s="116" t="s">
        <v>34</v>
      </c>
      <c r="AI477" s="116" t="s">
        <v>9</v>
      </c>
      <c r="AJ477" s="116" t="s">
        <v>9</v>
      </c>
      <c r="AL477" t="s">
        <v>274</v>
      </c>
      <c r="AO477">
        <v>873</v>
      </c>
    </row>
    <row r="478" spans="2:41" x14ac:dyDescent="0.25">
      <c r="B478" s="116" t="s">
        <v>251</v>
      </c>
      <c r="C478" s="116" t="s">
        <v>26</v>
      </c>
      <c r="D478" s="116" t="s">
        <v>154</v>
      </c>
      <c r="E478" s="116" t="s">
        <v>209</v>
      </c>
      <c r="F478" s="116" t="s">
        <v>17</v>
      </c>
      <c r="G478">
        <v>30</v>
      </c>
      <c r="H478" s="276"/>
      <c r="I478" s="116">
        <f>тБакМаг_2020_21_Зимен[[#This Row],[SUM(`TotalHours`)]]-тБакМаг_2020_21_Зимен[[#This Row],[Стари Часове]]</f>
        <v>30</v>
      </c>
      <c r="J478" s="116"/>
      <c r="K478" s="116"/>
      <c r="O478" t="s">
        <v>243</v>
      </c>
      <c r="P478" s="116" t="s">
        <v>26</v>
      </c>
      <c r="Q478" s="116" t="s">
        <v>40</v>
      </c>
      <c r="R478" s="116" t="s">
        <v>209</v>
      </c>
      <c r="S478" s="116" t="s">
        <v>17</v>
      </c>
      <c r="T478" s="192">
        <v>75</v>
      </c>
      <c r="U478" s="273"/>
      <c r="V47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8" s="192"/>
      <c r="X478" s="116"/>
      <c r="AB478" s="116" t="s">
        <v>243</v>
      </c>
      <c r="AC478" s="116" t="s">
        <v>210</v>
      </c>
      <c r="AD478">
        <v>3</v>
      </c>
      <c r="AE478" s="116" t="s">
        <v>34</v>
      </c>
      <c r="AF478">
        <v>1</v>
      </c>
      <c r="AG478" s="116" t="s">
        <v>9</v>
      </c>
      <c r="AH478" s="116" t="s">
        <v>34</v>
      </c>
      <c r="AI478" s="116" t="s">
        <v>9</v>
      </c>
      <c r="AJ478" s="116" t="s">
        <v>10</v>
      </c>
      <c r="AL478" t="s">
        <v>274</v>
      </c>
      <c r="AO478">
        <v>15</v>
      </c>
    </row>
    <row r="479" spans="2:41" x14ac:dyDescent="0.25">
      <c r="B479" s="116" t="s">
        <v>251</v>
      </c>
      <c r="C479" s="116" t="s">
        <v>26</v>
      </c>
      <c r="D479" s="116" t="s">
        <v>154</v>
      </c>
      <c r="E479" s="116" t="s">
        <v>210</v>
      </c>
      <c r="F479" s="116" t="s">
        <v>26</v>
      </c>
      <c r="G479">
        <v>435</v>
      </c>
      <c r="H479" s="276"/>
      <c r="I479" s="116">
        <f>тБакМаг_2020_21_Зимен[[#This Row],[SUM(`TotalHours`)]]-тБакМаг_2020_21_Зимен[[#This Row],[Стари Часове]]</f>
        <v>435</v>
      </c>
      <c r="J479" s="116"/>
      <c r="K479" s="116"/>
      <c r="O479" t="s">
        <v>243</v>
      </c>
      <c r="P479" s="116" t="s">
        <v>26</v>
      </c>
      <c r="Q479" s="116" t="s">
        <v>40</v>
      </c>
      <c r="R479" s="116" t="s">
        <v>210</v>
      </c>
      <c r="S479" s="116" t="s">
        <v>14</v>
      </c>
      <c r="T479" s="192">
        <v>30</v>
      </c>
      <c r="U479" s="273"/>
      <c r="V47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79" s="192"/>
      <c r="X479" s="116"/>
      <c r="AB479" s="116" t="s">
        <v>243</v>
      </c>
      <c r="AC479" s="116" t="s">
        <v>210</v>
      </c>
      <c r="AD479">
        <v>3</v>
      </c>
      <c r="AE479" s="116" t="s">
        <v>34</v>
      </c>
      <c r="AF479">
        <v>1</v>
      </c>
      <c r="AG479" s="116" t="s">
        <v>9</v>
      </c>
      <c r="AH479" s="116" t="s">
        <v>34</v>
      </c>
      <c r="AI479" s="116" t="s">
        <v>9</v>
      </c>
      <c r="AJ479" s="116" t="s">
        <v>17</v>
      </c>
      <c r="AL479" t="s">
        <v>274</v>
      </c>
      <c r="AO479">
        <v>90</v>
      </c>
    </row>
    <row r="480" spans="2:41" x14ac:dyDescent="0.25">
      <c r="B480" s="116" t="s">
        <v>251</v>
      </c>
      <c r="C480" s="116" t="s">
        <v>26</v>
      </c>
      <c r="D480" s="116" t="s">
        <v>132</v>
      </c>
      <c r="E480" s="116" t="s">
        <v>209</v>
      </c>
      <c r="F480" s="116" t="s">
        <v>26</v>
      </c>
      <c r="G480">
        <v>1494</v>
      </c>
      <c r="H480" s="276"/>
      <c r="I480" s="116">
        <f>тБакМаг_2020_21_Зимен[[#This Row],[SUM(`TotalHours`)]]-тБакМаг_2020_21_Зимен[[#This Row],[Стари Часове]]</f>
        <v>1494</v>
      </c>
      <c r="J480" s="116"/>
      <c r="K480" s="116"/>
      <c r="O480" t="s">
        <v>243</v>
      </c>
      <c r="P480" s="116" t="s">
        <v>26</v>
      </c>
      <c r="Q480" s="116" t="s">
        <v>40</v>
      </c>
      <c r="R480" s="116" t="s">
        <v>210</v>
      </c>
      <c r="S480" s="116" t="s">
        <v>26</v>
      </c>
      <c r="T480" s="192">
        <v>1685</v>
      </c>
      <c r="U480" s="273"/>
      <c r="V48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0" s="192"/>
      <c r="X480" s="116"/>
      <c r="AB480" s="116" t="s">
        <v>243</v>
      </c>
      <c r="AC480" s="116" t="s">
        <v>210</v>
      </c>
      <c r="AD480">
        <v>3</v>
      </c>
      <c r="AE480" s="116" t="s">
        <v>34</v>
      </c>
      <c r="AF480">
        <v>1</v>
      </c>
      <c r="AG480" s="116" t="s">
        <v>9</v>
      </c>
      <c r="AH480" s="116" t="s">
        <v>34</v>
      </c>
      <c r="AI480" s="116" t="s">
        <v>9</v>
      </c>
      <c r="AJ480" s="116" t="s">
        <v>18</v>
      </c>
      <c r="AL480" t="s">
        <v>274</v>
      </c>
      <c r="AO480">
        <v>9</v>
      </c>
    </row>
    <row r="481" spans="2:41" x14ac:dyDescent="0.25">
      <c r="B481" s="116" t="s">
        <v>251</v>
      </c>
      <c r="C481" s="116" t="s">
        <v>26</v>
      </c>
      <c r="D481" s="116" t="s">
        <v>132</v>
      </c>
      <c r="E481" s="116" t="s">
        <v>210</v>
      </c>
      <c r="F481" s="116" t="s">
        <v>26</v>
      </c>
      <c r="G481">
        <v>189</v>
      </c>
      <c r="H481" s="276"/>
      <c r="I481" s="116">
        <f>тБакМаг_2020_21_Зимен[[#This Row],[SUM(`TotalHours`)]]-тБакМаг_2020_21_Зимен[[#This Row],[Стари Часове]]</f>
        <v>189</v>
      </c>
      <c r="J481" s="116"/>
      <c r="K481" s="116"/>
      <c r="O481" t="s">
        <v>243</v>
      </c>
      <c r="P481" s="116" t="s">
        <v>26</v>
      </c>
      <c r="Q481" s="116" t="s">
        <v>40</v>
      </c>
      <c r="R481" s="116" t="s">
        <v>210</v>
      </c>
      <c r="S481" s="116" t="s">
        <v>27</v>
      </c>
      <c r="T481" s="192">
        <v>25</v>
      </c>
      <c r="U481" s="273"/>
      <c r="V48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1" s="192"/>
      <c r="X481" s="116"/>
      <c r="AB481" s="116" t="s">
        <v>243</v>
      </c>
      <c r="AC481" s="116" t="s">
        <v>210</v>
      </c>
      <c r="AD481">
        <v>3</v>
      </c>
      <c r="AE481" s="116" t="s">
        <v>34</v>
      </c>
      <c r="AF481">
        <v>1</v>
      </c>
      <c r="AG481" s="116" t="s">
        <v>9</v>
      </c>
      <c r="AH481" s="116" t="s">
        <v>34</v>
      </c>
      <c r="AI481" s="116" t="s">
        <v>9</v>
      </c>
      <c r="AJ481" s="116" t="s">
        <v>23</v>
      </c>
      <c r="AL481" t="s">
        <v>274</v>
      </c>
      <c r="AO481">
        <v>15</v>
      </c>
    </row>
    <row r="482" spans="2:41" x14ac:dyDescent="0.25">
      <c r="B482" s="116" t="s">
        <v>251</v>
      </c>
      <c r="C482" s="116" t="s">
        <v>26</v>
      </c>
      <c r="D482" s="116" t="s">
        <v>132</v>
      </c>
      <c r="E482" s="116" t="s">
        <v>210</v>
      </c>
      <c r="F482" s="116" t="s">
        <v>17</v>
      </c>
      <c r="G482">
        <v>6</v>
      </c>
      <c r="H482" s="276"/>
      <c r="I482" s="116">
        <f>тБакМаг_2020_21_Зимен[[#This Row],[SUM(`TotalHours`)]]-тБакМаг_2020_21_Зимен[[#This Row],[Стари Часове]]</f>
        <v>6</v>
      </c>
      <c r="J482" s="116"/>
      <c r="K482" s="116"/>
      <c r="O482" t="s">
        <v>243</v>
      </c>
      <c r="P482" s="116" t="s">
        <v>26</v>
      </c>
      <c r="Q482" s="116" t="s">
        <v>41</v>
      </c>
      <c r="R482" s="116" t="s">
        <v>209</v>
      </c>
      <c r="S482" s="116" t="s">
        <v>26</v>
      </c>
      <c r="T482" s="192">
        <v>1035</v>
      </c>
      <c r="U482" s="273"/>
      <c r="V48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2" s="192"/>
      <c r="X482" s="116"/>
      <c r="AB482" s="116" t="s">
        <v>243</v>
      </c>
      <c r="AC482" s="116" t="s">
        <v>210</v>
      </c>
      <c r="AD482">
        <v>4</v>
      </c>
      <c r="AE482" s="116" t="s">
        <v>35</v>
      </c>
      <c r="AF482">
        <v>2</v>
      </c>
      <c r="AG482" s="116" t="s">
        <v>16</v>
      </c>
      <c r="AH482" s="116" t="s">
        <v>35</v>
      </c>
      <c r="AI482" s="116" t="s">
        <v>16</v>
      </c>
      <c r="AJ482" s="116" t="s">
        <v>15</v>
      </c>
      <c r="AL482" t="s">
        <v>274</v>
      </c>
      <c r="AO482">
        <v>16</v>
      </c>
    </row>
    <row r="483" spans="2:41" x14ac:dyDescent="0.25">
      <c r="B483" s="116" t="s">
        <v>251</v>
      </c>
      <c r="C483" s="116" t="s">
        <v>26</v>
      </c>
      <c r="D483" s="116" t="s">
        <v>39</v>
      </c>
      <c r="E483" s="116" t="s">
        <v>209</v>
      </c>
      <c r="F483" s="116" t="s">
        <v>26</v>
      </c>
      <c r="G483">
        <v>2115</v>
      </c>
      <c r="H483" s="276"/>
      <c r="I483" s="116">
        <f>тБакМаг_2020_21_Зимен[[#This Row],[SUM(`TotalHours`)]]-тБакМаг_2020_21_Зимен[[#This Row],[Стари Часове]]</f>
        <v>2115</v>
      </c>
      <c r="J483" s="116"/>
      <c r="K483" s="116"/>
      <c r="O483" t="s">
        <v>243</v>
      </c>
      <c r="P483" s="116" t="s">
        <v>26</v>
      </c>
      <c r="Q483" s="116" t="s">
        <v>42</v>
      </c>
      <c r="R483" s="116" t="s">
        <v>209</v>
      </c>
      <c r="S483" s="116" t="s">
        <v>26</v>
      </c>
      <c r="T483" s="192">
        <v>1365</v>
      </c>
      <c r="U483" s="273"/>
      <c r="V48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3" s="192"/>
      <c r="X483" s="116"/>
      <c r="AB483" s="116" t="s">
        <v>243</v>
      </c>
      <c r="AC483" s="116" t="s">
        <v>210</v>
      </c>
      <c r="AD483">
        <v>4</v>
      </c>
      <c r="AE483" s="116" t="s">
        <v>35</v>
      </c>
      <c r="AF483">
        <v>2</v>
      </c>
      <c r="AG483" s="116" t="s">
        <v>16</v>
      </c>
      <c r="AH483" s="116" t="s">
        <v>35</v>
      </c>
      <c r="AI483" s="116" t="s">
        <v>16</v>
      </c>
      <c r="AJ483" s="116" t="s">
        <v>16</v>
      </c>
      <c r="AL483" t="s">
        <v>274</v>
      </c>
      <c r="AO483">
        <v>1051</v>
      </c>
    </row>
    <row r="484" spans="2:41" x14ac:dyDescent="0.25">
      <c r="B484" s="116" t="s">
        <v>251</v>
      </c>
      <c r="C484" s="116" t="s">
        <v>26</v>
      </c>
      <c r="D484" s="116" t="s">
        <v>40</v>
      </c>
      <c r="E484" s="116" t="s">
        <v>209</v>
      </c>
      <c r="F484" s="116" t="s">
        <v>26</v>
      </c>
      <c r="G484">
        <v>4520</v>
      </c>
      <c r="H484" s="276"/>
      <c r="I484" s="116">
        <f>тБакМаг_2020_21_Зимен[[#This Row],[SUM(`TotalHours`)]]-тБакМаг_2020_21_Зимен[[#This Row],[Стари Часове]]</f>
        <v>4520</v>
      </c>
      <c r="J484" s="116"/>
      <c r="K484" s="116"/>
      <c r="O484" t="s">
        <v>243</v>
      </c>
      <c r="P484" s="116" t="s">
        <v>26</v>
      </c>
      <c r="Q484" s="116" t="s">
        <v>42</v>
      </c>
      <c r="R484" s="116" t="s">
        <v>209</v>
      </c>
      <c r="S484" s="116" t="s">
        <v>17</v>
      </c>
      <c r="T484" s="192">
        <v>450</v>
      </c>
      <c r="U484" s="273"/>
      <c r="V48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4" s="192"/>
      <c r="X484" s="116"/>
      <c r="AB484" s="116" t="s">
        <v>243</v>
      </c>
      <c r="AC484" s="116" t="s">
        <v>210</v>
      </c>
      <c r="AD484">
        <v>4</v>
      </c>
      <c r="AE484" s="116" t="s">
        <v>35</v>
      </c>
      <c r="AF484">
        <v>3</v>
      </c>
      <c r="AG484" s="116" t="s">
        <v>26</v>
      </c>
      <c r="AH484" s="116" t="s">
        <v>37</v>
      </c>
      <c r="AI484" s="116" t="s">
        <v>26</v>
      </c>
      <c r="AJ484" s="116" t="s">
        <v>26</v>
      </c>
      <c r="AL484" t="s">
        <v>274</v>
      </c>
      <c r="AO484">
        <v>915</v>
      </c>
    </row>
    <row r="485" spans="2:41" x14ac:dyDescent="0.25">
      <c r="B485" s="116" t="s">
        <v>251</v>
      </c>
      <c r="C485" s="116" t="s">
        <v>26</v>
      </c>
      <c r="D485" s="116" t="s">
        <v>40</v>
      </c>
      <c r="E485" s="116" t="s">
        <v>209</v>
      </c>
      <c r="F485" s="116" t="s">
        <v>16</v>
      </c>
      <c r="G485">
        <v>30</v>
      </c>
      <c r="H485" s="276"/>
      <c r="I485" s="116">
        <f>тБакМаг_2020_21_Зимен[[#This Row],[SUM(`TotalHours`)]]-тБакМаг_2020_21_Зимен[[#This Row],[Стари Часове]]</f>
        <v>30</v>
      </c>
      <c r="J485" s="116"/>
      <c r="K485" s="116"/>
      <c r="O485" t="s">
        <v>243</v>
      </c>
      <c r="P485" s="116" t="s">
        <v>26</v>
      </c>
      <c r="Q485" s="116" t="s">
        <v>42</v>
      </c>
      <c r="R485" s="116" t="s">
        <v>210</v>
      </c>
      <c r="S485" s="116" t="s">
        <v>26</v>
      </c>
      <c r="T485" s="192">
        <v>135</v>
      </c>
      <c r="U485" s="273"/>
      <c r="V48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5" s="192"/>
      <c r="X485" s="116"/>
      <c r="AB485" s="116" t="s">
        <v>243</v>
      </c>
      <c r="AC485" s="116" t="s">
        <v>210</v>
      </c>
      <c r="AD485">
        <v>4</v>
      </c>
      <c r="AE485" s="116" t="s">
        <v>35</v>
      </c>
      <c r="AF485">
        <v>5</v>
      </c>
      <c r="AG485" s="116" t="s">
        <v>26</v>
      </c>
      <c r="AH485" s="116" t="s">
        <v>40</v>
      </c>
      <c r="AI485" s="116" t="s">
        <v>26</v>
      </c>
      <c r="AJ485" s="116" t="s">
        <v>14</v>
      </c>
      <c r="AL485" t="s">
        <v>274</v>
      </c>
      <c r="AO485">
        <v>30</v>
      </c>
    </row>
    <row r="486" spans="2:41" x14ac:dyDescent="0.25">
      <c r="B486" s="116" t="s">
        <v>251</v>
      </c>
      <c r="C486" s="116" t="s">
        <v>26</v>
      </c>
      <c r="D486" s="116" t="s">
        <v>40</v>
      </c>
      <c r="E486" s="116" t="s">
        <v>210</v>
      </c>
      <c r="F486" s="116" t="s">
        <v>14</v>
      </c>
      <c r="G486">
        <v>30</v>
      </c>
      <c r="H486" s="276"/>
      <c r="I486" s="116">
        <f>тБакМаг_2020_21_Зимен[[#This Row],[SUM(`TotalHours`)]]-тБакМаг_2020_21_Зимен[[#This Row],[Стари Часове]]</f>
        <v>30</v>
      </c>
      <c r="J486" s="116"/>
      <c r="K486" s="116"/>
      <c r="O486" t="s">
        <v>243</v>
      </c>
      <c r="P486" s="116" t="s">
        <v>26</v>
      </c>
      <c r="Q486" s="116" t="s">
        <v>43</v>
      </c>
      <c r="R486" s="116" t="s">
        <v>209</v>
      </c>
      <c r="S486" s="116" t="s">
        <v>15</v>
      </c>
      <c r="T486" s="192">
        <v>30</v>
      </c>
      <c r="U486" s="273"/>
      <c r="V48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6" s="192"/>
      <c r="X486" s="116"/>
      <c r="AB486" s="116" t="s">
        <v>243</v>
      </c>
      <c r="AC486" s="116" t="s">
        <v>210</v>
      </c>
      <c r="AD486">
        <v>4</v>
      </c>
      <c r="AE486" s="116" t="s">
        <v>35</v>
      </c>
      <c r="AF486">
        <v>5</v>
      </c>
      <c r="AG486" s="116" t="s">
        <v>26</v>
      </c>
      <c r="AH486" s="116" t="s">
        <v>40</v>
      </c>
      <c r="AI486" s="116" t="s">
        <v>26</v>
      </c>
      <c r="AJ486" s="116" t="s">
        <v>26</v>
      </c>
      <c r="AL486" t="s">
        <v>274</v>
      </c>
      <c r="AO486">
        <v>1685</v>
      </c>
    </row>
    <row r="487" spans="2:41" x14ac:dyDescent="0.25">
      <c r="B487" s="116" t="s">
        <v>251</v>
      </c>
      <c r="C487" s="116" t="s">
        <v>26</v>
      </c>
      <c r="D487" s="116" t="s">
        <v>40</v>
      </c>
      <c r="E487" s="116" t="s">
        <v>210</v>
      </c>
      <c r="F487" s="116" t="s">
        <v>26</v>
      </c>
      <c r="G487">
        <v>3215</v>
      </c>
      <c r="H487" s="276"/>
      <c r="I487" s="116">
        <f>тБакМаг_2020_21_Зимен[[#This Row],[SUM(`TotalHours`)]]-тБакМаг_2020_21_Зимен[[#This Row],[Стари Часове]]</f>
        <v>3215</v>
      </c>
      <c r="J487" s="116"/>
      <c r="K487" s="116"/>
      <c r="O487" t="s">
        <v>243</v>
      </c>
      <c r="P487" s="116" t="s">
        <v>26</v>
      </c>
      <c r="Q487" s="116" t="s">
        <v>43</v>
      </c>
      <c r="R487" s="116" t="s">
        <v>209</v>
      </c>
      <c r="S487" s="116" t="s">
        <v>26</v>
      </c>
      <c r="T487" s="192">
        <v>2070</v>
      </c>
      <c r="U487" s="273"/>
      <c r="V48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7" s="192"/>
      <c r="X487" s="116"/>
      <c r="AB487" s="116" t="s">
        <v>243</v>
      </c>
      <c r="AC487" s="116" t="s">
        <v>210</v>
      </c>
      <c r="AD487">
        <v>4</v>
      </c>
      <c r="AE487" s="116" t="s">
        <v>35</v>
      </c>
      <c r="AF487">
        <v>5</v>
      </c>
      <c r="AG487" s="116" t="s">
        <v>26</v>
      </c>
      <c r="AH487" s="116" t="s">
        <v>40</v>
      </c>
      <c r="AI487" s="116" t="s">
        <v>26</v>
      </c>
      <c r="AJ487" s="116" t="s">
        <v>27</v>
      </c>
      <c r="AL487" t="s">
        <v>274</v>
      </c>
      <c r="AO487">
        <v>25</v>
      </c>
    </row>
    <row r="488" spans="2:41" x14ac:dyDescent="0.25">
      <c r="B488" s="116" t="s">
        <v>251</v>
      </c>
      <c r="C488" s="116" t="s">
        <v>26</v>
      </c>
      <c r="D488" s="116" t="s">
        <v>41</v>
      </c>
      <c r="E488" s="116" t="s">
        <v>209</v>
      </c>
      <c r="F488" s="116" t="s">
        <v>26</v>
      </c>
      <c r="G488">
        <v>1335</v>
      </c>
      <c r="H488" s="276"/>
      <c r="I488" s="116">
        <f>тБакМаг_2020_21_Зимен[[#This Row],[SUM(`TotalHours`)]]-тБакМаг_2020_21_Зимен[[#This Row],[Стари Часове]]</f>
        <v>1335</v>
      </c>
      <c r="J488" s="116"/>
      <c r="K488" s="116"/>
      <c r="O488" t="s">
        <v>243</v>
      </c>
      <c r="P488" s="116" t="s">
        <v>26</v>
      </c>
      <c r="Q488" s="116" t="s">
        <v>43</v>
      </c>
      <c r="R488" s="116" t="s">
        <v>210</v>
      </c>
      <c r="S488" s="116" t="s">
        <v>26</v>
      </c>
      <c r="T488" s="192">
        <v>1960</v>
      </c>
      <c r="U488" s="273"/>
      <c r="V48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8" s="192"/>
      <c r="X488" s="116"/>
      <c r="AB488" s="116" t="s">
        <v>243</v>
      </c>
      <c r="AC488" s="116" t="s">
        <v>210</v>
      </c>
      <c r="AD488">
        <v>4</v>
      </c>
      <c r="AE488" s="116" t="s">
        <v>35</v>
      </c>
      <c r="AF488">
        <v>7</v>
      </c>
      <c r="AG488" s="116" t="s">
        <v>26</v>
      </c>
      <c r="AH488" s="116" t="s">
        <v>42</v>
      </c>
      <c r="AI488" s="116" t="s">
        <v>26</v>
      </c>
      <c r="AJ488" s="116" t="s">
        <v>26</v>
      </c>
      <c r="AL488" t="s">
        <v>274</v>
      </c>
      <c r="AO488">
        <v>135</v>
      </c>
    </row>
    <row r="489" spans="2:41" x14ac:dyDescent="0.25">
      <c r="B489" s="116" t="s">
        <v>251</v>
      </c>
      <c r="C489" s="116" t="s">
        <v>26</v>
      </c>
      <c r="D489" s="116" t="s">
        <v>42</v>
      </c>
      <c r="E489" s="116" t="s">
        <v>209</v>
      </c>
      <c r="F489" s="116" t="s">
        <v>26</v>
      </c>
      <c r="G489">
        <v>1906</v>
      </c>
      <c r="H489" s="276"/>
      <c r="I489" s="116">
        <f>тБакМаг_2020_21_Зимен[[#This Row],[SUM(`TotalHours`)]]-тБакМаг_2020_21_Зимен[[#This Row],[Стари Часове]]</f>
        <v>1906</v>
      </c>
      <c r="J489" s="116"/>
      <c r="K489" s="116"/>
      <c r="O489" t="s">
        <v>243</v>
      </c>
      <c r="P489" s="116" t="s">
        <v>26</v>
      </c>
      <c r="Q489" s="116" t="s">
        <v>155</v>
      </c>
      <c r="R489" s="116" t="s">
        <v>209</v>
      </c>
      <c r="S489" s="116" t="s">
        <v>8</v>
      </c>
      <c r="T489" s="192">
        <v>60</v>
      </c>
      <c r="U489" s="273"/>
      <c r="V48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89" s="192"/>
      <c r="X489" s="116"/>
      <c r="AB489" s="116" t="s">
        <v>243</v>
      </c>
      <c r="AC489" s="116" t="s">
        <v>210</v>
      </c>
      <c r="AD489">
        <v>4</v>
      </c>
      <c r="AE489" s="116" t="s">
        <v>35</v>
      </c>
      <c r="AF489">
        <v>8</v>
      </c>
      <c r="AG489" s="116" t="s">
        <v>26</v>
      </c>
      <c r="AH489" s="116" t="s">
        <v>43</v>
      </c>
      <c r="AI489" s="116" t="s">
        <v>26</v>
      </c>
      <c r="AJ489" s="116" t="s">
        <v>26</v>
      </c>
      <c r="AL489" t="s">
        <v>274</v>
      </c>
      <c r="AO489">
        <v>1960</v>
      </c>
    </row>
    <row r="490" spans="2:41" x14ac:dyDescent="0.25">
      <c r="B490" s="116" t="s">
        <v>251</v>
      </c>
      <c r="C490" s="116" t="s">
        <v>26</v>
      </c>
      <c r="D490" s="116" t="s">
        <v>42</v>
      </c>
      <c r="E490" s="116" t="s">
        <v>209</v>
      </c>
      <c r="F490" s="116" t="s">
        <v>17</v>
      </c>
      <c r="G490">
        <v>315</v>
      </c>
      <c r="H490" s="276"/>
      <c r="I490" s="116">
        <f>тБакМаг_2020_21_Зимен[[#This Row],[SUM(`TotalHours`)]]-тБакМаг_2020_21_Зимен[[#This Row],[Стари Часове]]</f>
        <v>315</v>
      </c>
      <c r="J490" s="116"/>
      <c r="K490" s="116"/>
      <c r="O490" t="s">
        <v>243</v>
      </c>
      <c r="P490" s="116" t="s">
        <v>26</v>
      </c>
      <c r="Q490" s="116" t="s">
        <v>155</v>
      </c>
      <c r="R490" s="116" t="s">
        <v>209</v>
      </c>
      <c r="S490" s="116" t="s">
        <v>20</v>
      </c>
      <c r="T490" s="192">
        <v>510</v>
      </c>
      <c r="U490" s="273"/>
      <c r="V49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0" s="192"/>
      <c r="X490" s="116"/>
      <c r="AB490" s="116" t="s">
        <v>243</v>
      </c>
      <c r="AC490" s="116" t="s">
        <v>210</v>
      </c>
      <c r="AD490">
        <v>5</v>
      </c>
      <c r="AE490" s="116" t="s">
        <v>172</v>
      </c>
      <c r="AF490">
        <v>1</v>
      </c>
      <c r="AG490" s="116" t="s">
        <v>26</v>
      </c>
      <c r="AH490" s="116" t="s">
        <v>153</v>
      </c>
      <c r="AI490" s="116" t="s">
        <v>26</v>
      </c>
      <c r="AJ490" s="116" t="s">
        <v>26</v>
      </c>
      <c r="AL490" t="s">
        <v>274</v>
      </c>
      <c r="AO490">
        <v>339</v>
      </c>
    </row>
    <row r="491" spans="2:41" x14ac:dyDescent="0.25">
      <c r="B491" s="116" t="s">
        <v>251</v>
      </c>
      <c r="C491" s="116" t="s">
        <v>26</v>
      </c>
      <c r="D491" s="116" t="s">
        <v>42</v>
      </c>
      <c r="E491" s="116" t="s">
        <v>210</v>
      </c>
      <c r="F491" s="116" t="s">
        <v>26</v>
      </c>
      <c r="G491">
        <v>265.5</v>
      </c>
      <c r="H491" s="276"/>
      <c r="I491" s="116">
        <f>тБакМаг_2020_21_Зимен[[#This Row],[SUM(`TotalHours`)]]-тБакМаг_2020_21_Зимен[[#This Row],[Стари Часове]]</f>
        <v>265.5</v>
      </c>
      <c r="J491" s="116"/>
      <c r="K491" s="116"/>
      <c r="O491" t="s">
        <v>243</v>
      </c>
      <c r="P491" s="116" t="s">
        <v>26</v>
      </c>
      <c r="Q491" s="116" t="s">
        <v>155</v>
      </c>
      <c r="R491" s="116" t="s">
        <v>209</v>
      </c>
      <c r="S491" s="116" t="s">
        <v>11</v>
      </c>
      <c r="T491" s="192">
        <v>60</v>
      </c>
      <c r="U491" s="273"/>
      <c r="V49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1" s="192"/>
      <c r="X491" s="116"/>
      <c r="AB491" s="116" t="s">
        <v>243</v>
      </c>
      <c r="AC491" s="116" t="s">
        <v>210</v>
      </c>
      <c r="AD491">
        <v>5</v>
      </c>
      <c r="AE491" s="116" t="s">
        <v>172</v>
      </c>
      <c r="AF491">
        <v>2</v>
      </c>
      <c r="AG491" s="116" t="s">
        <v>26</v>
      </c>
      <c r="AH491" s="116" t="s">
        <v>154</v>
      </c>
      <c r="AI491" s="116" t="s">
        <v>26</v>
      </c>
      <c r="AJ491" s="116" t="s">
        <v>26</v>
      </c>
      <c r="AL491" t="s">
        <v>274</v>
      </c>
      <c r="AO491">
        <v>285</v>
      </c>
    </row>
    <row r="492" spans="2:41" x14ac:dyDescent="0.25">
      <c r="B492" s="116" t="s">
        <v>251</v>
      </c>
      <c r="C492" s="116" t="s">
        <v>26</v>
      </c>
      <c r="D492" s="116" t="s">
        <v>42</v>
      </c>
      <c r="E492" s="116" t="s">
        <v>210</v>
      </c>
      <c r="F492" s="116" t="s">
        <v>19</v>
      </c>
      <c r="G492">
        <v>13.5</v>
      </c>
      <c r="H492" s="276"/>
      <c r="I492" s="116">
        <f>тБакМаг_2020_21_Зимен[[#This Row],[SUM(`TotalHours`)]]-тБакМаг_2020_21_Зимен[[#This Row],[Стари Часове]]</f>
        <v>13.5</v>
      </c>
      <c r="J492" s="116"/>
      <c r="K492" s="116"/>
      <c r="O492" t="s">
        <v>243</v>
      </c>
      <c r="P492" s="116" t="s">
        <v>26</v>
      </c>
      <c r="Q492" s="116" t="s">
        <v>155</v>
      </c>
      <c r="R492" s="116" t="s">
        <v>209</v>
      </c>
      <c r="S492" s="116" t="s">
        <v>26</v>
      </c>
      <c r="T492" s="192">
        <v>750</v>
      </c>
      <c r="U492" s="273"/>
      <c r="V49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2" s="192"/>
      <c r="X492" s="116"/>
      <c r="AB492" s="116" t="s">
        <v>243</v>
      </c>
      <c r="AC492" s="116" t="s">
        <v>210</v>
      </c>
      <c r="AD492">
        <v>5</v>
      </c>
      <c r="AE492" s="116" t="s">
        <v>172</v>
      </c>
      <c r="AF492">
        <v>11</v>
      </c>
      <c r="AG492" s="116" t="s">
        <v>15</v>
      </c>
      <c r="AH492" s="116" t="s">
        <v>162</v>
      </c>
      <c r="AI492" s="116" t="s">
        <v>15</v>
      </c>
      <c r="AJ492" s="116" t="s">
        <v>15</v>
      </c>
      <c r="AL492" t="s">
        <v>274</v>
      </c>
      <c r="AO492">
        <v>582.79999999999995</v>
      </c>
    </row>
    <row r="493" spans="2:41" x14ac:dyDescent="0.25">
      <c r="B493" s="116" t="s">
        <v>251</v>
      </c>
      <c r="C493" s="116" t="s">
        <v>26</v>
      </c>
      <c r="D493" s="116" t="s">
        <v>43</v>
      </c>
      <c r="E493" s="116" t="s">
        <v>209</v>
      </c>
      <c r="F493" s="116" t="s">
        <v>26</v>
      </c>
      <c r="G493">
        <v>2160</v>
      </c>
      <c r="H493" s="276"/>
      <c r="I493" s="116">
        <f>тБакМаг_2020_21_Зимен[[#This Row],[SUM(`TotalHours`)]]-тБакМаг_2020_21_Зимен[[#This Row],[Стари Часове]]</f>
        <v>2160</v>
      </c>
      <c r="J493" s="116"/>
      <c r="K493" s="116"/>
      <c r="O493" t="s">
        <v>243</v>
      </c>
      <c r="P493" s="116" t="s">
        <v>16</v>
      </c>
      <c r="Q493" s="116" t="s">
        <v>36</v>
      </c>
      <c r="R493" s="116" t="s">
        <v>209</v>
      </c>
      <c r="S493" s="116" t="s">
        <v>16</v>
      </c>
      <c r="T493" s="192">
        <v>1854.8788</v>
      </c>
      <c r="U493" s="273"/>
      <c r="V49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3" s="192"/>
      <c r="X493" s="116"/>
      <c r="AB493" s="116" t="s">
        <v>243</v>
      </c>
      <c r="AC493" s="116" t="s">
        <v>210</v>
      </c>
      <c r="AD493">
        <v>5</v>
      </c>
      <c r="AE493" s="116" t="s">
        <v>172</v>
      </c>
      <c r="AF493">
        <v>14</v>
      </c>
      <c r="AG493" s="116" t="s">
        <v>13</v>
      </c>
      <c r="AH493" s="116" t="s">
        <v>165</v>
      </c>
      <c r="AI493" s="116" t="s">
        <v>182</v>
      </c>
      <c r="AJ493" s="116" t="s">
        <v>10</v>
      </c>
      <c r="AL493" t="s">
        <v>274</v>
      </c>
      <c r="AO493">
        <v>24</v>
      </c>
    </row>
    <row r="494" spans="2:41" x14ac:dyDescent="0.25">
      <c r="B494" s="116" t="s">
        <v>251</v>
      </c>
      <c r="C494" s="116" t="s">
        <v>26</v>
      </c>
      <c r="D494" s="116" t="s">
        <v>43</v>
      </c>
      <c r="E494" s="116" t="s">
        <v>209</v>
      </c>
      <c r="F494" s="116" t="s">
        <v>17</v>
      </c>
      <c r="G494">
        <v>45</v>
      </c>
      <c r="H494" s="276"/>
      <c r="I494" s="116">
        <f>тБакМаг_2020_21_Зимен[[#This Row],[SUM(`TotalHours`)]]-тБакМаг_2020_21_Зимен[[#This Row],[Стари Часове]]</f>
        <v>45</v>
      </c>
      <c r="J494" s="116"/>
      <c r="K494" s="116"/>
      <c r="O494" t="s">
        <v>243</v>
      </c>
      <c r="P494" s="116" t="s">
        <v>16</v>
      </c>
      <c r="Q494" s="116" t="s">
        <v>36</v>
      </c>
      <c r="R494" s="116" t="s">
        <v>209</v>
      </c>
      <c r="S494" s="116" t="s">
        <v>17</v>
      </c>
      <c r="T494" s="192">
        <v>100</v>
      </c>
      <c r="U494" s="273"/>
      <c r="V49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4" s="192"/>
      <c r="X494" s="116"/>
      <c r="AB494" s="116" t="s">
        <v>243</v>
      </c>
      <c r="AC494" s="116" t="s">
        <v>210</v>
      </c>
      <c r="AD494">
        <v>5</v>
      </c>
      <c r="AE494" s="116" t="s">
        <v>172</v>
      </c>
      <c r="AF494">
        <v>14</v>
      </c>
      <c r="AG494" s="116" t="s">
        <v>13</v>
      </c>
      <c r="AH494" s="116" t="s">
        <v>165</v>
      </c>
      <c r="AI494" s="116" t="s">
        <v>182</v>
      </c>
      <c r="AJ494" s="116" t="s">
        <v>13</v>
      </c>
      <c r="AL494" t="s">
        <v>274</v>
      </c>
      <c r="AO494">
        <v>298.3</v>
      </c>
    </row>
    <row r="495" spans="2:41" x14ac:dyDescent="0.25">
      <c r="B495" s="116" t="s">
        <v>251</v>
      </c>
      <c r="C495" s="116" t="s">
        <v>26</v>
      </c>
      <c r="D495" s="116" t="s">
        <v>43</v>
      </c>
      <c r="E495" s="116" t="s">
        <v>210</v>
      </c>
      <c r="F495" s="116" t="s">
        <v>26</v>
      </c>
      <c r="G495">
        <v>2160</v>
      </c>
      <c r="H495" s="276"/>
      <c r="I495" s="116">
        <f>тБакМаг_2020_21_Зимен[[#This Row],[SUM(`TotalHours`)]]-тБакМаг_2020_21_Зимен[[#This Row],[Стари Часове]]</f>
        <v>2160</v>
      </c>
      <c r="J495" s="116"/>
      <c r="K495" s="116"/>
      <c r="O495" t="s">
        <v>243</v>
      </c>
      <c r="P495" s="116" t="s">
        <v>16</v>
      </c>
      <c r="Q495" s="116" t="s">
        <v>35</v>
      </c>
      <c r="R495" s="116" t="s">
        <v>209</v>
      </c>
      <c r="S495" s="116" t="s">
        <v>26</v>
      </c>
      <c r="T495" s="192">
        <v>225</v>
      </c>
      <c r="U495" s="273"/>
      <c r="V49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5" s="192"/>
      <c r="X495" s="116"/>
      <c r="AB495" s="116" t="s">
        <v>243</v>
      </c>
      <c r="AC495" s="116" t="s">
        <v>210</v>
      </c>
      <c r="AD495">
        <v>5</v>
      </c>
      <c r="AE495" s="116" t="s">
        <v>172</v>
      </c>
      <c r="AF495">
        <v>16</v>
      </c>
      <c r="AG495" s="116" t="s">
        <v>18</v>
      </c>
      <c r="AH495" s="116" t="s">
        <v>167</v>
      </c>
      <c r="AI495" s="116" t="s">
        <v>175</v>
      </c>
      <c r="AJ495" s="116" t="s">
        <v>18</v>
      </c>
      <c r="AL495" t="s">
        <v>274</v>
      </c>
      <c r="AO495">
        <v>208</v>
      </c>
    </row>
    <row r="496" spans="2:41" x14ac:dyDescent="0.25">
      <c r="B496" s="116" t="s">
        <v>251</v>
      </c>
      <c r="C496" s="116" t="s">
        <v>26</v>
      </c>
      <c r="D496" s="116" t="s">
        <v>155</v>
      </c>
      <c r="E496" s="116" t="s">
        <v>209</v>
      </c>
      <c r="F496" s="116" t="s">
        <v>8</v>
      </c>
      <c r="G496">
        <v>60</v>
      </c>
      <c r="H496" s="276"/>
      <c r="I496" s="116">
        <f>тБакМаг_2020_21_Зимен[[#This Row],[SUM(`TotalHours`)]]-тБакМаг_2020_21_Зимен[[#This Row],[Стари Часове]]</f>
        <v>60</v>
      </c>
      <c r="J496" s="116"/>
      <c r="K496" s="116"/>
      <c r="O496" t="s">
        <v>243</v>
      </c>
      <c r="P496" s="116" t="s">
        <v>16</v>
      </c>
      <c r="Q496" s="116" t="s">
        <v>35</v>
      </c>
      <c r="R496" s="116" t="s">
        <v>209</v>
      </c>
      <c r="S496" s="116" t="s">
        <v>16</v>
      </c>
      <c r="T496" s="192">
        <v>2242.1212</v>
      </c>
      <c r="U496" s="273"/>
      <c r="V49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6" s="192"/>
      <c r="X496" s="116"/>
      <c r="AB496" s="116" t="s">
        <v>243</v>
      </c>
      <c r="AC496" s="116" t="s">
        <v>210</v>
      </c>
      <c r="AD496">
        <v>6</v>
      </c>
      <c r="AE496" s="116" t="s">
        <v>183</v>
      </c>
      <c r="AF496">
        <v>3</v>
      </c>
      <c r="AG496" s="116" t="s">
        <v>16</v>
      </c>
      <c r="AH496" s="116" t="s">
        <v>183</v>
      </c>
      <c r="AI496" s="116" t="s">
        <v>16</v>
      </c>
      <c r="AJ496" s="116" t="s">
        <v>16</v>
      </c>
      <c r="AL496" t="s">
        <v>274</v>
      </c>
      <c r="AO496">
        <v>465</v>
      </c>
    </row>
    <row r="497" spans="2:41" x14ac:dyDescent="0.25">
      <c r="B497" s="116" t="s">
        <v>251</v>
      </c>
      <c r="C497" s="116" t="s">
        <v>26</v>
      </c>
      <c r="D497" s="116" t="s">
        <v>155</v>
      </c>
      <c r="E497" s="116" t="s">
        <v>209</v>
      </c>
      <c r="F497" s="116" t="s">
        <v>20</v>
      </c>
      <c r="G497">
        <v>345</v>
      </c>
      <c r="H497" s="276"/>
      <c r="I497" s="116">
        <f>тБакМаг_2020_21_Зимен[[#This Row],[SUM(`TotalHours`)]]-тБакМаг_2020_21_Зимен[[#This Row],[Стари Часове]]</f>
        <v>345</v>
      </c>
      <c r="J497" s="116"/>
      <c r="K497" s="116"/>
      <c r="O497" t="s">
        <v>243</v>
      </c>
      <c r="P497" s="116" t="s">
        <v>16</v>
      </c>
      <c r="Q497" s="116" t="s">
        <v>35</v>
      </c>
      <c r="R497" s="116" t="s">
        <v>209</v>
      </c>
      <c r="S497" s="116" t="s">
        <v>17</v>
      </c>
      <c r="T497" s="192">
        <v>181.46340000000001</v>
      </c>
      <c r="U497" s="273"/>
      <c r="V49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7" s="192"/>
      <c r="X497" s="116"/>
      <c r="AB497" s="116" t="s">
        <v>243</v>
      </c>
      <c r="AC497" s="116" t="s">
        <v>210</v>
      </c>
      <c r="AD497">
        <v>7</v>
      </c>
      <c r="AE497" s="116" t="s">
        <v>45</v>
      </c>
      <c r="AF497">
        <v>1</v>
      </c>
      <c r="AG497" s="116" t="s">
        <v>10</v>
      </c>
      <c r="AH497" s="116" t="s">
        <v>46</v>
      </c>
      <c r="AI497" s="116" t="s">
        <v>10</v>
      </c>
      <c r="AJ497" s="116" t="s">
        <v>10</v>
      </c>
      <c r="AL497" t="s">
        <v>274</v>
      </c>
      <c r="AO497">
        <v>309</v>
      </c>
    </row>
    <row r="498" spans="2:41" x14ac:dyDescent="0.25">
      <c r="B498" s="116" t="s">
        <v>251</v>
      </c>
      <c r="C498" s="116" t="s">
        <v>26</v>
      </c>
      <c r="D498" s="116" t="s">
        <v>155</v>
      </c>
      <c r="E498" s="116" t="s">
        <v>209</v>
      </c>
      <c r="F498" s="116" t="s">
        <v>11</v>
      </c>
      <c r="G498">
        <v>45</v>
      </c>
      <c r="H498" s="276"/>
      <c r="I498" s="116">
        <f>тБакМаг_2020_21_Зимен[[#This Row],[SUM(`TotalHours`)]]-тБакМаг_2020_21_Зимен[[#This Row],[Стари Часове]]</f>
        <v>45</v>
      </c>
      <c r="J498" s="116"/>
      <c r="K498" s="116"/>
      <c r="O498" t="s">
        <v>243</v>
      </c>
      <c r="P498" s="116" t="s">
        <v>16</v>
      </c>
      <c r="Q498" s="116" t="s">
        <v>35</v>
      </c>
      <c r="R498" s="116" t="s">
        <v>210</v>
      </c>
      <c r="S498" s="116" t="s">
        <v>15</v>
      </c>
      <c r="T498" s="192">
        <v>16</v>
      </c>
      <c r="U498" s="273"/>
      <c r="V49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8" s="192"/>
      <c r="X498" s="116"/>
      <c r="AB498" s="116" t="s">
        <v>243</v>
      </c>
      <c r="AC498" s="116" t="s">
        <v>210</v>
      </c>
      <c r="AD498">
        <v>7</v>
      </c>
      <c r="AE498" s="116" t="s">
        <v>45</v>
      </c>
      <c r="AF498">
        <v>3</v>
      </c>
      <c r="AG498" s="116" t="s">
        <v>10</v>
      </c>
      <c r="AH498" s="116" t="s">
        <v>48</v>
      </c>
      <c r="AI498" s="116" t="s">
        <v>10</v>
      </c>
      <c r="AJ498" s="116" t="s">
        <v>10</v>
      </c>
      <c r="AL498" t="s">
        <v>274</v>
      </c>
      <c r="AO498">
        <v>1304.8</v>
      </c>
    </row>
    <row r="499" spans="2:41" x14ac:dyDescent="0.25">
      <c r="B499" s="116" t="s">
        <v>251</v>
      </c>
      <c r="C499" s="116" t="s">
        <v>26</v>
      </c>
      <c r="D499" s="116" t="s">
        <v>155</v>
      </c>
      <c r="E499" s="116" t="s">
        <v>209</v>
      </c>
      <c r="F499" s="116" t="s">
        <v>26</v>
      </c>
      <c r="G499">
        <v>1605</v>
      </c>
      <c r="H499" s="276"/>
      <c r="I499" s="116">
        <f>тБакМаг_2020_21_Зимен[[#This Row],[SUM(`TotalHours`)]]-тБакМаг_2020_21_Зимен[[#This Row],[Стари Часове]]</f>
        <v>1605</v>
      </c>
      <c r="J499" s="116"/>
      <c r="K499" s="116"/>
      <c r="O499" t="s">
        <v>243</v>
      </c>
      <c r="P499" s="116" t="s">
        <v>16</v>
      </c>
      <c r="Q499" s="116" t="s">
        <v>35</v>
      </c>
      <c r="R499" s="116" t="s">
        <v>210</v>
      </c>
      <c r="S499" s="116" t="s">
        <v>16</v>
      </c>
      <c r="T499" s="192">
        <v>1051</v>
      </c>
      <c r="U499" s="273"/>
      <c r="V49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499" s="192"/>
      <c r="X499" s="116"/>
      <c r="AB499" s="116" t="s">
        <v>243</v>
      </c>
      <c r="AC499" s="116" t="s">
        <v>210</v>
      </c>
      <c r="AD499">
        <v>7</v>
      </c>
      <c r="AE499" s="116" t="s">
        <v>45</v>
      </c>
      <c r="AF499">
        <v>3</v>
      </c>
      <c r="AG499" s="116" t="s">
        <v>10</v>
      </c>
      <c r="AH499" s="116" t="s">
        <v>48</v>
      </c>
      <c r="AI499" s="116" t="s">
        <v>10</v>
      </c>
      <c r="AJ499" s="116" t="s">
        <v>25</v>
      </c>
      <c r="AL499" t="s">
        <v>274</v>
      </c>
      <c r="AO499">
        <v>20</v>
      </c>
    </row>
    <row r="500" spans="2:41" x14ac:dyDescent="0.25">
      <c r="B500" s="116" t="s">
        <v>251</v>
      </c>
      <c r="C500" s="116" t="s">
        <v>26</v>
      </c>
      <c r="D500" s="116" t="s">
        <v>155</v>
      </c>
      <c r="E500" s="116" t="s">
        <v>209</v>
      </c>
      <c r="F500" s="116" t="s">
        <v>17</v>
      </c>
      <c r="G500">
        <v>45</v>
      </c>
      <c r="H500" s="276"/>
      <c r="I500" s="116">
        <f>тБакМаг_2020_21_Зимен[[#This Row],[SUM(`TotalHours`)]]-тБакМаг_2020_21_Зимен[[#This Row],[Стари Часове]]</f>
        <v>45</v>
      </c>
      <c r="J500" s="116"/>
      <c r="K500" s="116"/>
      <c r="O500" t="s">
        <v>243</v>
      </c>
      <c r="P500" s="116" t="s">
        <v>16</v>
      </c>
      <c r="Q500" s="116" t="s">
        <v>183</v>
      </c>
      <c r="R500" s="116" t="s">
        <v>210</v>
      </c>
      <c r="S500" s="116" t="s">
        <v>16</v>
      </c>
      <c r="T500" s="192">
        <v>465</v>
      </c>
      <c r="U500" s="273"/>
      <c r="V50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0" s="192"/>
      <c r="X500" s="116"/>
      <c r="AB500" s="116" t="s">
        <v>243</v>
      </c>
      <c r="AC500" s="116" t="s">
        <v>210</v>
      </c>
      <c r="AD500">
        <v>7</v>
      </c>
      <c r="AE500" s="116" t="s">
        <v>45</v>
      </c>
      <c r="AF500">
        <v>3</v>
      </c>
      <c r="AG500" s="116" t="s">
        <v>10</v>
      </c>
      <c r="AH500" s="116" t="s">
        <v>48</v>
      </c>
      <c r="AI500" s="116" t="s">
        <v>10</v>
      </c>
      <c r="AJ500" s="116" t="s">
        <v>14</v>
      </c>
      <c r="AL500" t="s">
        <v>274</v>
      </c>
      <c r="AO500">
        <v>54</v>
      </c>
    </row>
    <row r="501" spans="2:41" x14ac:dyDescent="0.25">
      <c r="B501" s="116" t="s">
        <v>251</v>
      </c>
      <c r="C501" s="116" t="s">
        <v>16</v>
      </c>
      <c r="D501" s="116" t="s">
        <v>36</v>
      </c>
      <c r="E501" s="116" t="s">
        <v>209</v>
      </c>
      <c r="F501" s="116" t="s">
        <v>26</v>
      </c>
      <c r="G501">
        <v>30</v>
      </c>
      <c r="H501" s="276"/>
      <c r="I501" s="116">
        <f>тБакМаг_2020_21_Зимен[[#This Row],[SUM(`TotalHours`)]]-тБакМаг_2020_21_Зимен[[#This Row],[Стари Часове]]</f>
        <v>30</v>
      </c>
      <c r="J501" s="116"/>
      <c r="K501" s="116"/>
      <c r="O501" t="s">
        <v>243</v>
      </c>
      <c r="P501" s="116" t="s">
        <v>16</v>
      </c>
      <c r="Q501" s="116" t="s">
        <v>63</v>
      </c>
      <c r="R501" s="116" t="s">
        <v>209</v>
      </c>
      <c r="S501" s="116" t="s">
        <v>11</v>
      </c>
      <c r="T501" s="192">
        <v>130</v>
      </c>
      <c r="U501" s="273"/>
      <c r="V50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1" s="192"/>
      <c r="X501" s="116"/>
      <c r="AB501" s="116" t="s">
        <v>243</v>
      </c>
      <c r="AC501" s="116" t="s">
        <v>210</v>
      </c>
      <c r="AD501">
        <v>7</v>
      </c>
      <c r="AE501" s="116" t="s">
        <v>45</v>
      </c>
      <c r="AF501">
        <v>3</v>
      </c>
      <c r="AG501" s="116" t="s">
        <v>10</v>
      </c>
      <c r="AH501" s="116" t="s">
        <v>48</v>
      </c>
      <c r="AI501" s="116" t="s">
        <v>10</v>
      </c>
      <c r="AJ501" s="116" t="s">
        <v>16</v>
      </c>
      <c r="AL501" t="s">
        <v>274</v>
      </c>
      <c r="AO501">
        <v>12</v>
      </c>
    </row>
    <row r="502" spans="2:41" x14ac:dyDescent="0.25">
      <c r="B502" s="116" t="s">
        <v>251</v>
      </c>
      <c r="C502" s="116" t="s">
        <v>16</v>
      </c>
      <c r="D502" s="116" t="s">
        <v>36</v>
      </c>
      <c r="E502" s="116" t="s">
        <v>209</v>
      </c>
      <c r="F502" s="116" t="s">
        <v>16</v>
      </c>
      <c r="G502">
        <v>2368</v>
      </c>
      <c r="H502" s="276"/>
      <c r="I502" s="116">
        <f>тБакМаг_2020_21_Зимен[[#This Row],[SUM(`TotalHours`)]]-тБакМаг_2020_21_Зимен[[#This Row],[Стари Часове]]</f>
        <v>2368</v>
      </c>
      <c r="J502" s="116"/>
      <c r="K502" s="116"/>
      <c r="O502" t="s">
        <v>243</v>
      </c>
      <c r="P502" s="116" t="s">
        <v>16</v>
      </c>
      <c r="Q502" s="116" t="s">
        <v>63</v>
      </c>
      <c r="R502" s="116" t="s">
        <v>209</v>
      </c>
      <c r="S502" s="116" t="s">
        <v>25</v>
      </c>
      <c r="T502" s="192">
        <v>40</v>
      </c>
      <c r="U502" s="273"/>
      <c r="V50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2" s="192"/>
      <c r="X502" s="116"/>
      <c r="AB502" s="116" t="s">
        <v>243</v>
      </c>
      <c r="AC502" s="116" t="s">
        <v>210</v>
      </c>
      <c r="AD502">
        <v>7</v>
      </c>
      <c r="AE502" s="116" t="s">
        <v>45</v>
      </c>
      <c r="AF502">
        <v>3</v>
      </c>
      <c r="AG502" s="116" t="s">
        <v>10</v>
      </c>
      <c r="AH502" s="116" t="s">
        <v>48</v>
      </c>
      <c r="AI502" s="116" t="s">
        <v>10</v>
      </c>
      <c r="AJ502" s="116" t="s">
        <v>27</v>
      </c>
      <c r="AL502" t="s">
        <v>274</v>
      </c>
      <c r="AO502">
        <v>12</v>
      </c>
    </row>
    <row r="503" spans="2:41" x14ac:dyDescent="0.25">
      <c r="B503" s="116" t="s">
        <v>251</v>
      </c>
      <c r="C503" s="116" t="s">
        <v>16</v>
      </c>
      <c r="D503" s="116" t="s">
        <v>36</v>
      </c>
      <c r="E503" s="116" t="s">
        <v>209</v>
      </c>
      <c r="F503" s="116" t="s">
        <v>17</v>
      </c>
      <c r="G503">
        <v>200</v>
      </c>
      <c r="H503" s="276"/>
      <c r="I503" s="116">
        <f>тБакМаг_2020_21_Зимен[[#This Row],[SUM(`TotalHours`)]]-тБакМаг_2020_21_Зимен[[#This Row],[Стари Часове]]</f>
        <v>200</v>
      </c>
      <c r="J503" s="116"/>
      <c r="K503" s="116"/>
      <c r="O503" t="s">
        <v>243</v>
      </c>
      <c r="P503" s="116" t="s">
        <v>16</v>
      </c>
      <c r="Q503" s="116" t="s">
        <v>63</v>
      </c>
      <c r="R503" s="116" t="s">
        <v>209</v>
      </c>
      <c r="S503" s="116" t="s">
        <v>14</v>
      </c>
      <c r="T503" s="192">
        <v>120</v>
      </c>
      <c r="U503" s="273"/>
      <c r="V50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3" s="192"/>
      <c r="X503" s="116"/>
      <c r="AB503" s="116" t="s">
        <v>243</v>
      </c>
      <c r="AC503" s="116" t="s">
        <v>210</v>
      </c>
      <c r="AD503">
        <v>8</v>
      </c>
      <c r="AE503" s="116" t="s">
        <v>177</v>
      </c>
      <c r="AF503">
        <v>1</v>
      </c>
      <c r="AG503" s="116" t="s">
        <v>12</v>
      </c>
      <c r="AH503" s="116" t="s">
        <v>50</v>
      </c>
      <c r="AI503" s="116" t="s">
        <v>12</v>
      </c>
      <c r="AJ503" s="116" t="s">
        <v>12</v>
      </c>
      <c r="AL503" t="s">
        <v>274</v>
      </c>
      <c r="AO503">
        <v>295</v>
      </c>
    </row>
    <row r="504" spans="2:41" x14ac:dyDescent="0.25">
      <c r="B504" s="116" t="s">
        <v>251</v>
      </c>
      <c r="C504" s="116" t="s">
        <v>16</v>
      </c>
      <c r="D504" s="116" t="s">
        <v>36</v>
      </c>
      <c r="E504" s="116" t="s">
        <v>210</v>
      </c>
      <c r="F504" s="116" t="s">
        <v>16</v>
      </c>
      <c r="G504">
        <v>116.0712</v>
      </c>
      <c r="H504" s="276"/>
      <c r="I504" s="116">
        <f>тБакМаг_2020_21_Зимен[[#This Row],[SUM(`TotalHours`)]]-тБакМаг_2020_21_Зимен[[#This Row],[Стари Часове]]</f>
        <v>116.0712</v>
      </c>
      <c r="J504" s="116"/>
      <c r="K504" s="116"/>
      <c r="O504" t="s">
        <v>243</v>
      </c>
      <c r="P504" s="116" t="s">
        <v>16</v>
      </c>
      <c r="Q504" s="116" t="s">
        <v>63</v>
      </c>
      <c r="R504" s="116" t="s">
        <v>209</v>
      </c>
      <c r="S504" s="116" t="s">
        <v>26</v>
      </c>
      <c r="T504" s="192">
        <v>150</v>
      </c>
      <c r="U504" s="273"/>
      <c r="V50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4" s="192"/>
      <c r="X504" s="116"/>
      <c r="AB504" s="116" t="s">
        <v>243</v>
      </c>
      <c r="AC504" s="116" t="s">
        <v>210</v>
      </c>
      <c r="AD504">
        <v>8</v>
      </c>
      <c r="AE504" s="116" t="s">
        <v>177</v>
      </c>
      <c r="AF504">
        <v>1</v>
      </c>
      <c r="AG504" s="116" t="s">
        <v>12</v>
      </c>
      <c r="AH504" s="116" t="s">
        <v>50</v>
      </c>
      <c r="AI504" s="116" t="s">
        <v>12</v>
      </c>
      <c r="AJ504" s="116" t="s">
        <v>17</v>
      </c>
      <c r="AL504" t="s">
        <v>274</v>
      </c>
      <c r="AO504">
        <v>25</v>
      </c>
    </row>
    <row r="505" spans="2:41" x14ac:dyDescent="0.25">
      <c r="B505" s="116" t="s">
        <v>251</v>
      </c>
      <c r="C505" s="116" t="s">
        <v>16</v>
      </c>
      <c r="D505" s="116" t="s">
        <v>35</v>
      </c>
      <c r="E505" s="116" t="s">
        <v>209</v>
      </c>
      <c r="F505" s="116" t="s">
        <v>26</v>
      </c>
      <c r="G505">
        <v>270</v>
      </c>
      <c r="H505" s="276"/>
      <c r="I505" s="116">
        <f>тБакМаг_2020_21_Зимен[[#This Row],[SUM(`TotalHours`)]]-тБакМаг_2020_21_Зимен[[#This Row],[Стари Часове]]</f>
        <v>270</v>
      </c>
      <c r="J505" s="116"/>
      <c r="K505" s="116"/>
      <c r="O505" t="s">
        <v>243</v>
      </c>
      <c r="P505" s="116" t="s">
        <v>16</v>
      </c>
      <c r="Q505" s="116" t="s">
        <v>63</v>
      </c>
      <c r="R505" s="116" t="s">
        <v>209</v>
      </c>
      <c r="S505" s="116" t="s">
        <v>16</v>
      </c>
      <c r="T505" s="192">
        <v>1730</v>
      </c>
      <c r="U505" s="273"/>
      <c r="V50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5" s="192"/>
      <c r="X505" s="116"/>
      <c r="AB505" s="116" t="s">
        <v>243</v>
      </c>
      <c r="AC505" s="116" t="s">
        <v>210</v>
      </c>
      <c r="AD505">
        <v>8</v>
      </c>
      <c r="AE505" s="116" t="s">
        <v>177</v>
      </c>
      <c r="AF505">
        <v>3</v>
      </c>
      <c r="AG505" s="116" t="s">
        <v>12</v>
      </c>
      <c r="AH505" s="116" t="s">
        <v>51</v>
      </c>
      <c r="AI505" s="116" t="s">
        <v>12</v>
      </c>
      <c r="AJ505" s="116" t="s">
        <v>25</v>
      </c>
      <c r="AL505" t="s">
        <v>274</v>
      </c>
      <c r="AO505">
        <v>15</v>
      </c>
    </row>
    <row r="506" spans="2:41" x14ac:dyDescent="0.25">
      <c r="B506" s="116" t="s">
        <v>251</v>
      </c>
      <c r="C506" s="116" t="s">
        <v>16</v>
      </c>
      <c r="D506" s="116" t="s">
        <v>35</v>
      </c>
      <c r="E506" s="116" t="s">
        <v>209</v>
      </c>
      <c r="F506" s="116" t="s">
        <v>16</v>
      </c>
      <c r="G506">
        <v>3814</v>
      </c>
      <c r="H506" s="276"/>
      <c r="I506" s="116">
        <f>тБакМаг_2020_21_Зимен[[#This Row],[SUM(`TotalHours`)]]-тБакМаг_2020_21_Зимен[[#This Row],[Стари Часове]]</f>
        <v>3814</v>
      </c>
      <c r="J506" s="116"/>
      <c r="K506" s="116"/>
      <c r="O506" t="s">
        <v>243</v>
      </c>
      <c r="P506" s="116" t="s">
        <v>16</v>
      </c>
      <c r="Q506" s="116" t="s">
        <v>63</v>
      </c>
      <c r="R506" s="116" t="s">
        <v>209</v>
      </c>
      <c r="S506" s="116" t="s">
        <v>27</v>
      </c>
      <c r="T506" s="192">
        <v>210</v>
      </c>
      <c r="U506" s="273"/>
      <c r="V50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6" s="192"/>
      <c r="X506" s="116"/>
      <c r="AB506" s="116" t="s">
        <v>243</v>
      </c>
      <c r="AC506" s="116" t="s">
        <v>210</v>
      </c>
      <c r="AD506">
        <v>8</v>
      </c>
      <c r="AE506" s="116" t="s">
        <v>177</v>
      </c>
      <c r="AF506">
        <v>3</v>
      </c>
      <c r="AG506" s="116" t="s">
        <v>12</v>
      </c>
      <c r="AH506" s="116" t="s">
        <v>51</v>
      </c>
      <c r="AI506" s="116" t="s">
        <v>12</v>
      </c>
      <c r="AJ506" s="116" t="s">
        <v>12</v>
      </c>
      <c r="AL506" t="s">
        <v>274</v>
      </c>
      <c r="AO506">
        <v>884</v>
      </c>
    </row>
    <row r="507" spans="2:41" x14ac:dyDescent="0.25">
      <c r="B507" s="116" t="s">
        <v>251</v>
      </c>
      <c r="C507" s="116" t="s">
        <v>16</v>
      </c>
      <c r="D507" s="116" t="s">
        <v>35</v>
      </c>
      <c r="E507" s="116" t="s">
        <v>209</v>
      </c>
      <c r="F507" s="116" t="s">
        <v>17</v>
      </c>
      <c r="G507">
        <v>375</v>
      </c>
      <c r="H507" s="276"/>
      <c r="I507" s="116">
        <f>тБакМаг_2020_21_Зимен[[#This Row],[SUM(`TotalHours`)]]-тБакМаг_2020_21_Зимен[[#This Row],[Стари Часове]]</f>
        <v>375</v>
      </c>
      <c r="J507" s="116"/>
      <c r="K507" s="116"/>
      <c r="O507" t="s">
        <v>243</v>
      </c>
      <c r="P507" s="116" t="s">
        <v>16</v>
      </c>
      <c r="Q507" s="116" t="s">
        <v>63</v>
      </c>
      <c r="R507" s="116" t="s">
        <v>209</v>
      </c>
      <c r="S507" s="116" t="s">
        <v>17</v>
      </c>
      <c r="T507" s="192">
        <v>268.53660000000002</v>
      </c>
      <c r="U507" s="273"/>
      <c r="V50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7" s="192"/>
      <c r="X507" s="116"/>
      <c r="AB507" s="116" t="s">
        <v>243</v>
      </c>
      <c r="AC507" s="116" t="s">
        <v>210</v>
      </c>
      <c r="AD507">
        <v>8</v>
      </c>
      <c r="AE507" s="116" t="s">
        <v>177</v>
      </c>
      <c r="AF507">
        <v>3</v>
      </c>
      <c r="AG507" s="116" t="s">
        <v>12</v>
      </c>
      <c r="AH507" s="116" t="s">
        <v>51</v>
      </c>
      <c r="AI507" s="116" t="s">
        <v>12</v>
      </c>
      <c r="AJ507" s="116" t="s">
        <v>17</v>
      </c>
      <c r="AL507" t="s">
        <v>274</v>
      </c>
      <c r="AO507">
        <v>63</v>
      </c>
    </row>
    <row r="508" spans="2:41" x14ac:dyDescent="0.25">
      <c r="B508" s="116" t="s">
        <v>251</v>
      </c>
      <c r="C508" s="116" t="s">
        <v>16</v>
      </c>
      <c r="D508" s="116" t="s">
        <v>35</v>
      </c>
      <c r="E508" s="116" t="s">
        <v>210</v>
      </c>
      <c r="F508" s="116" t="s">
        <v>9</v>
      </c>
      <c r="G508">
        <v>80</v>
      </c>
      <c r="H508" s="276"/>
      <c r="I508" s="116">
        <f>тБакМаг_2020_21_Зимен[[#This Row],[SUM(`TotalHours`)]]-тБакМаг_2020_21_Зимен[[#This Row],[Стари Часове]]</f>
        <v>80</v>
      </c>
      <c r="J508" s="116"/>
      <c r="K508" s="116"/>
      <c r="O508" t="s">
        <v>243</v>
      </c>
      <c r="P508" s="116" t="s">
        <v>16</v>
      </c>
      <c r="Q508" s="116" t="s">
        <v>63</v>
      </c>
      <c r="R508" s="116" t="s">
        <v>209</v>
      </c>
      <c r="S508" s="116" t="s">
        <v>19</v>
      </c>
      <c r="T508" s="192">
        <v>130</v>
      </c>
      <c r="U508" s="273"/>
      <c r="V50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8" s="192"/>
      <c r="X508" s="116"/>
      <c r="AB508" s="116" t="s">
        <v>243</v>
      </c>
      <c r="AC508" s="116" t="s">
        <v>210</v>
      </c>
      <c r="AD508">
        <v>8</v>
      </c>
      <c r="AE508" s="116" t="s">
        <v>177</v>
      </c>
      <c r="AF508">
        <v>4</v>
      </c>
      <c r="AG508" s="116" t="s">
        <v>12</v>
      </c>
      <c r="AH508" s="116" t="s">
        <v>52</v>
      </c>
      <c r="AI508" s="116" t="s">
        <v>12</v>
      </c>
      <c r="AJ508" s="116" t="s">
        <v>12</v>
      </c>
      <c r="AL508" t="s">
        <v>274</v>
      </c>
      <c r="AO508">
        <v>42</v>
      </c>
    </row>
    <row r="509" spans="2:41" x14ac:dyDescent="0.25">
      <c r="B509" s="116" t="s">
        <v>251</v>
      </c>
      <c r="C509" s="116" t="s">
        <v>16</v>
      </c>
      <c r="D509" s="116" t="s">
        <v>35</v>
      </c>
      <c r="E509" s="116" t="s">
        <v>210</v>
      </c>
      <c r="F509" s="116" t="s">
        <v>10</v>
      </c>
      <c r="G509">
        <v>80</v>
      </c>
      <c r="H509" s="276"/>
      <c r="I509" s="116">
        <f>тБакМаг_2020_21_Зимен[[#This Row],[SUM(`TotalHours`)]]-тБакМаг_2020_21_Зимен[[#This Row],[Стари Часове]]</f>
        <v>80</v>
      </c>
      <c r="J509" s="116"/>
      <c r="K509" s="116"/>
      <c r="O509" t="s">
        <v>243</v>
      </c>
      <c r="P509" s="116" t="s">
        <v>16</v>
      </c>
      <c r="Q509" s="116" t="s">
        <v>63</v>
      </c>
      <c r="R509" s="116" t="s">
        <v>210</v>
      </c>
      <c r="S509" s="116" t="s">
        <v>16</v>
      </c>
      <c r="T509" s="192">
        <v>630</v>
      </c>
      <c r="U509" s="273"/>
      <c r="V50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09" s="192"/>
      <c r="X509" s="116"/>
      <c r="AB509" s="116" t="s">
        <v>243</v>
      </c>
      <c r="AC509" s="116" t="s">
        <v>210</v>
      </c>
      <c r="AD509">
        <v>8</v>
      </c>
      <c r="AE509" s="116" t="s">
        <v>177</v>
      </c>
      <c r="AF509">
        <v>4</v>
      </c>
      <c r="AG509" s="116" t="s">
        <v>12</v>
      </c>
      <c r="AH509" s="116" t="s">
        <v>52</v>
      </c>
      <c r="AI509" s="116" t="s">
        <v>12</v>
      </c>
      <c r="AJ509" s="116" t="s">
        <v>27</v>
      </c>
      <c r="AL509" t="s">
        <v>274</v>
      </c>
      <c r="AO509">
        <v>6</v>
      </c>
    </row>
    <row r="510" spans="2:41" x14ac:dyDescent="0.25">
      <c r="B510" s="116" t="s">
        <v>251</v>
      </c>
      <c r="C510" s="116" t="s">
        <v>16</v>
      </c>
      <c r="D510" s="116" t="s">
        <v>35</v>
      </c>
      <c r="E510" s="116" t="s">
        <v>210</v>
      </c>
      <c r="F510" s="116" t="s">
        <v>16</v>
      </c>
      <c r="G510">
        <v>963.5</v>
      </c>
      <c r="H510" s="276"/>
      <c r="I510" s="116">
        <f>тБакМаг_2020_21_Зимен[[#This Row],[SUM(`TotalHours`)]]-тБакМаг_2020_21_Зимен[[#This Row],[Стари Часове]]</f>
        <v>963.5</v>
      </c>
      <c r="J510" s="116"/>
      <c r="K510" s="116"/>
      <c r="O510" t="s">
        <v>243</v>
      </c>
      <c r="P510" s="116" t="s">
        <v>16</v>
      </c>
      <c r="Q510" s="116" t="s">
        <v>63</v>
      </c>
      <c r="R510" s="116" t="s">
        <v>210</v>
      </c>
      <c r="S510" s="116" t="s">
        <v>19</v>
      </c>
      <c r="T510" s="192">
        <v>40</v>
      </c>
      <c r="U510" s="273"/>
      <c r="V51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0" s="192"/>
      <c r="X510" s="116"/>
      <c r="AB510" s="116" t="s">
        <v>243</v>
      </c>
      <c r="AC510" s="116" t="s">
        <v>210</v>
      </c>
      <c r="AD510">
        <v>8</v>
      </c>
      <c r="AE510" s="116" t="s">
        <v>177</v>
      </c>
      <c r="AF510">
        <v>6</v>
      </c>
      <c r="AG510" s="116" t="s">
        <v>17</v>
      </c>
      <c r="AH510" s="116" t="s">
        <v>180</v>
      </c>
      <c r="AI510" s="116" t="s">
        <v>17</v>
      </c>
      <c r="AJ510" s="116" t="s">
        <v>17</v>
      </c>
      <c r="AL510" t="s">
        <v>274</v>
      </c>
      <c r="AO510">
        <v>183</v>
      </c>
    </row>
    <row r="511" spans="2:41" x14ac:dyDescent="0.25">
      <c r="B511" s="116" t="s">
        <v>251</v>
      </c>
      <c r="C511" s="116" t="s">
        <v>16</v>
      </c>
      <c r="D511" s="116" t="s">
        <v>35</v>
      </c>
      <c r="E511" s="116" t="s">
        <v>210</v>
      </c>
      <c r="F511" s="116" t="s">
        <v>17</v>
      </c>
      <c r="G511">
        <v>50</v>
      </c>
      <c r="H511" s="276"/>
      <c r="I511" s="116">
        <f>тБакМаг_2020_21_Зимен[[#This Row],[SUM(`TotalHours`)]]-тБакМаг_2020_21_Зимен[[#This Row],[Стари Часове]]</f>
        <v>50</v>
      </c>
      <c r="J511" s="116"/>
      <c r="K511" s="116"/>
      <c r="O511" t="s">
        <v>243</v>
      </c>
      <c r="P511" s="116" t="s">
        <v>27</v>
      </c>
      <c r="Q511" s="116" t="s">
        <v>86</v>
      </c>
      <c r="R511" s="116" t="s">
        <v>234</v>
      </c>
      <c r="S511" s="116" t="s">
        <v>10</v>
      </c>
      <c r="T511" s="192">
        <v>60</v>
      </c>
      <c r="U511" s="273"/>
      <c r="V51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1" s="192"/>
      <c r="X511" s="116"/>
      <c r="AB511" s="116" t="s">
        <v>243</v>
      </c>
      <c r="AC511" s="116" t="s">
        <v>210</v>
      </c>
      <c r="AD511">
        <v>9</v>
      </c>
      <c r="AE511" s="116" t="s">
        <v>59</v>
      </c>
      <c r="AF511">
        <v>1</v>
      </c>
      <c r="AG511" s="116" t="s">
        <v>17</v>
      </c>
      <c r="AH511" s="116" t="s">
        <v>59</v>
      </c>
      <c r="AI511" s="116" t="s">
        <v>17</v>
      </c>
      <c r="AJ511" s="116" t="s">
        <v>25</v>
      </c>
      <c r="AL511" t="s">
        <v>274</v>
      </c>
      <c r="AO511">
        <v>54</v>
      </c>
    </row>
    <row r="512" spans="2:41" x14ac:dyDescent="0.25">
      <c r="B512" s="116" t="s">
        <v>251</v>
      </c>
      <c r="C512" s="116" t="s">
        <v>16</v>
      </c>
      <c r="D512" s="116" t="s">
        <v>183</v>
      </c>
      <c r="E512" s="116" t="s">
        <v>210</v>
      </c>
      <c r="F512" s="116" t="s">
        <v>16</v>
      </c>
      <c r="G512">
        <v>900.92880000000002</v>
      </c>
      <c r="H512" s="276"/>
      <c r="I512" s="116">
        <f>тБакМаг_2020_21_Зимен[[#This Row],[SUM(`TotalHours`)]]-тБакМаг_2020_21_Зимен[[#This Row],[Стари Часове]]</f>
        <v>900.92880000000002</v>
      </c>
      <c r="J512" s="116"/>
      <c r="K512" s="116"/>
      <c r="O512" t="s">
        <v>243</v>
      </c>
      <c r="P512" s="116" t="s">
        <v>27</v>
      </c>
      <c r="Q512" s="116" t="s">
        <v>86</v>
      </c>
      <c r="R512" s="116" t="s">
        <v>234</v>
      </c>
      <c r="S512" s="116" t="s">
        <v>14</v>
      </c>
      <c r="T512" s="192">
        <v>135</v>
      </c>
      <c r="U512" s="273"/>
      <c r="V51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2" s="192"/>
      <c r="X512" s="116"/>
      <c r="AB512" s="116" t="s">
        <v>243</v>
      </c>
      <c r="AC512" s="116" t="s">
        <v>210</v>
      </c>
      <c r="AD512">
        <v>9</v>
      </c>
      <c r="AE512" s="116" t="s">
        <v>59</v>
      </c>
      <c r="AF512">
        <v>1</v>
      </c>
      <c r="AG512" s="116" t="s">
        <v>17</v>
      </c>
      <c r="AH512" s="116" t="s">
        <v>59</v>
      </c>
      <c r="AI512" s="116" t="s">
        <v>17</v>
      </c>
      <c r="AJ512" s="116" t="s">
        <v>14</v>
      </c>
      <c r="AL512" t="s">
        <v>274</v>
      </c>
      <c r="AO512">
        <v>36</v>
      </c>
    </row>
    <row r="513" spans="2:41" x14ac:dyDescent="0.25">
      <c r="B513" s="116" t="s">
        <v>251</v>
      </c>
      <c r="C513" s="116" t="s">
        <v>16</v>
      </c>
      <c r="D513" s="116" t="s">
        <v>63</v>
      </c>
      <c r="E513" s="116" t="s">
        <v>209</v>
      </c>
      <c r="F513" s="116" t="s">
        <v>25</v>
      </c>
      <c r="G513">
        <v>195</v>
      </c>
      <c r="H513" s="276"/>
      <c r="I513" s="116">
        <f>тБакМаг_2020_21_Зимен[[#This Row],[SUM(`TotalHours`)]]-тБакМаг_2020_21_Зимен[[#This Row],[Стари Часове]]</f>
        <v>195</v>
      </c>
      <c r="J513" s="116"/>
      <c r="K513" s="116"/>
      <c r="O513" t="s">
        <v>243</v>
      </c>
      <c r="P513" s="116" t="s">
        <v>27</v>
      </c>
      <c r="Q513" s="116" t="s">
        <v>86</v>
      </c>
      <c r="R513" s="116" t="s">
        <v>234</v>
      </c>
      <c r="S513" s="116" t="s">
        <v>27</v>
      </c>
      <c r="T513" s="192">
        <v>1337.6301000000001</v>
      </c>
      <c r="U513" s="273"/>
      <c r="V51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3" s="192"/>
      <c r="X513" s="116"/>
      <c r="AB513" s="116" t="s">
        <v>243</v>
      </c>
      <c r="AC513" s="116" t="s">
        <v>210</v>
      </c>
      <c r="AD513">
        <v>9</v>
      </c>
      <c r="AE513" s="116" t="s">
        <v>59</v>
      </c>
      <c r="AF513">
        <v>1</v>
      </c>
      <c r="AG513" s="116" t="s">
        <v>17</v>
      </c>
      <c r="AH513" s="116" t="s">
        <v>59</v>
      </c>
      <c r="AI513" s="116" t="s">
        <v>17</v>
      </c>
      <c r="AJ513" s="116" t="s">
        <v>16</v>
      </c>
      <c r="AL513" t="s">
        <v>274</v>
      </c>
      <c r="AO513">
        <v>45</v>
      </c>
    </row>
    <row r="514" spans="2:41" x14ac:dyDescent="0.25">
      <c r="B514" s="116" t="s">
        <v>251</v>
      </c>
      <c r="C514" s="116" t="s">
        <v>16</v>
      </c>
      <c r="D514" s="116" t="s">
        <v>63</v>
      </c>
      <c r="E514" s="116" t="s">
        <v>209</v>
      </c>
      <c r="F514" s="116" t="s">
        <v>26</v>
      </c>
      <c r="G514">
        <v>30</v>
      </c>
      <c r="H514" s="276"/>
      <c r="I514" s="116">
        <f>тБакМаг_2020_21_Зимен[[#This Row],[SUM(`TotalHours`)]]-тБакМаг_2020_21_Зимен[[#This Row],[Стари Часове]]</f>
        <v>30</v>
      </c>
      <c r="J514" s="116"/>
      <c r="K514" s="116"/>
      <c r="O514" t="s">
        <v>243</v>
      </c>
      <c r="P514" s="116" t="s">
        <v>27</v>
      </c>
      <c r="Q514" s="116" t="s">
        <v>86</v>
      </c>
      <c r="R514" s="116" t="s">
        <v>234</v>
      </c>
      <c r="S514" s="116" t="s">
        <v>23</v>
      </c>
      <c r="T514" s="192">
        <v>150</v>
      </c>
      <c r="U514" s="273"/>
      <c r="V51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4" s="192"/>
      <c r="X514" s="116"/>
      <c r="AB514" s="116" t="s">
        <v>243</v>
      </c>
      <c r="AC514" s="116" t="s">
        <v>210</v>
      </c>
      <c r="AD514">
        <v>9</v>
      </c>
      <c r="AE514" s="116" t="s">
        <v>59</v>
      </c>
      <c r="AF514">
        <v>1</v>
      </c>
      <c r="AG514" s="116" t="s">
        <v>17</v>
      </c>
      <c r="AH514" s="116" t="s">
        <v>59</v>
      </c>
      <c r="AI514" s="116" t="s">
        <v>17</v>
      </c>
      <c r="AJ514" s="116" t="s">
        <v>17</v>
      </c>
      <c r="AL514" t="s">
        <v>274</v>
      </c>
      <c r="AO514">
        <v>4242</v>
      </c>
    </row>
    <row r="515" spans="2:41" x14ac:dyDescent="0.25">
      <c r="B515" s="116" t="s">
        <v>251</v>
      </c>
      <c r="C515" s="116" t="s">
        <v>16</v>
      </c>
      <c r="D515" s="116" t="s">
        <v>63</v>
      </c>
      <c r="E515" s="116" t="s">
        <v>209</v>
      </c>
      <c r="F515" s="116" t="s">
        <v>16</v>
      </c>
      <c r="G515">
        <v>2897</v>
      </c>
      <c r="H515" s="276"/>
      <c r="I515" s="116">
        <f>тБакМаг_2020_21_Зимен[[#This Row],[SUM(`TotalHours`)]]-тБакМаг_2020_21_Зимен[[#This Row],[Стари Часове]]</f>
        <v>2897</v>
      </c>
      <c r="J515" s="116"/>
      <c r="K515" s="116"/>
      <c r="O515" t="s">
        <v>243</v>
      </c>
      <c r="P515" s="116" t="s">
        <v>27</v>
      </c>
      <c r="Q515" s="116" t="s">
        <v>87</v>
      </c>
      <c r="R515" s="116" t="s">
        <v>209</v>
      </c>
      <c r="S515" s="116" t="s">
        <v>16</v>
      </c>
      <c r="T515" s="192">
        <v>210</v>
      </c>
      <c r="U515" s="273"/>
      <c r="V51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5" s="192"/>
      <c r="X515" s="116"/>
      <c r="AB515" s="116" t="s">
        <v>243</v>
      </c>
      <c r="AC515" s="116" t="s">
        <v>210</v>
      </c>
      <c r="AD515">
        <v>9</v>
      </c>
      <c r="AE515" s="116" t="s">
        <v>59</v>
      </c>
      <c r="AF515">
        <v>1</v>
      </c>
      <c r="AG515" s="116" t="s">
        <v>17</v>
      </c>
      <c r="AH515" s="116" t="s">
        <v>59</v>
      </c>
      <c r="AI515" s="116" t="s">
        <v>17</v>
      </c>
      <c r="AJ515" s="116" t="s">
        <v>19</v>
      </c>
      <c r="AL515" t="s">
        <v>274</v>
      </c>
      <c r="AO515">
        <v>45</v>
      </c>
    </row>
    <row r="516" spans="2:41" x14ac:dyDescent="0.25">
      <c r="B516" s="116" t="s">
        <v>251</v>
      </c>
      <c r="C516" s="116" t="s">
        <v>16</v>
      </c>
      <c r="D516" s="116" t="s">
        <v>63</v>
      </c>
      <c r="E516" s="116" t="s">
        <v>209</v>
      </c>
      <c r="F516" s="116" t="s">
        <v>17</v>
      </c>
      <c r="G516">
        <v>484</v>
      </c>
      <c r="H516" s="276"/>
      <c r="I516" s="116">
        <f>тБакМаг_2020_21_Зимен[[#This Row],[SUM(`TotalHours`)]]-тБакМаг_2020_21_Зимен[[#This Row],[Стари Часове]]</f>
        <v>484</v>
      </c>
      <c r="J516" s="116"/>
      <c r="K516" s="116"/>
      <c r="O516" t="s">
        <v>243</v>
      </c>
      <c r="P516" s="116" t="s">
        <v>27</v>
      </c>
      <c r="Q516" s="116" t="s">
        <v>87</v>
      </c>
      <c r="R516" s="116" t="s">
        <v>209</v>
      </c>
      <c r="S516" s="116" t="s">
        <v>27</v>
      </c>
      <c r="T516" s="192">
        <v>5163.0685000000003</v>
      </c>
      <c r="U516" s="273"/>
      <c r="V51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6" s="192"/>
      <c r="X516" s="116"/>
      <c r="AB516" s="116" t="s">
        <v>243</v>
      </c>
      <c r="AC516" s="116" t="s">
        <v>210</v>
      </c>
      <c r="AD516">
        <v>10</v>
      </c>
      <c r="AE516" s="116" t="s">
        <v>55</v>
      </c>
      <c r="AF516">
        <v>1</v>
      </c>
      <c r="AG516" s="116" t="s">
        <v>17</v>
      </c>
      <c r="AH516" s="116" t="s">
        <v>179</v>
      </c>
      <c r="AI516" s="116" t="s">
        <v>17</v>
      </c>
      <c r="AJ516" s="116" t="s">
        <v>25</v>
      </c>
      <c r="AL516" t="s">
        <v>274</v>
      </c>
      <c r="AO516">
        <v>30</v>
      </c>
    </row>
    <row r="517" spans="2:41" x14ac:dyDescent="0.25">
      <c r="B517" s="116" t="s">
        <v>251</v>
      </c>
      <c r="C517" s="116" t="s">
        <v>16</v>
      </c>
      <c r="D517" s="116" t="s">
        <v>63</v>
      </c>
      <c r="E517" s="116" t="s">
        <v>209</v>
      </c>
      <c r="F517" s="116" t="s">
        <v>19</v>
      </c>
      <c r="G517">
        <v>72</v>
      </c>
      <c r="H517" s="276"/>
      <c r="I517" s="116">
        <f>тБакМаг_2020_21_Зимен[[#This Row],[SUM(`TotalHours`)]]-тБакМаг_2020_21_Зимен[[#This Row],[Стари Часове]]</f>
        <v>72</v>
      </c>
      <c r="J517" s="116"/>
      <c r="K517" s="116"/>
      <c r="O517" t="s">
        <v>243</v>
      </c>
      <c r="P517" s="116" t="s">
        <v>27</v>
      </c>
      <c r="Q517" s="116" t="s">
        <v>87</v>
      </c>
      <c r="R517" s="116" t="s">
        <v>209</v>
      </c>
      <c r="S517" s="116" t="s">
        <v>17</v>
      </c>
      <c r="T517" s="192">
        <v>96</v>
      </c>
      <c r="U517" s="273"/>
      <c r="V51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7" s="192"/>
      <c r="X517" s="116"/>
      <c r="AB517" s="116" t="s">
        <v>243</v>
      </c>
      <c r="AC517" s="116" t="s">
        <v>210</v>
      </c>
      <c r="AD517">
        <v>10</v>
      </c>
      <c r="AE517" s="116" t="s">
        <v>55</v>
      </c>
      <c r="AF517">
        <v>1</v>
      </c>
      <c r="AG517" s="116" t="s">
        <v>17</v>
      </c>
      <c r="AH517" s="116" t="s">
        <v>179</v>
      </c>
      <c r="AI517" s="116" t="s">
        <v>17</v>
      </c>
      <c r="AJ517" s="116" t="s">
        <v>12</v>
      </c>
      <c r="AL517" t="s">
        <v>274</v>
      </c>
      <c r="AO517">
        <v>48</v>
      </c>
    </row>
    <row r="518" spans="2:41" x14ac:dyDescent="0.25">
      <c r="B518" s="116" t="s">
        <v>251</v>
      </c>
      <c r="C518" s="116" t="s">
        <v>16</v>
      </c>
      <c r="D518" s="116" t="s">
        <v>63</v>
      </c>
      <c r="E518" s="116" t="s">
        <v>210</v>
      </c>
      <c r="F518" s="116" t="s">
        <v>16</v>
      </c>
      <c r="G518">
        <v>934.5</v>
      </c>
      <c r="H518" s="276"/>
      <c r="I518" s="116">
        <f>тБакМаг_2020_21_Зимен[[#This Row],[SUM(`TotalHours`)]]-тБакМаг_2020_21_Зимен[[#This Row],[Стари Часове]]</f>
        <v>934.5</v>
      </c>
      <c r="J518" s="116"/>
      <c r="K518" s="116"/>
      <c r="O518" t="s">
        <v>243</v>
      </c>
      <c r="P518" s="116" t="s">
        <v>27</v>
      </c>
      <c r="Q518" s="116" t="s">
        <v>87</v>
      </c>
      <c r="R518" s="116" t="s">
        <v>210</v>
      </c>
      <c r="S518" s="116" t="s">
        <v>9</v>
      </c>
      <c r="T518" s="192">
        <v>30</v>
      </c>
      <c r="U518" s="273"/>
      <c r="V51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8" s="192"/>
      <c r="X518" s="116"/>
      <c r="AB518" s="116" t="s">
        <v>243</v>
      </c>
      <c r="AC518" s="116" t="s">
        <v>210</v>
      </c>
      <c r="AD518">
        <v>10</v>
      </c>
      <c r="AE518" s="116" t="s">
        <v>55</v>
      </c>
      <c r="AF518">
        <v>1</v>
      </c>
      <c r="AG518" s="116" t="s">
        <v>17</v>
      </c>
      <c r="AH518" s="116" t="s">
        <v>179</v>
      </c>
      <c r="AI518" s="116" t="s">
        <v>17</v>
      </c>
      <c r="AJ518" s="116" t="s">
        <v>17</v>
      </c>
      <c r="AL518" t="s">
        <v>274</v>
      </c>
      <c r="AO518">
        <v>399</v>
      </c>
    </row>
    <row r="519" spans="2:41" x14ac:dyDescent="0.25">
      <c r="B519" s="116" t="s">
        <v>251</v>
      </c>
      <c r="C519" s="116" t="s">
        <v>27</v>
      </c>
      <c r="D519" s="116" t="s">
        <v>86</v>
      </c>
      <c r="E519" s="116" t="s">
        <v>234</v>
      </c>
      <c r="F519" s="116" t="s">
        <v>10</v>
      </c>
      <c r="G519">
        <v>90</v>
      </c>
      <c r="H519" s="276"/>
      <c r="I519" s="116">
        <f>тБакМаг_2020_21_Зимен[[#This Row],[SUM(`TotalHours`)]]-тБакМаг_2020_21_Зимен[[#This Row],[Стари Часове]]</f>
        <v>90</v>
      </c>
      <c r="J519" s="116"/>
      <c r="K519" s="116"/>
      <c r="O519" t="s">
        <v>243</v>
      </c>
      <c r="P519" s="116" t="s">
        <v>27</v>
      </c>
      <c r="Q519" s="116" t="s">
        <v>87</v>
      </c>
      <c r="R519" s="116" t="s">
        <v>210</v>
      </c>
      <c r="S519" s="116" t="s">
        <v>12</v>
      </c>
      <c r="T519" s="192">
        <v>79.5</v>
      </c>
      <c r="U519" s="273"/>
      <c r="V51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19" s="192"/>
      <c r="X519" s="116"/>
      <c r="AB519" s="116" t="s">
        <v>243</v>
      </c>
      <c r="AC519" s="116" t="s">
        <v>210</v>
      </c>
      <c r="AD519">
        <v>10</v>
      </c>
      <c r="AE519" s="116" t="s">
        <v>55</v>
      </c>
      <c r="AF519">
        <v>1</v>
      </c>
      <c r="AG519" s="116" t="s">
        <v>17</v>
      </c>
      <c r="AH519" s="116" t="s">
        <v>179</v>
      </c>
      <c r="AI519" s="116" t="s">
        <v>17</v>
      </c>
      <c r="AJ519" s="116" t="s">
        <v>19</v>
      </c>
      <c r="AL519" t="s">
        <v>274</v>
      </c>
      <c r="AO519">
        <v>48</v>
      </c>
    </row>
    <row r="520" spans="2:41" x14ac:dyDescent="0.25">
      <c r="B520" s="116" t="s">
        <v>251</v>
      </c>
      <c r="C520" s="116" t="s">
        <v>27</v>
      </c>
      <c r="D520" s="116" t="s">
        <v>86</v>
      </c>
      <c r="E520" s="116" t="s">
        <v>234</v>
      </c>
      <c r="F520" s="116" t="s">
        <v>14</v>
      </c>
      <c r="G520">
        <v>184.5</v>
      </c>
      <c r="H520" s="276"/>
      <c r="I520" s="116">
        <f>тБакМаг_2020_21_Зимен[[#This Row],[SUM(`TotalHours`)]]-тБакМаг_2020_21_Зимен[[#This Row],[Стари Часове]]</f>
        <v>184.5</v>
      </c>
      <c r="J520" s="116"/>
      <c r="K520" s="116"/>
      <c r="O520" t="s">
        <v>243</v>
      </c>
      <c r="P520" s="116" t="s">
        <v>27</v>
      </c>
      <c r="Q520" s="116" t="s">
        <v>87</v>
      </c>
      <c r="R520" s="116" t="s">
        <v>210</v>
      </c>
      <c r="S520" s="116" t="s">
        <v>14</v>
      </c>
      <c r="T520" s="192">
        <v>93</v>
      </c>
      <c r="U520" s="273"/>
      <c r="V52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0" s="192"/>
      <c r="X520" s="116"/>
      <c r="AB520" s="116" t="s">
        <v>243</v>
      </c>
      <c r="AC520" s="116" t="s">
        <v>210</v>
      </c>
      <c r="AD520">
        <v>10</v>
      </c>
      <c r="AE520" s="116" t="s">
        <v>55</v>
      </c>
      <c r="AF520">
        <v>2</v>
      </c>
      <c r="AG520" s="116" t="s">
        <v>17</v>
      </c>
      <c r="AH520" s="116" t="s">
        <v>56</v>
      </c>
      <c r="AI520" s="116" t="s">
        <v>17</v>
      </c>
      <c r="AJ520" s="116" t="s">
        <v>16</v>
      </c>
      <c r="AL520" t="s">
        <v>274</v>
      </c>
      <c r="AO520">
        <v>6</v>
      </c>
    </row>
    <row r="521" spans="2:41" x14ac:dyDescent="0.25">
      <c r="B521" s="116" t="s">
        <v>251</v>
      </c>
      <c r="C521" s="116" t="s">
        <v>27</v>
      </c>
      <c r="D521" s="116" t="s">
        <v>86</v>
      </c>
      <c r="E521" s="116" t="s">
        <v>234</v>
      </c>
      <c r="F521" s="116" t="s">
        <v>27</v>
      </c>
      <c r="G521">
        <v>1239</v>
      </c>
      <c r="H521" s="276"/>
      <c r="I521" s="116">
        <f>тБакМаг_2020_21_Зимен[[#This Row],[SUM(`TotalHours`)]]-тБакМаг_2020_21_Зимен[[#This Row],[Стари Часове]]</f>
        <v>1239</v>
      </c>
      <c r="J521" s="116"/>
      <c r="K521" s="116"/>
      <c r="O521" t="s">
        <v>243</v>
      </c>
      <c r="P521" s="116" t="s">
        <v>27</v>
      </c>
      <c r="Q521" s="116" t="s">
        <v>87</v>
      </c>
      <c r="R521" s="116" t="s">
        <v>210</v>
      </c>
      <c r="S521" s="116" t="s">
        <v>15</v>
      </c>
      <c r="T521" s="192">
        <v>18</v>
      </c>
      <c r="U521" s="273"/>
      <c r="V52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1" s="192"/>
      <c r="X521" s="116"/>
      <c r="AB521" s="116" t="s">
        <v>243</v>
      </c>
      <c r="AC521" s="116" t="s">
        <v>210</v>
      </c>
      <c r="AD521">
        <v>10</v>
      </c>
      <c r="AE521" s="116" t="s">
        <v>55</v>
      </c>
      <c r="AF521">
        <v>2</v>
      </c>
      <c r="AG521" s="116" t="s">
        <v>17</v>
      </c>
      <c r="AH521" s="116" t="s">
        <v>56</v>
      </c>
      <c r="AI521" s="116" t="s">
        <v>17</v>
      </c>
      <c r="AJ521" s="116" t="s">
        <v>17</v>
      </c>
      <c r="AL521" t="s">
        <v>274</v>
      </c>
      <c r="AO521">
        <v>768</v>
      </c>
    </row>
    <row r="522" spans="2:41" x14ac:dyDescent="0.25">
      <c r="B522" s="116" t="s">
        <v>251</v>
      </c>
      <c r="C522" s="116" t="s">
        <v>27</v>
      </c>
      <c r="D522" s="116" t="s">
        <v>86</v>
      </c>
      <c r="E522" s="116" t="s">
        <v>234</v>
      </c>
      <c r="F522" s="116" t="s">
        <v>17</v>
      </c>
      <c r="G522">
        <v>30</v>
      </c>
      <c r="H522" s="276"/>
      <c r="I522" s="116">
        <f>тБакМаг_2020_21_Зимен[[#This Row],[SUM(`TotalHours`)]]-тБакМаг_2020_21_Зимен[[#This Row],[Стари Часове]]</f>
        <v>30</v>
      </c>
      <c r="J522" s="116"/>
      <c r="K522" s="116"/>
      <c r="O522" t="s">
        <v>243</v>
      </c>
      <c r="P522" s="116" t="s">
        <v>27</v>
      </c>
      <c r="Q522" s="116" t="s">
        <v>87</v>
      </c>
      <c r="R522" s="116" t="s">
        <v>210</v>
      </c>
      <c r="S522" s="116" t="s">
        <v>27</v>
      </c>
      <c r="T522" s="192">
        <v>2929</v>
      </c>
      <c r="U522" s="273"/>
      <c r="V52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2" s="192"/>
      <c r="X522" s="116"/>
      <c r="AB522" s="116" t="s">
        <v>243</v>
      </c>
      <c r="AC522" s="116" t="s">
        <v>210</v>
      </c>
      <c r="AD522">
        <v>10</v>
      </c>
      <c r="AE522" s="116" t="s">
        <v>55</v>
      </c>
      <c r="AF522">
        <v>3</v>
      </c>
      <c r="AG522" s="116" t="s">
        <v>14</v>
      </c>
      <c r="AH522" s="116" t="s">
        <v>169</v>
      </c>
      <c r="AI522" s="116" t="s">
        <v>14</v>
      </c>
      <c r="AJ522" s="116" t="s">
        <v>10</v>
      </c>
      <c r="AL522" t="s">
        <v>274</v>
      </c>
      <c r="AO522">
        <v>43.5</v>
      </c>
    </row>
    <row r="523" spans="2:41" x14ac:dyDescent="0.25">
      <c r="B523" s="116" t="s">
        <v>251</v>
      </c>
      <c r="C523" s="116" t="s">
        <v>27</v>
      </c>
      <c r="D523" s="116" t="s">
        <v>86</v>
      </c>
      <c r="E523" s="116" t="s">
        <v>234</v>
      </c>
      <c r="F523" s="116" t="s">
        <v>23</v>
      </c>
      <c r="G523">
        <v>255</v>
      </c>
      <c r="H523" s="276"/>
      <c r="I523" s="116">
        <f>тБакМаг_2020_21_Зимен[[#This Row],[SUM(`TotalHours`)]]-тБакМаг_2020_21_Зимен[[#This Row],[Стари Часове]]</f>
        <v>255</v>
      </c>
      <c r="J523" s="116"/>
      <c r="K523" s="116"/>
      <c r="O523" t="s">
        <v>243</v>
      </c>
      <c r="P523" s="116" t="s">
        <v>27</v>
      </c>
      <c r="Q523" s="116" t="s">
        <v>87</v>
      </c>
      <c r="R523" s="116" t="s">
        <v>210</v>
      </c>
      <c r="S523" s="116" t="s">
        <v>17</v>
      </c>
      <c r="T523" s="192">
        <v>97.5</v>
      </c>
      <c r="U523" s="273"/>
      <c r="V52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3" s="192"/>
      <c r="X523" s="116"/>
      <c r="AB523" s="116" t="s">
        <v>243</v>
      </c>
      <c r="AC523" s="116" t="s">
        <v>210</v>
      </c>
      <c r="AD523">
        <v>10</v>
      </c>
      <c r="AE523" s="116" t="s">
        <v>55</v>
      </c>
      <c r="AF523">
        <v>3</v>
      </c>
      <c r="AG523" s="116" t="s">
        <v>14</v>
      </c>
      <c r="AH523" s="116" t="s">
        <v>169</v>
      </c>
      <c r="AI523" s="116" t="s">
        <v>14</v>
      </c>
      <c r="AJ523" s="116" t="s">
        <v>12</v>
      </c>
      <c r="AL523" t="s">
        <v>274</v>
      </c>
      <c r="AO523">
        <v>22.5</v>
      </c>
    </row>
    <row r="524" spans="2:41" x14ac:dyDescent="0.25">
      <c r="B524" s="116" t="s">
        <v>251</v>
      </c>
      <c r="C524" s="116" t="s">
        <v>27</v>
      </c>
      <c r="D524" s="116" t="s">
        <v>87</v>
      </c>
      <c r="E524" s="116" t="s">
        <v>209</v>
      </c>
      <c r="F524" s="116" t="s">
        <v>21</v>
      </c>
      <c r="G524">
        <v>60</v>
      </c>
      <c r="H524" s="276"/>
      <c r="I524" s="116">
        <f>тБакМаг_2020_21_Зимен[[#This Row],[SUM(`TotalHours`)]]-тБакМаг_2020_21_Зимен[[#This Row],[Стари Часове]]</f>
        <v>60</v>
      </c>
      <c r="J524" s="116"/>
      <c r="K524" s="116"/>
      <c r="O524" t="s">
        <v>243</v>
      </c>
      <c r="P524" s="116" t="s">
        <v>27</v>
      </c>
      <c r="Q524" s="116" t="s">
        <v>88</v>
      </c>
      <c r="R524" s="116" t="s">
        <v>209</v>
      </c>
      <c r="S524" s="116" t="s">
        <v>27</v>
      </c>
      <c r="T524" s="192">
        <v>1910.0959</v>
      </c>
      <c r="U524" s="273"/>
      <c r="V52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4" s="192"/>
      <c r="X524" s="116"/>
      <c r="AB524" s="116" t="s">
        <v>243</v>
      </c>
      <c r="AC524" s="116" t="s">
        <v>210</v>
      </c>
      <c r="AD524">
        <v>10</v>
      </c>
      <c r="AE524" s="116" t="s">
        <v>55</v>
      </c>
      <c r="AF524">
        <v>3</v>
      </c>
      <c r="AG524" s="116" t="s">
        <v>14</v>
      </c>
      <c r="AH524" s="116" t="s">
        <v>169</v>
      </c>
      <c r="AI524" s="116" t="s">
        <v>14</v>
      </c>
      <c r="AJ524" s="116" t="s">
        <v>14</v>
      </c>
      <c r="AL524" t="s">
        <v>274</v>
      </c>
      <c r="AO524">
        <v>30</v>
      </c>
    </row>
    <row r="525" spans="2:41" x14ac:dyDescent="0.25">
      <c r="B525" s="116" t="s">
        <v>251</v>
      </c>
      <c r="C525" s="116" t="s">
        <v>27</v>
      </c>
      <c r="D525" s="116" t="s">
        <v>87</v>
      </c>
      <c r="E525" s="116" t="s">
        <v>209</v>
      </c>
      <c r="F525" s="116" t="s">
        <v>16</v>
      </c>
      <c r="G525">
        <v>30</v>
      </c>
      <c r="H525" s="276"/>
      <c r="I525" s="116">
        <f>тБакМаг_2020_21_Зимен[[#This Row],[SUM(`TotalHours`)]]-тБакМаг_2020_21_Зимен[[#This Row],[Стари Часове]]</f>
        <v>30</v>
      </c>
      <c r="J525" s="116"/>
      <c r="K525" s="116"/>
      <c r="O525" t="s">
        <v>243</v>
      </c>
      <c r="P525" s="116" t="s">
        <v>27</v>
      </c>
      <c r="Q525" s="116" t="s">
        <v>88</v>
      </c>
      <c r="R525" s="116" t="s">
        <v>209</v>
      </c>
      <c r="S525" s="116" t="s">
        <v>17</v>
      </c>
      <c r="T525" s="192">
        <v>30</v>
      </c>
      <c r="U525" s="273"/>
      <c r="V52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5" s="192"/>
      <c r="X525" s="116"/>
      <c r="AB525" s="116" t="s">
        <v>243</v>
      </c>
      <c r="AC525" s="116" t="s">
        <v>210</v>
      </c>
      <c r="AD525">
        <v>10</v>
      </c>
      <c r="AE525" s="116" t="s">
        <v>55</v>
      </c>
      <c r="AF525">
        <v>3</v>
      </c>
      <c r="AG525" s="116" t="s">
        <v>14</v>
      </c>
      <c r="AH525" s="116" t="s">
        <v>169</v>
      </c>
      <c r="AI525" s="116" t="s">
        <v>14</v>
      </c>
      <c r="AJ525" s="116" t="s">
        <v>26</v>
      </c>
      <c r="AL525" t="s">
        <v>274</v>
      </c>
      <c r="AO525">
        <v>15</v>
      </c>
    </row>
    <row r="526" spans="2:41" x14ac:dyDescent="0.25">
      <c r="B526" s="116" t="s">
        <v>251</v>
      </c>
      <c r="C526" s="116" t="s">
        <v>27</v>
      </c>
      <c r="D526" s="116" t="s">
        <v>87</v>
      </c>
      <c r="E526" s="116" t="s">
        <v>209</v>
      </c>
      <c r="F526" s="116" t="s">
        <v>27</v>
      </c>
      <c r="G526">
        <v>4986.5</v>
      </c>
      <c r="H526" s="276"/>
      <c r="I526" s="116">
        <f>тБакМаг_2020_21_Зимен[[#This Row],[SUM(`TotalHours`)]]-тБакМаг_2020_21_Зимен[[#This Row],[Стари Часове]]</f>
        <v>4986.5</v>
      </c>
      <c r="J526" s="116"/>
      <c r="K526" s="116"/>
      <c r="O526" t="s">
        <v>243</v>
      </c>
      <c r="P526" s="116" t="s">
        <v>27</v>
      </c>
      <c r="Q526" s="116" t="s">
        <v>88</v>
      </c>
      <c r="R526" s="116" t="s">
        <v>210</v>
      </c>
      <c r="S526" s="116" t="s">
        <v>14</v>
      </c>
      <c r="T526" s="192">
        <v>13.5</v>
      </c>
      <c r="U526" s="273"/>
      <c r="V52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6" s="192"/>
      <c r="X526" s="116"/>
      <c r="AB526" s="116" t="s">
        <v>243</v>
      </c>
      <c r="AC526" s="116" t="s">
        <v>210</v>
      </c>
      <c r="AD526">
        <v>10</v>
      </c>
      <c r="AE526" s="116" t="s">
        <v>55</v>
      </c>
      <c r="AF526">
        <v>3</v>
      </c>
      <c r="AG526" s="116" t="s">
        <v>14</v>
      </c>
      <c r="AH526" s="116" t="s">
        <v>169</v>
      </c>
      <c r="AI526" s="116" t="s">
        <v>14</v>
      </c>
      <c r="AJ526" s="116" t="s">
        <v>17</v>
      </c>
      <c r="AL526" t="s">
        <v>274</v>
      </c>
      <c r="AO526">
        <v>22.5</v>
      </c>
    </row>
    <row r="527" spans="2:41" x14ac:dyDescent="0.25">
      <c r="B527" s="116" t="s">
        <v>251</v>
      </c>
      <c r="C527" s="116" t="s">
        <v>27</v>
      </c>
      <c r="D527" s="116" t="s">
        <v>87</v>
      </c>
      <c r="E527" s="116" t="s">
        <v>209</v>
      </c>
      <c r="F527" s="116" t="s">
        <v>23</v>
      </c>
      <c r="G527">
        <v>24</v>
      </c>
      <c r="H527" s="276"/>
      <c r="I527" s="116">
        <f>тБакМаг_2020_21_Зимен[[#This Row],[SUM(`TotalHours`)]]-тБакМаг_2020_21_Зимен[[#This Row],[Стари Часове]]</f>
        <v>24</v>
      </c>
      <c r="J527" s="116"/>
      <c r="K527" s="116"/>
      <c r="O527" t="s">
        <v>243</v>
      </c>
      <c r="P527" s="116" t="s">
        <v>27</v>
      </c>
      <c r="Q527" s="116" t="s">
        <v>88</v>
      </c>
      <c r="R527" s="116" t="s">
        <v>210</v>
      </c>
      <c r="S527" s="116" t="s">
        <v>27</v>
      </c>
      <c r="T527" s="192">
        <v>231</v>
      </c>
      <c r="U527" s="273"/>
      <c r="V52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7" s="192"/>
      <c r="X527" s="116"/>
      <c r="AB527" s="116" t="s">
        <v>243</v>
      </c>
      <c r="AC527" s="116" t="s">
        <v>210</v>
      </c>
      <c r="AD527">
        <v>10</v>
      </c>
      <c r="AE527" s="116" t="s">
        <v>55</v>
      </c>
      <c r="AF527">
        <v>3</v>
      </c>
      <c r="AG527" s="116" t="s">
        <v>14</v>
      </c>
      <c r="AH527" s="116" t="s">
        <v>169</v>
      </c>
      <c r="AI527" s="116" t="s">
        <v>14</v>
      </c>
      <c r="AJ527" s="116" t="s">
        <v>19</v>
      </c>
      <c r="AL527" t="s">
        <v>274</v>
      </c>
      <c r="AO527">
        <v>22.5</v>
      </c>
    </row>
    <row r="528" spans="2:41" x14ac:dyDescent="0.25">
      <c r="B528" s="116" t="s">
        <v>251</v>
      </c>
      <c r="C528" s="116" t="s">
        <v>27</v>
      </c>
      <c r="D528" s="116" t="s">
        <v>87</v>
      </c>
      <c r="E528" s="116" t="s">
        <v>210</v>
      </c>
      <c r="F528" s="116" t="s">
        <v>9</v>
      </c>
      <c r="G528">
        <v>6</v>
      </c>
      <c r="H528" s="276"/>
      <c r="I528" s="116">
        <f>тБакМаг_2020_21_Зимен[[#This Row],[SUM(`TotalHours`)]]-тБакМаг_2020_21_Зимен[[#This Row],[Стари Часове]]</f>
        <v>6</v>
      </c>
      <c r="J528" s="116"/>
      <c r="K528" s="116"/>
      <c r="O528" t="s">
        <v>243</v>
      </c>
      <c r="P528" s="116" t="s">
        <v>27</v>
      </c>
      <c r="Q528" s="116" t="s">
        <v>89</v>
      </c>
      <c r="R528" s="116" t="s">
        <v>234</v>
      </c>
      <c r="S528" s="116" t="s">
        <v>27</v>
      </c>
      <c r="T528" s="192">
        <v>6090.2055</v>
      </c>
      <c r="U528" s="273"/>
      <c r="V52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8" s="192"/>
      <c r="X528" s="116"/>
      <c r="AB528" s="116" t="s">
        <v>243</v>
      </c>
      <c r="AC528" s="116" t="s">
        <v>210</v>
      </c>
      <c r="AD528">
        <v>10</v>
      </c>
      <c r="AE528" s="116" t="s">
        <v>55</v>
      </c>
      <c r="AF528">
        <v>4</v>
      </c>
      <c r="AG528" s="116" t="s">
        <v>19</v>
      </c>
      <c r="AH528" s="116" t="s">
        <v>57</v>
      </c>
      <c r="AI528" s="116" t="s">
        <v>19</v>
      </c>
      <c r="AJ528" s="116" t="s">
        <v>14</v>
      </c>
      <c r="AL528" t="s">
        <v>274</v>
      </c>
      <c r="AO528">
        <v>30</v>
      </c>
    </row>
    <row r="529" spans="2:41" x14ac:dyDescent="0.25">
      <c r="B529" s="116" t="s">
        <v>251</v>
      </c>
      <c r="C529" s="116" t="s">
        <v>27</v>
      </c>
      <c r="D529" s="116" t="s">
        <v>87</v>
      </c>
      <c r="E529" s="116" t="s">
        <v>210</v>
      </c>
      <c r="F529" s="116" t="s">
        <v>10</v>
      </c>
      <c r="G529">
        <v>6</v>
      </c>
      <c r="H529" s="276"/>
      <c r="I529" s="116">
        <f>тБакМаг_2020_21_Зимен[[#This Row],[SUM(`TotalHours`)]]-тБакМаг_2020_21_Зимен[[#This Row],[Стари Часове]]</f>
        <v>6</v>
      </c>
      <c r="J529" s="116"/>
      <c r="K529" s="116"/>
      <c r="O529" t="s">
        <v>243</v>
      </c>
      <c r="P529" s="116" t="s">
        <v>27</v>
      </c>
      <c r="Q529" s="116" t="s">
        <v>89</v>
      </c>
      <c r="R529" s="116" t="s">
        <v>234</v>
      </c>
      <c r="S529" s="116" t="s">
        <v>17</v>
      </c>
      <c r="T529" s="192">
        <v>60</v>
      </c>
      <c r="U529" s="273"/>
      <c r="V52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29" s="192"/>
      <c r="X529" s="116"/>
      <c r="AB529" s="116" t="s">
        <v>243</v>
      </c>
      <c r="AC529" s="116" t="s">
        <v>210</v>
      </c>
      <c r="AD529">
        <v>10</v>
      </c>
      <c r="AE529" s="116" t="s">
        <v>55</v>
      </c>
      <c r="AF529">
        <v>4</v>
      </c>
      <c r="AG529" s="116" t="s">
        <v>19</v>
      </c>
      <c r="AH529" s="116" t="s">
        <v>57</v>
      </c>
      <c r="AI529" s="116" t="s">
        <v>19</v>
      </c>
      <c r="AJ529" s="116" t="s">
        <v>17</v>
      </c>
      <c r="AL529" t="s">
        <v>274</v>
      </c>
      <c r="AO529">
        <v>28</v>
      </c>
    </row>
    <row r="530" spans="2:41" x14ac:dyDescent="0.25">
      <c r="B530" s="116" t="s">
        <v>251</v>
      </c>
      <c r="C530" s="116" t="s">
        <v>27</v>
      </c>
      <c r="D530" s="116" t="s">
        <v>87</v>
      </c>
      <c r="E530" s="116" t="s">
        <v>210</v>
      </c>
      <c r="F530" s="116" t="s">
        <v>14</v>
      </c>
      <c r="G530">
        <v>125.25</v>
      </c>
      <c r="H530" s="276"/>
      <c r="I530" s="116">
        <f>тБакМаг_2020_21_Зимен[[#This Row],[SUM(`TotalHours`)]]-тБакМаг_2020_21_Зимен[[#This Row],[Стари Часове]]</f>
        <v>125.25</v>
      </c>
      <c r="J530" s="116"/>
      <c r="K530" s="116"/>
      <c r="O530" t="s">
        <v>243</v>
      </c>
      <c r="P530" s="116" t="s">
        <v>17</v>
      </c>
      <c r="Q530" s="116" t="s">
        <v>180</v>
      </c>
      <c r="R530" s="116" t="s">
        <v>209</v>
      </c>
      <c r="S530" s="116" t="s">
        <v>20</v>
      </c>
      <c r="T530" s="192">
        <v>60</v>
      </c>
      <c r="U530" s="273"/>
      <c r="V53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30" s="192"/>
      <c r="X530" s="116"/>
      <c r="AB530" s="116" t="s">
        <v>243</v>
      </c>
      <c r="AC530" s="116" t="s">
        <v>210</v>
      </c>
      <c r="AD530">
        <v>10</v>
      </c>
      <c r="AE530" s="116" t="s">
        <v>55</v>
      </c>
      <c r="AF530">
        <v>4</v>
      </c>
      <c r="AG530" s="116" t="s">
        <v>19</v>
      </c>
      <c r="AH530" s="116" t="s">
        <v>57</v>
      </c>
      <c r="AI530" s="116" t="s">
        <v>19</v>
      </c>
      <c r="AJ530" s="116" t="s">
        <v>19</v>
      </c>
      <c r="AL530" t="s">
        <v>274</v>
      </c>
      <c r="AO530">
        <v>1970</v>
      </c>
    </row>
    <row r="531" spans="2:41" x14ac:dyDescent="0.25">
      <c r="B531" s="116" t="s">
        <v>251</v>
      </c>
      <c r="C531" s="116" t="s">
        <v>27</v>
      </c>
      <c r="D531" s="116" t="s">
        <v>87</v>
      </c>
      <c r="E531" s="116" t="s">
        <v>210</v>
      </c>
      <c r="F531" s="116" t="s">
        <v>27</v>
      </c>
      <c r="G531">
        <v>3008.2856999999999</v>
      </c>
      <c r="H531" s="276"/>
      <c r="I531" s="116">
        <f>тБакМаг_2020_21_Зимен[[#This Row],[SUM(`TotalHours`)]]-тБакМаг_2020_21_Зимен[[#This Row],[Стари Часове]]</f>
        <v>3008.2856999999999</v>
      </c>
      <c r="J531" s="116"/>
      <c r="K531" s="116"/>
      <c r="O531" t="s">
        <v>243</v>
      </c>
      <c r="P531" s="116" t="s">
        <v>17</v>
      </c>
      <c r="Q531" s="116" t="s">
        <v>180</v>
      </c>
      <c r="R531" s="116" t="s">
        <v>209</v>
      </c>
      <c r="S531" s="116" t="s">
        <v>10</v>
      </c>
      <c r="T531" s="192">
        <v>45</v>
      </c>
      <c r="U531" s="273"/>
      <c r="V53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31" s="192"/>
      <c r="X531" s="116"/>
      <c r="AB531" s="116" t="s">
        <v>243</v>
      </c>
      <c r="AC531" s="116" t="s">
        <v>210</v>
      </c>
      <c r="AD531">
        <v>12</v>
      </c>
      <c r="AE531" s="116" t="s">
        <v>60</v>
      </c>
      <c r="AF531">
        <v>2</v>
      </c>
      <c r="AG531" s="116" t="s">
        <v>24</v>
      </c>
      <c r="AH531" s="116" t="s">
        <v>62</v>
      </c>
      <c r="AI531" s="116" t="s">
        <v>24</v>
      </c>
      <c r="AJ531" s="116" t="s">
        <v>24</v>
      </c>
      <c r="AL531" t="s">
        <v>274</v>
      </c>
      <c r="AO531">
        <v>904</v>
      </c>
    </row>
    <row r="532" spans="2:41" x14ac:dyDescent="0.25">
      <c r="B532" s="116" t="s">
        <v>251</v>
      </c>
      <c r="C532" s="116" t="s">
        <v>27</v>
      </c>
      <c r="D532" s="116" t="s">
        <v>87</v>
      </c>
      <c r="E532" s="116" t="s">
        <v>210</v>
      </c>
      <c r="F532" s="116" t="s">
        <v>23</v>
      </c>
      <c r="G532">
        <v>18</v>
      </c>
      <c r="H532" s="276"/>
      <c r="I532" s="116">
        <f>тБакМаг_2020_21_Зимен[[#This Row],[SUM(`TotalHours`)]]-тБакМаг_2020_21_Зимен[[#This Row],[Стари Часове]]</f>
        <v>18</v>
      </c>
      <c r="J532" s="116"/>
      <c r="K532" s="116"/>
      <c r="O532" t="s">
        <v>243</v>
      </c>
      <c r="P532" s="116" t="s">
        <v>17</v>
      </c>
      <c r="Q532" s="116" t="s">
        <v>180</v>
      </c>
      <c r="R532" s="116" t="s">
        <v>209</v>
      </c>
      <c r="S532" s="116" t="s">
        <v>14</v>
      </c>
      <c r="T532" s="192">
        <v>60</v>
      </c>
      <c r="U532" s="273"/>
      <c r="V53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32" s="192"/>
      <c r="X532" s="116"/>
      <c r="AB532" s="116" t="s">
        <v>243</v>
      </c>
      <c r="AC532" s="116" t="s">
        <v>210</v>
      </c>
      <c r="AD532">
        <v>12</v>
      </c>
      <c r="AE532" s="116" t="s">
        <v>60</v>
      </c>
      <c r="AF532">
        <v>2</v>
      </c>
      <c r="AG532" s="116" t="s">
        <v>24</v>
      </c>
      <c r="AH532" s="116" t="s">
        <v>62</v>
      </c>
      <c r="AI532" s="116" t="s">
        <v>24</v>
      </c>
      <c r="AJ532" s="116" t="s">
        <v>25</v>
      </c>
      <c r="AL532" t="s">
        <v>274</v>
      </c>
      <c r="AO532">
        <v>40</v>
      </c>
    </row>
    <row r="533" spans="2:41" x14ac:dyDescent="0.25">
      <c r="B533" s="116" t="s">
        <v>251</v>
      </c>
      <c r="C533" s="116" t="s">
        <v>27</v>
      </c>
      <c r="D533" s="116" t="s">
        <v>87</v>
      </c>
      <c r="E533" s="116" t="s">
        <v>210</v>
      </c>
      <c r="F533" s="116" t="s">
        <v>19</v>
      </c>
      <c r="G533">
        <v>6</v>
      </c>
      <c r="H533" s="276"/>
      <c r="I533" s="116">
        <f>тБакМаг_2020_21_Зимен[[#This Row],[SUM(`TotalHours`)]]-тБакМаг_2020_21_Зимен[[#This Row],[Стари Часове]]</f>
        <v>6</v>
      </c>
      <c r="J533" s="116"/>
      <c r="K533" s="116"/>
      <c r="O533" t="s">
        <v>243</v>
      </c>
      <c r="P533" s="116" t="s">
        <v>17</v>
      </c>
      <c r="Q533" s="116" t="s">
        <v>180</v>
      </c>
      <c r="R533" s="116" t="s">
        <v>209</v>
      </c>
      <c r="S533" s="116" t="s">
        <v>27</v>
      </c>
      <c r="T533" s="192">
        <v>60</v>
      </c>
      <c r="U533" s="273"/>
      <c r="V53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33" s="192"/>
      <c r="X533" s="116"/>
      <c r="AB533" s="116" t="s">
        <v>243</v>
      </c>
      <c r="AC533" s="116" t="s">
        <v>210</v>
      </c>
      <c r="AD533">
        <v>12</v>
      </c>
      <c r="AE533" s="116" t="s">
        <v>60</v>
      </c>
      <c r="AF533">
        <v>2</v>
      </c>
      <c r="AG533" s="116" t="s">
        <v>24</v>
      </c>
      <c r="AH533" s="116" t="s">
        <v>62</v>
      </c>
      <c r="AI533" s="116" t="s">
        <v>24</v>
      </c>
      <c r="AJ533" s="116" t="s">
        <v>15</v>
      </c>
      <c r="AL533" t="s">
        <v>274</v>
      </c>
      <c r="AO533">
        <v>20</v>
      </c>
    </row>
    <row r="534" spans="2:41" x14ac:dyDescent="0.25">
      <c r="B534" s="116" t="s">
        <v>251</v>
      </c>
      <c r="C534" s="116" t="s">
        <v>27</v>
      </c>
      <c r="D534" s="116" t="s">
        <v>88</v>
      </c>
      <c r="E534" s="116" t="s">
        <v>209</v>
      </c>
      <c r="F534" s="116" t="s">
        <v>14</v>
      </c>
      <c r="G534">
        <v>34.5</v>
      </c>
      <c r="H534" s="276"/>
      <c r="I534" s="116">
        <f>тБакМаг_2020_21_Зимен[[#This Row],[SUM(`TotalHours`)]]-тБакМаг_2020_21_Зимен[[#This Row],[Стари Часове]]</f>
        <v>34.5</v>
      </c>
      <c r="J534" s="116"/>
      <c r="K534" s="116"/>
      <c r="O534" t="s">
        <v>243</v>
      </c>
      <c r="P534" s="116" t="s">
        <v>17</v>
      </c>
      <c r="Q534" s="116" t="s">
        <v>180</v>
      </c>
      <c r="R534" s="116" t="s">
        <v>209</v>
      </c>
      <c r="S534" s="116" t="s">
        <v>17</v>
      </c>
      <c r="T534" s="192">
        <v>1830</v>
      </c>
      <c r="U534" s="273"/>
      <c r="V53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34" s="192"/>
      <c r="X534" s="116"/>
      <c r="AB534" s="116" t="s">
        <v>243</v>
      </c>
      <c r="AC534" s="116" t="s">
        <v>210</v>
      </c>
      <c r="AD534">
        <v>12</v>
      </c>
      <c r="AE534" s="116" t="s">
        <v>60</v>
      </c>
      <c r="AF534">
        <v>2</v>
      </c>
      <c r="AG534" s="116" t="s">
        <v>24</v>
      </c>
      <c r="AH534" s="116" t="s">
        <v>62</v>
      </c>
      <c r="AI534" s="116" t="s">
        <v>24</v>
      </c>
      <c r="AJ534" s="116" t="s">
        <v>16</v>
      </c>
      <c r="AL534" t="s">
        <v>274</v>
      </c>
      <c r="AO534">
        <v>46</v>
      </c>
    </row>
    <row r="535" spans="2:41" x14ac:dyDescent="0.25">
      <c r="B535" s="116" t="s">
        <v>251</v>
      </c>
      <c r="C535" s="116" t="s">
        <v>27</v>
      </c>
      <c r="D535" s="116" t="s">
        <v>88</v>
      </c>
      <c r="E535" s="116" t="s">
        <v>209</v>
      </c>
      <c r="F535" s="116" t="s">
        <v>16</v>
      </c>
      <c r="G535">
        <v>60</v>
      </c>
      <c r="H535" s="276"/>
      <c r="I535" s="116">
        <f>тБакМаг_2020_21_Зимен[[#This Row],[SUM(`TotalHours`)]]-тБакМаг_2020_21_Зимен[[#This Row],[Стари Часове]]</f>
        <v>60</v>
      </c>
      <c r="J535" s="116"/>
      <c r="K535" s="116"/>
      <c r="O535" t="s">
        <v>243</v>
      </c>
      <c r="P535" s="116" t="s">
        <v>17</v>
      </c>
      <c r="Q535" s="116" t="s">
        <v>180</v>
      </c>
      <c r="R535" s="116" t="s">
        <v>210</v>
      </c>
      <c r="S535" s="116" t="s">
        <v>17</v>
      </c>
      <c r="T535" s="192">
        <v>183</v>
      </c>
      <c r="U535" s="273"/>
      <c r="V53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35" s="192"/>
      <c r="X535" s="116"/>
      <c r="AB535" s="116" t="s">
        <v>243</v>
      </c>
      <c r="AC535" s="116" t="s">
        <v>210</v>
      </c>
      <c r="AD535">
        <v>12</v>
      </c>
      <c r="AE535" s="116" t="s">
        <v>60</v>
      </c>
      <c r="AF535">
        <v>2</v>
      </c>
      <c r="AG535" s="116" t="s">
        <v>24</v>
      </c>
      <c r="AH535" s="116" t="s">
        <v>62</v>
      </c>
      <c r="AI535" s="116" t="s">
        <v>24</v>
      </c>
      <c r="AJ535" s="116" t="s">
        <v>17</v>
      </c>
      <c r="AL535" t="s">
        <v>274</v>
      </c>
      <c r="AO535">
        <v>15</v>
      </c>
    </row>
    <row r="536" spans="2:41" x14ac:dyDescent="0.25">
      <c r="B536" s="116" t="s">
        <v>251</v>
      </c>
      <c r="C536" s="116" t="s">
        <v>27</v>
      </c>
      <c r="D536" s="116" t="s">
        <v>88</v>
      </c>
      <c r="E536" s="116" t="s">
        <v>209</v>
      </c>
      <c r="F536" s="116" t="s">
        <v>27</v>
      </c>
      <c r="G536">
        <v>2130</v>
      </c>
      <c r="H536" s="276"/>
      <c r="I536" s="116">
        <f>тБакМаг_2020_21_Зимен[[#This Row],[SUM(`TotalHours`)]]-тБакМаг_2020_21_Зимен[[#This Row],[Стари Часове]]</f>
        <v>2130</v>
      </c>
      <c r="J536" s="116"/>
      <c r="K536" s="116"/>
      <c r="O536" t="s">
        <v>243</v>
      </c>
      <c r="P536" s="116" t="s">
        <v>17</v>
      </c>
      <c r="Q536" s="116" t="s">
        <v>179</v>
      </c>
      <c r="R536" s="116" t="s">
        <v>209</v>
      </c>
      <c r="S536" s="116" t="s">
        <v>25</v>
      </c>
      <c r="T536" s="192">
        <v>222</v>
      </c>
      <c r="U536" s="273"/>
      <c r="V53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36" s="192"/>
      <c r="X536" s="116"/>
      <c r="AB536" s="116" t="s">
        <v>243</v>
      </c>
      <c r="AC536" s="116" t="s">
        <v>210</v>
      </c>
      <c r="AD536">
        <v>13</v>
      </c>
      <c r="AE536" s="116" t="s">
        <v>63</v>
      </c>
      <c r="AF536">
        <v>1</v>
      </c>
      <c r="AG536" s="116" t="s">
        <v>16</v>
      </c>
      <c r="AH536" s="116" t="s">
        <v>63</v>
      </c>
      <c r="AI536" s="116" t="s">
        <v>16</v>
      </c>
      <c r="AJ536" s="116" t="s">
        <v>16</v>
      </c>
      <c r="AL536" t="s">
        <v>274</v>
      </c>
      <c r="AO536">
        <v>630</v>
      </c>
    </row>
    <row r="537" spans="2:41" x14ac:dyDescent="0.25">
      <c r="B537" s="116" t="s">
        <v>251</v>
      </c>
      <c r="C537" s="116" t="s">
        <v>27</v>
      </c>
      <c r="D537" s="116" t="s">
        <v>88</v>
      </c>
      <c r="E537" s="116" t="s">
        <v>209</v>
      </c>
      <c r="F537" s="116" t="s">
        <v>17</v>
      </c>
      <c r="G537">
        <v>30</v>
      </c>
      <c r="H537" s="276"/>
      <c r="I537" s="116">
        <f>тБакМаг_2020_21_Зимен[[#This Row],[SUM(`TotalHours`)]]-тБакМаг_2020_21_Зимен[[#This Row],[Стари Часове]]</f>
        <v>30</v>
      </c>
      <c r="J537" s="116"/>
      <c r="K537" s="116"/>
      <c r="O537" t="s">
        <v>243</v>
      </c>
      <c r="P537" s="116" t="s">
        <v>17</v>
      </c>
      <c r="Q537" s="116" t="s">
        <v>179</v>
      </c>
      <c r="R537" s="116" t="s">
        <v>209</v>
      </c>
      <c r="S537" s="116" t="s">
        <v>14</v>
      </c>
      <c r="T537" s="270">
        <v>321</v>
      </c>
      <c r="U537" s="273">
        <v>366</v>
      </c>
      <c r="V537" s="270">
        <f>IF(N(тБакМаг_2019_20_Летен[[#This Row],[Стари Часове]]),тБакМаг_2019_20_Летен[[#This Row],[SUM(`TotalHours`)]]-тБакМаг_2019_20_Летен[[#This Row],[Стари Часове]],"")</f>
        <v>-45</v>
      </c>
      <c r="W537" s="270" t="s">
        <v>260</v>
      </c>
      <c r="X537" s="273"/>
      <c r="Z537">
        <v>366</v>
      </c>
      <c r="AB537" s="116" t="s">
        <v>243</v>
      </c>
      <c r="AC537" s="116" t="s">
        <v>210</v>
      </c>
      <c r="AD537">
        <v>13</v>
      </c>
      <c r="AE537" s="116" t="s">
        <v>63</v>
      </c>
      <c r="AF537">
        <v>1</v>
      </c>
      <c r="AG537" s="116" t="s">
        <v>16</v>
      </c>
      <c r="AH537" s="116" t="s">
        <v>63</v>
      </c>
      <c r="AI537" s="116" t="s">
        <v>16</v>
      </c>
      <c r="AJ537" s="116" t="s">
        <v>19</v>
      </c>
      <c r="AL537" t="s">
        <v>274</v>
      </c>
      <c r="AO537">
        <v>40</v>
      </c>
    </row>
    <row r="538" spans="2:41" x14ac:dyDescent="0.25">
      <c r="B538" s="116" t="s">
        <v>251</v>
      </c>
      <c r="C538" s="116" t="s">
        <v>27</v>
      </c>
      <c r="D538" s="116" t="s">
        <v>88</v>
      </c>
      <c r="E538" s="116" t="s">
        <v>210</v>
      </c>
      <c r="F538" s="116" t="s">
        <v>27</v>
      </c>
      <c r="G538">
        <v>751.71429999999998</v>
      </c>
      <c r="H538" s="276"/>
      <c r="I538" s="116">
        <f>тБакМаг_2020_21_Зимен[[#This Row],[SUM(`TotalHours`)]]-тБакМаг_2020_21_Зимен[[#This Row],[Стари Часове]]</f>
        <v>751.71429999999998</v>
      </c>
      <c r="J538" s="116"/>
      <c r="K538" s="116"/>
      <c r="O538" t="s">
        <v>243</v>
      </c>
      <c r="P538" s="116" t="s">
        <v>17</v>
      </c>
      <c r="Q538" s="116" t="s">
        <v>179</v>
      </c>
      <c r="R538" s="116" t="s">
        <v>209</v>
      </c>
      <c r="S538" s="116" t="s">
        <v>27</v>
      </c>
      <c r="T538" s="192">
        <v>220.5</v>
      </c>
      <c r="U538" s="273"/>
      <c r="V53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38" s="192"/>
      <c r="X538" s="116"/>
      <c r="AB538" s="116" t="s">
        <v>243</v>
      </c>
      <c r="AC538" s="116" t="s">
        <v>210</v>
      </c>
      <c r="AD538">
        <v>14</v>
      </c>
      <c r="AE538" s="116" t="s">
        <v>174</v>
      </c>
      <c r="AF538">
        <v>3</v>
      </c>
      <c r="AG538" s="116" t="s">
        <v>14</v>
      </c>
      <c r="AH538" s="116" t="s">
        <v>186</v>
      </c>
      <c r="AI538" s="116" t="s">
        <v>14</v>
      </c>
      <c r="AJ538" s="116" t="s">
        <v>14</v>
      </c>
      <c r="AL538" t="s">
        <v>274</v>
      </c>
      <c r="AO538">
        <v>36</v>
      </c>
    </row>
    <row r="539" spans="2:41" x14ac:dyDescent="0.25">
      <c r="B539" s="116" t="s">
        <v>251</v>
      </c>
      <c r="C539" s="116" t="s">
        <v>27</v>
      </c>
      <c r="D539" s="116" t="s">
        <v>89</v>
      </c>
      <c r="E539" s="116" t="s">
        <v>234</v>
      </c>
      <c r="F539" s="116" t="s">
        <v>27</v>
      </c>
      <c r="G539">
        <v>7255.5</v>
      </c>
      <c r="H539" s="276"/>
      <c r="I539" s="116">
        <f>тБакМаг_2020_21_Зимен[[#This Row],[SUM(`TotalHours`)]]-тБакМаг_2020_21_Зимен[[#This Row],[Стари Часове]]</f>
        <v>7255.5</v>
      </c>
      <c r="J539" s="116"/>
      <c r="K539" s="116"/>
      <c r="O539" t="s">
        <v>243</v>
      </c>
      <c r="P539" s="116" t="s">
        <v>17</v>
      </c>
      <c r="Q539" s="116" t="s">
        <v>179</v>
      </c>
      <c r="R539" s="116" t="s">
        <v>209</v>
      </c>
      <c r="S539" s="116" t="s">
        <v>17</v>
      </c>
      <c r="T539" s="270">
        <v>2112</v>
      </c>
      <c r="U539" s="269">
        <v>2067</v>
      </c>
      <c r="V539" s="270">
        <f>IF(N(тБакМаг_2019_20_Летен[[#This Row],[Стари Часове]]),тБакМаг_2019_20_Летен[[#This Row],[SUM(`TotalHours`)]]-тБакМаг_2019_20_Летен[[#This Row],[Стари Часове]],"")</f>
        <v>45</v>
      </c>
      <c r="W539" s="270"/>
      <c r="X539" s="273"/>
      <c r="Z539">
        <v>2067</v>
      </c>
      <c r="AB539" s="116" t="s">
        <v>243</v>
      </c>
      <c r="AC539" s="116" t="s">
        <v>210</v>
      </c>
      <c r="AD539">
        <v>14</v>
      </c>
      <c r="AE539" s="116" t="s">
        <v>174</v>
      </c>
      <c r="AF539">
        <v>4</v>
      </c>
      <c r="AG539" s="116" t="s">
        <v>17</v>
      </c>
      <c r="AH539" s="116" t="s">
        <v>65</v>
      </c>
      <c r="AI539" s="116" t="s">
        <v>17</v>
      </c>
      <c r="AJ539" s="116" t="s">
        <v>9</v>
      </c>
      <c r="AL539" t="s">
        <v>274</v>
      </c>
      <c r="AO539">
        <v>13.5</v>
      </c>
    </row>
    <row r="540" spans="2:41" x14ac:dyDescent="0.25">
      <c r="B540" s="116" t="s">
        <v>251</v>
      </c>
      <c r="C540" s="116" t="s">
        <v>17</v>
      </c>
      <c r="D540" s="116" t="s">
        <v>180</v>
      </c>
      <c r="E540" s="116" t="s">
        <v>209</v>
      </c>
      <c r="F540" s="116" t="s">
        <v>20</v>
      </c>
      <c r="G540">
        <v>60</v>
      </c>
      <c r="H540" s="276"/>
      <c r="I540" s="116">
        <f>тБакМаг_2020_21_Зимен[[#This Row],[SUM(`TotalHours`)]]-тБакМаг_2020_21_Зимен[[#This Row],[Стари Часове]]</f>
        <v>60</v>
      </c>
      <c r="J540" s="116"/>
      <c r="K540" s="116"/>
      <c r="O540" t="s">
        <v>243</v>
      </c>
      <c r="P540" s="116" t="s">
        <v>17</v>
      </c>
      <c r="Q540" s="116" t="s">
        <v>179</v>
      </c>
      <c r="R540" s="116" t="s">
        <v>209</v>
      </c>
      <c r="S540" s="116" t="s">
        <v>19</v>
      </c>
      <c r="T540" s="192">
        <v>210</v>
      </c>
      <c r="U540" s="273"/>
      <c r="V54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0" s="192"/>
      <c r="X540" s="116"/>
      <c r="AB540" s="116" t="s">
        <v>243</v>
      </c>
      <c r="AC540" s="116" t="s">
        <v>210</v>
      </c>
      <c r="AD540">
        <v>14</v>
      </c>
      <c r="AE540" s="116" t="s">
        <v>174</v>
      </c>
      <c r="AF540">
        <v>4</v>
      </c>
      <c r="AG540" s="116" t="s">
        <v>17</v>
      </c>
      <c r="AH540" s="116" t="s">
        <v>65</v>
      </c>
      <c r="AI540" s="116" t="s">
        <v>17</v>
      </c>
      <c r="AJ540" s="116" t="s">
        <v>10</v>
      </c>
      <c r="AL540" t="s">
        <v>274</v>
      </c>
      <c r="AO540">
        <v>13.5</v>
      </c>
    </row>
    <row r="541" spans="2:41" x14ac:dyDescent="0.25">
      <c r="B541" s="116" t="s">
        <v>251</v>
      </c>
      <c r="C541" s="116" t="s">
        <v>17</v>
      </c>
      <c r="D541" s="116" t="s">
        <v>180</v>
      </c>
      <c r="E541" s="116" t="s">
        <v>209</v>
      </c>
      <c r="F541" s="116" t="s">
        <v>14</v>
      </c>
      <c r="G541">
        <v>61.168799999999997</v>
      </c>
      <c r="H541" s="276"/>
      <c r="I541" s="116">
        <f>тБакМаг_2020_21_Зимен[[#This Row],[SUM(`TotalHours`)]]-тБакМаг_2020_21_Зимен[[#This Row],[Стари Часове]]</f>
        <v>61.168799999999997</v>
      </c>
      <c r="J541" s="116"/>
      <c r="K541" s="116"/>
      <c r="O541" t="s">
        <v>243</v>
      </c>
      <c r="P541" s="116" t="s">
        <v>17</v>
      </c>
      <c r="Q541" s="116" t="s">
        <v>179</v>
      </c>
      <c r="R541" s="116" t="s">
        <v>210</v>
      </c>
      <c r="S541" s="116" t="s">
        <v>25</v>
      </c>
      <c r="T541" s="192">
        <v>30</v>
      </c>
      <c r="U541" s="273"/>
      <c r="V54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1" s="192"/>
      <c r="X541" s="116"/>
      <c r="AB541" s="116" t="s">
        <v>243</v>
      </c>
      <c r="AC541" s="116" t="s">
        <v>210</v>
      </c>
      <c r="AD541">
        <v>14</v>
      </c>
      <c r="AE541" s="116" t="s">
        <v>174</v>
      </c>
      <c r="AF541">
        <v>4</v>
      </c>
      <c r="AG541" s="116" t="s">
        <v>17</v>
      </c>
      <c r="AH541" s="116" t="s">
        <v>65</v>
      </c>
      <c r="AI541" s="116" t="s">
        <v>17</v>
      </c>
      <c r="AJ541" s="116" t="s">
        <v>12</v>
      </c>
      <c r="AL541" t="s">
        <v>274</v>
      </c>
      <c r="AO541">
        <v>30</v>
      </c>
    </row>
    <row r="542" spans="2:41" x14ac:dyDescent="0.25">
      <c r="B542" s="116" t="s">
        <v>251</v>
      </c>
      <c r="C542" s="116" t="s">
        <v>17</v>
      </c>
      <c r="D542" s="116" t="s">
        <v>180</v>
      </c>
      <c r="E542" s="116" t="s">
        <v>209</v>
      </c>
      <c r="F542" s="116" t="s">
        <v>27</v>
      </c>
      <c r="G542">
        <v>42</v>
      </c>
      <c r="H542" s="276"/>
      <c r="I542" s="116">
        <f>тБакМаг_2020_21_Зимен[[#This Row],[SUM(`TotalHours`)]]-тБакМаг_2020_21_Зимен[[#This Row],[Стари Часове]]</f>
        <v>42</v>
      </c>
      <c r="J542" s="116"/>
      <c r="K542" s="116"/>
      <c r="O542" t="s">
        <v>243</v>
      </c>
      <c r="P542" s="116" t="s">
        <v>17</v>
      </c>
      <c r="Q542" s="116" t="s">
        <v>179</v>
      </c>
      <c r="R542" s="116" t="s">
        <v>210</v>
      </c>
      <c r="S542" s="116" t="s">
        <v>12</v>
      </c>
      <c r="T542" s="192">
        <v>48</v>
      </c>
      <c r="U542" s="273"/>
      <c r="V54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2" s="192"/>
      <c r="X542" s="116"/>
      <c r="AB542" s="116" t="s">
        <v>243</v>
      </c>
      <c r="AC542" s="116" t="s">
        <v>210</v>
      </c>
      <c r="AD542">
        <v>14</v>
      </c>
      <c r="AE542" s="116" t="s">
        <v>174</v>
      </c>
      <c r="AF542">
        <v>4</v>
      </c>
      <c r="AG542" s="116" t="s">
        <v>17</v>
      </c>
      <c r="AH542" s="116" t="s">
        <v>65</v>
      </c>
      <c r="AI542" s="116" t="s">
        <v>17</v>
      </c>
      <c r="AJ542" s="116" t="s">
        <v>26</v>
      </c>
      <c r="AL542" t="s">
        <v>274</v>
      </c>
      <c r="AO542">
        <v>22.5</v>
      </c>
    </row>
    <row r="543" spans="2:41" x14ac:dyDescent="0.25">
      <c r="B543" s="116" t="s">
        <v>251</v>
      </c>
      <c r="C543" s="116" t="s">
        <v>17</v>
      </c>
      <c r="D543" s="116" t="s">
        <v>180</v>
      </c>
      <c r="E543" s="116" t="s">
        <v>209</v>
      </c>
      <c r="F543" s="116" t="s">
        <v>17</v>
      </c>
      <c r="G543">
        <v>1805</v>
      </c>
      <c r="H543" s="276"/>
      <c r="I543" s="116">
        <f>тБакМаг_2020_21_Зимен[[#This Row],[SUM(`TotalHours`)]]-тБакМаг_2020_21_Зимен[[#This Row],[Стари Часове]]</f>
        <v>1805</v>
      </c>
      <c r="J543" s="116"/>
      <c r="K543" s="116"/>
      <c r="O543" t="s">
        <v>243</v>
      </c>
      <c r="P543" s="116" t="s">
        <v>17</v>
      </c>
      <c r="Q543" s="116" t="s">
        <v>179</v>
      </c>
      <c r="R543" s="116" t="s">
        <v>210</v>
      </c>
      <c r="S543" s="116" t="s">
        <v>17</v>
      </c>
      <c r="T543" s="192">
        <v>399</v>
      </c>
      <c r="U543" s="273"/>
      <c r="V54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3" s="192"/>
      <c r="X543" s="116"/>
      <c r="AB543" s="116" t="s">
        <v>243</v>
      </c>
      <c r="AC543" s="116" t="s">
        <v>210</v>
      </c>
      <c r="AD543">
        <v>14</v>
      </c>
      <c r="AE543" s="116" t="s">
        <v>174</v>
      </c>
      <c r="AF543">
        <v>4</v>
      </c>
      <c r="AG543" s="116" t="s">
        <v>17</v>
      </c>
      <c r="AH543" s="116" t="s">
        <v>65</v>
      </c>
      <c r="AI543" s="116" t="s">
        <v>17</v>
      </c>
      <c r="AJ543" s="116" t="s">
        <v>27</v>
      </c>
      <c r="AL543" t="s">
        <v>274</v>
      </c>
      <c r="AO543">
        <v>66</v>
      </c>
    </row>
    <row r="544" spans="2:41" x14ac:dyDescent="0.25">
      <c r="B544" s="116" t="s">
        <v>251</v>
      </c>
      <c r="C544" s="116" t="s">
        <v>17</v>
      </c>
      <c r="D544" s="116" t="s">
        <v>180</v>
      </c>
      <c r="E544" s="116" t="s">
        <v>210</v>
      </c>
      <c r="F544" s="116" t="s">
        <v>17</v>
      </c>
      <c r="G544">
        <v>369</v>
      </c>
      <c r="H544" s="276"/>
      <c r="I544" s="116">
        <f>тБакМаг_2020_21_Зимен[[#This Row],[SUM(`TotalHours`)]]-тБакМаг_2020_21_Зимен[[#This Row],[Стари Часове]]</f>
        <v>369</v>
      </c>
      <c r="J544" s="116"/>
      <c r="K544" s="116"/>
      <c r="O544" t="s">
        <v>243</v>
      </c>
      <c r="P544" s="116" t="s">
        <v>17</v>
      </c>
      <c r="Q544" s="116" t="s">
        <v>179</v>
      </c>
      <c r="R544" s="116" t="s">
        <v>210</v>
      </c>
      <c r="S544" s="116" t="s">
        <v>19</v>
      </c>
      <c r="T544" s="192">
        <v>48</v>
      </c>
      <c r="U544" s="273"/>
      <c r="V54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4" s="192"/>
      <c r="X544" s="116"/>
      <c r="AB544" s="116" t="s">
        <v>243</v>
      </c>
      <c r="AC544" s="116" t="s">
        <v>210</v>
      </c>
      <c r="AD544">
        <v>14</v>
      </c>
      <c r="AE544" s="116" t="s">
        <v>174</v>
      </c>
      <c r="AF544">
        <v>4</v>
      </c>
      <c r="AG544" s="116" t="s">
        <v>17</v>
      </c>
      <c r="AH544" s="116" t="s">
        <v>65</v>
      </c>
      <c r="AI544" s="116" t="s">
        <v>17</v>
      </c>
      <c r="AJ544" s="116" t="s">
        <v>17</v>
      </c>
      <c r="AL544" t="s">
        <v>274</v>
      </c>
      <c r="AO544">
        <v>439.5</v>
      </c>
    </row>
    <row r="545" spans="2:41" x14ac:dyDescent="0.25">
      <c r="B545" s="116" t="s">
        <v>251</v>
      </c>
      <c r="C545" s="116" t="s">
        <v>17</v>
      </c>
      <c r="D545" s="116" t="s">
        <v>179</v>
      </c>
      <c r="E545" s="116" t="s">
        <v>209</v>
      </c>
      <c r="F545" s="116" t="s">
        <v>25</v>
      </c>
      <c r="G545">
        <v>240</v>
      </c>
      <c r="H545" s="276"/>
      <c r="I545" s="116">
        <f>тБакМаг_2020_21_Зимен[[#This Row],[SUM(`TotalHours`)]]-тБакМаг_2020_21_Зимен[[#This Row],[Стари Часове]]</f>
        <v>240</v>
      </c>
      <c r="J545" s="116"/>
      <c r="K545" s="116"/>
      <c r="O545" t="s">
        <v>243</v>
      </c>
      <c r="P545" s="116" t="s">
        <v>17</v>
      </c>
      <c r="Q545" s="116" t="s">
        <v>65</v>
      </c>
      <c r="R545" s="116" t="s">
        <v>209</v>
      </c>
      <c r="S545" s="116" t="s">
        <v>20</v>
      </c>
      <c r="T545" s="192">
        <v>120</v>
      </c>
      <c r="U545" s="273"/>
      <c r="V54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5" s="192"/>
      <c r="X545" s="116"/>
      <c r="AB545" s="116" t="s">
        <v>243</v>
      </c>
      <c r="AC545" s="116" t="s">
        <v>210</v>
      </c>
      <c r="AD545">
        <v>14</v>
      </c>
      <c r="AE545" s="116" t="s">
        <v>174</v>
      </c>
      <c r="AF545">
        <v>4</v>
      </c>
      <c r="AG545" s="116" t="s">
        <v>17</v>
      </c>
      <c r="AH545" s="116" t="s">
        <v>65</v>
      </c>
      <c r="AI545" s="116" t="s">
        <v>17</v>
      </c>
      <c r="AJ545" s="116" t="s">
        <v>23</v>
      </c>
      <c r="AL545" t="s">
        <v>274</v>
      </c>
      <c r="AO545">
        <v>13.5</v>
      </c>
    </row>
    <row r="546" spans="2:41" x14ac:dyDescent="0.25">
      <c r="B546" s="116" t="s">
        <v>251</v>
      </c>
      <c r="C546" s="116" t="s">
        <v>17</v>
      </c>
      <c r="D546" s="116" t="s">
        <v>179</v>
      </c>
      <c r="E546" s="116" t="s">
        <v>209</v>
      </c>
      <c r="F546" s="116" t="s">
        <v>12</v>
      </c>
      <c r="G546">
        <v>90</v>
      </c>
      <c r="H546" s="276"/>
      <c r="I546" s="116">
        <f>тБакМаг_2020_21_Зимен[[#This Row],[SUM(`TotalHours`)]]-тБакМаг_2020_21_Зимен[[#This Row],[Стари Часове]]</f>
        <v>90</v>
      </c>
      <c r="J546" s="116"/>
      <c r="K546" s="116"/>
      <c r="O546" t="s">
        <v>243</v>
      </c>
      <c r="P546" s="116" t="s">
        <v>17</v>
      </c>
      <c r="Q546" s="116" t="s">
        <v>65</v>
      </c>
      <c r="R546" s="116" t="s">
        <v>209</v>
      </c>
      <c r="S546" s="116" t="s">
        <v>11</v>
      </c>
      <c r="T546" s="192">
        <v>49.5</v>
      </c>
      <c r="U546" s="273"/>
      <c r="V54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6" s="192"/>
      <c r="X546" s="116"/>
      <c r="AB546" s="116" t="s">
        <v>243</v>
      </c>
      <c r="AC546" s="116" t="s">
        <v>210</v>
      </c>
      <c r="AD546">
        <v>14</v>
      </c>
      <c r="AE546" s="116" t="s">
        <v>174</v>
      </c>
      <c r="AF546">
        <v>5</v>
      </c>
      <c r="AG546" s="116" t="s">
        <v>17</v>
      </c>
      <c r="AH546" s="116" t="s">
        <v>66</v>
      </c>
      <c r="AI546" s="116" t="s">
        <v>17</v>
      </c>
      <c r="AJ546" s="116" t="s">
        <v>25</v>
      </c>
      <c r="AL546" t="s">
        <v>274</v>
      </c>
      <c r="AO546">
        <v>60</v>
      </c>
    </row>
    <row r="547" spans="2:41" x14ac:dyDescent="0.25">
      <c r="B547" s="116" t="s">
        <v>251</v>
      </c>
      <c r="C547" s="116" t="s">
        <v>17</v>
      </c>
      <c r="D547" s="116" t="s">
        <v>179</v>
      </c>
      <c r="E547" s="116" t="s">
        <v>209</v>
      </c>
      <c r="F547" s="116" t="s">
        <v>14</v>
      </c>
      <c r="G547" s="269">
        <v>438</v>
      </c>
      <c r="H547" s="276">
        <v>513</v>
      </c>
      <c r="I547" s="273">
        <f>тБакМаг_2020_21_Зимен[[#This Row],[SUM(`TotalHours`)]]-тБакМаг_2020_21_Зимен[[#This Row],[Стари Часове]]</f>
        <v>-75</v>
      </c>
      <c r="J547" s="273" t="s">
        <v>264</v>
      </c>
      <c r="K547" s="273"/>
      <c r="M547">
        <v>513</v>
      </c>
      <c r="N547">
        <f>M547-тБакМаг_2020_21_Зимен[[#This Row],[SUM(`TotalHours`)]]</f>
        <v>75</v>
      </c>
      <c r="O547" t="s">
        <v>243</v>
      </c>
      <c r="P547" s="116" t="s">
        <v>17</v>
      </c>
      <c r="Q547" s="116" t="s">
        <v>65</v>
      </c>
      <c r="R547" s="116" t="s">
        <v>209</v>
      </c>
      <c r="S547" s="116" t="s">
        <v>12</v>
      </c>
      <c r="T547" s="192">
        <v>45</v>
      </c>
      <c r="U547" s="273"/>
      <c r="V54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7" s="192"/>
      <c r="X547" s="116"/>
      <c r="AB547" s="116" t="s">
        <v>243</v>
      </c>
      <c r="AC547" s="116" t="s">
        <v>210</v>
      </c>
      <c r="AD547">
        <v>14</v>
      </c>
      <c r="AE547" s="116" t="s">
        <v>174</v>
      </c>
      <c r="AF547">
        <v>5</v>
      </c>
      <c r="AG547" s="116" t="s">
        <v>17</v>
      </c>
      <c r="AH547" s="116" t="s">
        <v>66</v>
      </c>
      <c r="AI547" s="116" t="s">
        <v>17</v>
      </c>
      <c r="AJ547" s="116" t="s">
        <v>17</v>
      </c>
      <c r="AL547" t="s">
        <v>274</v>
      </c>
      <c r="AO547">
        <v>330</v>
      </c>
    </row>
    <row r="548" spans="2:41" x14ac:dyDescent="0.25">
      <c r="B548" s="116" t="s">
        <v>251</v>
      </c>
      <c r="C548" s="116" t="s">
        <v>17</v>
      </c>
      <c r="D548" s="116" t="s">
        <v>179</v>
      </c>
      <c r="E548" s="116" t="s">
        <v>209</v>
      </c>
      <c r="F548" s="116" t="s">
        <v>27</v>
      </c>
      <c r="G548">
        <v>210.5</v>
      </c>
      <c r="H548" s="276"/>
      <c r="I548" s="116">
        <f>тБакМаг_2020_21_Зимен[[#This Row],[SUM(`TotalHours`)]]-тБакМаг_2020_21_Зимен[[#This Row],[Стари Часове]]</f>
        <v>210.5</v>
      </c>
      <c r="J548" s="116"/>
      <c r="K548" s="116"/>
      <c r="O548" t="s">
        <v>243</v>
      </c>
      <c r="P548" s="116" t="s">
        <v>17</v>
      </c>
      <c r="Q548" s="116" t="s">
        <v>65</v>
      </c>
      <c r="R548" s="116" t="s">
        <v>209</v>
      </c>
      <c r="S548" s="116" t="s">
        <v>14</v>
      </c>
      <c r="T548" s="192">
        <v>292.5</v>
      </c>
      <c r="U548" s="273"/>
      <c r="V54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8" s="192"/>
      <c r="X548" s="116"/>
      <c r="AB548" s="116" t="s">
        <v>243</v>
      </c>
      <c r="AC548" s="116" t="s">
        <v>210</v>
      </c>
      <c r="AD548">
        <v>14</v>
      </c>
      <c r="AE548" s="116" t="s">
        <v>174</v>
      </c>
      <c r="AF548">
        <v>6</v>
      </c>
      <c r="AG548" s="116" t="s">
        <v>10</v>
      </c>
      <c r="AH548" s="116" t="s">
        <v>201</v>
      </c>
      <c r="AI548" s="116" t="s">
        <v>10</v>
      </c>
      <c r="AJ548" s="116" t="s">
        <v>10</v>
      </c>
      <c r="AL548" t="s">
        <v>274</v>
      </c>
      <c r="AO548">
        <v>132</v>
      </c>
    </row>
    <row r="549" spans="2:41" x14ac:dyDescent="0.25">
      <c r="B549" s="116" t="s">
        <v>251</v>
      </c>
      <c r="C549" s="116" t="s">
        <v>17</v>
      </c>
      <c r="D549" s="116" t="s">
        <v>179</v>
      </c>
      <c r="E549" s="116" t="s">
        <v>209</v>
      </c>
      <c r="F549" s="116" t="s">
        <v>17</v>
      </c>
      <c r="G549" s="269">
        <v>2066.4706000000001</v>
      </c>
      <c r="H549" s="276">
        <v>1991.4706000000001</v>
      </c>
      <c r="I549" s="273">
        <f>тБакМаг_2020_21_Зимен[[#This Row],[SUM(`TotalHours`)]]-тБакМаг_2020_21_Зимен[[#This Row],[Стари Часове]]</f>
        <v>75</v>
      </c>
      <c r="J549" s="273" t="s">
        <v>273</v>
      </c>
      <c r="K549" s="273"/>
      <c r="M549" s="268">
        <v>1991.4706000000001</v>
      </c>
      <c r="N549">
        <f>тБакМаг_2020_21_Зимен[[#This Row],[SUM(`TotalHours`)]]-M549</f>
        <v>75</v>
      </c>
      <c r="O549" t="s">
        <v>243</v>
      </c>
      <c r="P549" s="116" t="s">
        <v>17</v>
      </c>
      <c r="Q549" s="116" t="s">
        <v>65</v>
      </c>
      <c r="R549" s="116" t="s">
        <v>209</v>
      </c>
      <c r="S549" s="116" t="s">
        <v>16</v>
      </c>
      <c r="T549" s="192">
        <v>60</v>
      </c>
      <c r="U549" s="273"/>
      <c r="V54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49" s="192"/>
      <c r="X549" s="116"/>
      <c r="AB549" s="116" t="s">
        <v>243</v>
      </c>
      <c r="AC549" s="116" t="s">
        <v>210</v>
      </c>
      <c r="AD549">
        <v>14</v>
      </c>
      <c r="AE549" s="116" t="s">
        <v>174</v>
      </c>
      <c r="AF549">
        <v>6</v>
      </c>
      <c r="AG549" s="116" t="s">
        <v>10</v>
      </c>
      <c r="AH549" s="116" t="s">
        <v>201</v>
      </c>
      <c r="AI549" s="116" t="s">
        <v>10</v>
      </c>
      <c r="AJ549" s="116" t="s">
        <v>17</v>
      </c>
      <c r="AL549" t="s">
        <v>274</v>
      </c>
      <c r="AO549">
        <v>30</v>
      </c>
    </row>
    <row r="550" spans="2:41" x14ac:dyDescent="0.25">
      <c r="B550" s="116" t="s">
        <v>251</v>
      </c>
      <c r="C550" s="116" t="s">
        <v>17</v>
      </c>
      <c r="D550" s="116" t="s">
        <v>179</v>
      </c>
      <c r="E550" s="116" t="s">
        <v>209</v>
      </c>
      <c r="F550" s="116" t="s">
        <v>19</v>
      </c>
      <c r="G550">
        <v>225</v>
      </c>
      <c r="H550" s="276"/>
      <c r="I550" s="116">
        <f>тБакМаг_2020_21_Зимен[[#This Row],[SUM(`TotalHours`)]]-тБакМаг_2020_21_Зимен[[#This Row],[Стари Часове]]</f>
        <v>225</v>
      </c>
      <c r="J550" s="116"/>
      <c r="K550" s="116"/>
      <c r="O550" t="s">
        <v>243</v>
      </c>
      <c r="P550" s="116" t="s">
        <v>17</v>
      </c>
      <c r="Q550" s="116" t="s">
        <v>65</v>
      </c>
      <c r="R550" s="116" t="s">
        <v>209</v>
      </c>
      <c r="S550" s="116" t="s">
        <v>17</v>
      </c>
      <c r="T550" s="192">
        <v>1562</v>
      </c>
      <c r="U550" s="273"/>
      <c r="V55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0" s="192"/>
      <c r="X550" s="116"/>
      <c r="AB550" s="116" t="s">
        <v>243</v>
      </c>
      <c r="AC550" s="116" t="s">
        <v>210</v>
      </c>
      <c r="AD550">
        <v>15</v>
      </c>
      <c r="AE550" s="116" t="s">
        <v>67</v>
      </c>
      <c r="AF550">
        <v>1</v>
      </c>
      <c r="AG550" s="116" t="s">
        <v>14</v>
      </c>
      <c r="AH550" s="116" t="s">
        <v>68</v>
      </c>
      <c r="AI550" s="116" t="s">
        <v>14</v>
      </c>
      <c r="AJ550" s="116" t="s">
        <v>10</v>
      </c>
      <c r="AL550" t="s">
        <v>274</v>
      </c>
      <c r="AO550">
        <v>4.5</v>
      </c>
    </row>
    <row r="551" spans="2:41" x14ac:dyDescent="0.25">
      <c r="B551" s="116" t="s">
        <v>251</v>
      </c>
      <c r="C551" s="116" t="s">
        <v>17</v>
      </c>
      <c r="D551" s="116" t="s">
        <v>179</v>
      </c>
      <c r="E551" s="116" t="s">
        <v>210</v>
      </c>
      <c r="F551" s="116" t="s">
        <v>14</v>
      </c>
      <c r="G551" s="269">
        <v>45</v>
      </c>
      <c r="H551" s="276">
        <v>99</v>
      </c>
      <c r="I551" s="273">
        <f>тБакМаг_2020_21_Зимен[[#This Row],[SUM(`TotalHours`)]]-тБакМаг_2020_21_Зимен[[#This Row],[Стари Часове]]</f>
        <v>-54</v>
      </c>
      <c r="J551" s="273" t="s">
        <v>265</v>
      </c>
      <c r="K551" s="273"/>
      <c r="M551">
        <v>99</v>
      </c>
      <c r="N551">
        <f>M551-тБакМаг_2020_21_Зимен[[#This Row],[SUM(`TotalHours`)]]</f>
        <v>54</v>
      </c>
      <c r="O551" t="s">
        <v>243</v>
      </c>
      <c r="P551" s="116" t="s">
        <v>17</v>
      </c>
      <c r="Q551" s="116" t="s">
        <v>65</v>
      </c>
      <c r="R551" s="116" t="s">
        <v>210</v>
      </c>
      <c r="S551" s="116" t="s">
        <v>9</v>
      </c>
      <c r="T551" s="192">
        <v>13.5</v>
      </c>
      <c r="U551" s="273"/>
      <c r="V55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1" s="192"/>
      <c r="X551" s="116"/>
      <c r="AB551" s="116" t="s">
        <v>243</v>
      </c>
      <c r="AC551" s="116" t="s">
        <v>210</v>
      </c>
      <c r="AD551">
        <v>15</v>
      </c>
      <c r="AE551" s="116" t="s">
        <v>67</v>
      </c>
      <c r="AF551">
        <v>1</v>
      </c>
      <c r="AG551" s="116" t="s">
        <v>14</v>
      </c>
      <c r="AH551" s="116" t="s">
        <v>68</v>
      </c>
      <c r="AI551" s="116" t="s">
        <v>14</v>
      </c>
      <c r="AJ551" s="116" t="s">
        <v>14</v>
      </c>
      <c r="AL551" t="s">
        <v>274</v>
      </c>
      <c r="AO551">
        <v>1351.21</v>
      </c>
    </row>
    <row r="552" spans="2:41" x14ac:dyDescent="0.25">
      <c r="B552" s="116" t="s">
        <v>251</v>
      </c>
      <c r="C552" s="116" t="s">
        <v>17</v>
      </c>
      <c r="D552" s="116" t="s">
        <v>179</v>
      </c>
      <c r="E552" s="116" t="s">
        <v>210</v>
      </c>
      <c r="F552" s="116" t="s">
        <v>17</v>
      </c>
      <c r="G552" s="269">
        <v>537</v>
      </c>
      <c r="H552" s="276">
        <v>483</v>
      </c>
      <c r="I552" s="273">
        <f>тБакМаг_2020_21_Зимен[[#This Row],[SUM(`TotalHours`)]]-тБакМаг_2020_21_Зимен[[#This Row],[Стари Часове]]</f>
        <v>54</v>
      </c>
      <c r="J552" s="273" t="s">
        <v>273</v>
      </c>
      <c r="K552" s="273"/>
      <c r="M552">
        <v>483</v>
      </c>
      <c r="N552">
        <f>M552-тБакМаг_2020_21_Зимен[[#This Row],[SUM(`TotalHours`)]]</f>
        <v>-54</v>
      </c>
      <c r="O552" t="s">
        <v>243</v>
      </c>
      <c r="P552" s="116" t="s">
        <v>17</v>
      </c>
      <c r="Q552" s="116" t="s">
        <v>65</v>
      </c>
      <c r="R552" s="116" t="s">
        <v>210</v>
      </c>
      <c r="S552" s="116" t="s">
        <v>10</v>
      </c>
      <c r="T552" s="192">
        <v>13.5</v>
      </c>
      <c r="U552" s="273"/>
      <c r="V55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2" s="192"/>
      <c r="X552" s="116"/>
      <c r="AB552" s="116" t="s">
        <v>243</v>
      </c>
      <c r="AC552" s="116" t="s">
        <v>210</v>
      </c>
      <c r="AD552">
        <v>15</v>
      </c>
      <c r="AE552" s="116" t="s">
        <v>67</v>
      </c>
      <c r="AF552">
        <v>1</v>
      </c>
      <c r="AG552" s="116" t="s">
        <v>14</v>
      </c>
      <c r="AH552" s="116" t="s">
        <v>68</v>
      </c>
      <c r="AI552" s="116" t="s">
        <v>14</v>
      </c>
      <c r="AJ552" s="116" t="s">
        <v>26</v>
      </c>
      <c r="AL552" t="s">
        <v>274</v>
      </c>
      <c r="AO552">
        <v>15</v>
      </c>
    </row>
    <row r="553" spans="2:41" x14ac:dyDescent="0.25">
      <c r="B553" s="116" t="s">
        <v>251</v>
      </c>
      <c r="C553" s="116" t="s">
        <v>17</v>
      </c>
      <c r="D553" s="116" t="s">
        <v>65</v>
      </c>
      <c r="E553" s="116" t="s">
        <v>209</v>
      </c>
      <c r="F553" s="116" t="s">
        <v>20</v>
      </c>
      <c r="G553">
        <v>60</v>
      </c>
      <c r="H553" s="276"/>
      <c r="I553" s="116">
        <f>тБакМаг_2020_21_Зимен[[#This Row],[SUM(`TotalHours`)]]-тБакМаг_2020_21_Зимен[[#This Row],[Стари Часове]]</f>
        <v>60</v>
      </c>
      <c r="J553" s="116"/>
      <c r="K553" s="116"/>
      <c r="N553">
        <f>M553-тБакМаг_2020_21_Зимен[[#This Row],[SUM(`TotalHours`)]]</f>
        <v>-60</v>
      </c>
      <c r="O553" t="s">
        <v>243</v>
      </c>
      <c r="P553" s="116" t="s">
        <v>17</v>
      </c>
      <c r="Q553" s="116" t="s">
        <v>65</v>
      </c>
      <c r="R553" s="116" t="s">
        <v>210</v>
      </c>
      <c r="S553" s="116" t="s">
        <v>12</v>
      </c>
      <c r="T553" s="192">
        <v>30</v>
      </c>
      <c r="U553" s="273"/>
      <c r="V55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3" s="192"/>
      <c r="X553" s="116"/>
      <c r="AB553" s="116" t="s">
        <v>243</v>
      </c>
      <c r="AC553" s="116" t="s">
        <v>210</v>
      </c>
      <c r="AD553">
        <v>15</v>
      </c>
      <c r="AE553" s="116" t="s">
        <v>67</v>
      </c>
      <c r="AF553">
        <v>1</v>
      </c>
      <c r="AG553" s="116" t="s">
        <v>14</v>
      </c>
      <c r="AH553" s="116" t="s">
        <v>68</v>
      </c>
      <c r="AI553" s="116" t="s">
        <v>14</v>
      </c>
      <c r="AJ553" s="116" t="s">
        <v>27</v>
      </c>
      <c r="AL553" t="s">
        <v>274</v>
      </c>
      <c r="AO553">
        <v>20</v>
      </c>
    </row>
    <row r="554" spans="2:41" x14ac:dyDescent="0.25">
      <c r="B554" s="116" t="s">
        <v>251</v>
      </c>
      <c r="C554" s="116" t="s">
        <v>17</v>
      </c>
      <c r="D554" s="116" t="s">
        <v>65</v>
      </c>
      <c r="E554" s="116" t="s">
        <v>209</v>
      </c>
      <c r="F554" s="116" t="s">
        <v>11</v>
      </c>
      <c r="G554">
        <v>45</v>
      </c>
      <c r="H554" s="276"/>
      <c r="I554" s="116">
        <f>тБакМаг_2020_21_Зимен[[#This Row],[SUM(`TotalHours`)]]-тБакМаг_2020_21_Зимен[[#This Row],[Стари Часове]]</f>
        <v>45</v>
      </c>
      <c r="J554" s="116"/>
      <c r="K554" s="116"/>
      <c r="N554">
        <f>M554-тБакМаг_2020_21_Зимен[[#This Row],[SUM(`TotalHours`)]]</f>
        <v>-45</v>
      </c>
      <c r="O554" t="s">
        <v>243</v>
      </c>
      <c r="P554" s="116" t="s">
        <v>17</v>
      </c>
      <c r="Q554" s="116" t="s">
        <v>65</v>
      </c>
      <c r="R554" s="116" t="s">
        <v>210</v>
      </c>
      <c r="S554" s="116" t="s">
        <v>26</v>
      </c>
      <c r="T554" s="192">
        <v>22.5</v>
      </c>
      <c r="U554" s="273"/>
      <c r="V55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4" s="192"/>
      <c r="X554" s="116"/>
      <c r="AB554" s="116" t="s">
        <v>243</v>
      </c>
      <c r="AC554" s="116" t="s">
        <v>210</v>
      </c>
      <c r="AD554">
        <v>15</v>
      </c>
      <c r="AE554" s="116" t="s">
        <v>67</v>
      </c>
      <c r="AF554">
        <v>2</v>
      </c>
      <c r="AG554" s="116" t="s">
        <v>14</v>
      </c>
      <c r="AH554" s="116" t="s">
        <v>69</v>
      </c>
      <c r="AI554" s="116" t="s">
        <v>14</v>
      </c>
      <c r="AJ554" s="116" t="s">
        <v>14</v>
      </c>
      <c r="AL554" t="s">
        <v>274</v>
      </c>
      <c r="AO554">
        <v>361.8</v>
      </c>
    </row>
    <row r="555" spans="2:41" x14ac:dyDescent="0.25">
      <c r="B555" s="116" t="s">
        <v>251</v>
      </c>
      <c r="C555" s="116" t="s">
        <v>17</v>
      </c>
      <c r="D555" s="116" t="s">
        <v>65</v>
      </c>
      <c r="E555" s="116" t="s">
        <v>209</v>
      </c>
      <c r="F555" s="116" t="s">
        <v>14</v>
      </c>
      <c r="G555">
        <v>237</v>
      </c>
      <c r="H555" s="276"/>
      <c r="I555" s="116">
        <f>тБакМаг_2020_21_Зимен[[#This Row],[SUM(`TotalHours`)]]-тБакМаг_2020_21_Зимен[[#This Row],[Стари Часове]]</f>
        <v>237</v>
      </c>
      <c r="J555" s="116"/>
      <c r="K555" s="116"/>
      <c r="N555">
        <f>M555-тБакМаг_2020_21_Зимен[[#This Row],[SUM(`TotalHours`)]]</f>
        <v>-237</v>
      </c>
      <c r="O555" t="s">
        <v>243</v>
      </c>
      <c r="P555" s="116" t="s">
        <v>17</v>
      </c>
      <c r="Q555" s="116" t="s">
        <v>65</v>
      </c>
      <c r="R555" s="116" t="s">
        <v>210</v>
      </c>
      <c r="S555" s="116" t="s">
        <v>27</v>
      </c>
      <c r="T555" s="192">
        <v>66</v>
      </c>
      <c r="U555" s="273"/>
      <c r="V55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5" s="192"/>
      <c r="X555" s="116"/>
      <c r="AB555" s="116" t="s">
        <v>243</v>
      </c>
      <c r="AC555" s="116" t="s">
        <v>210</v>
      </c>
      <c r="AD555">
        <v>15</v>
      </c>
      <c r="AE555" s="116" t="s">
        <v>67</v>
      </c>
      <c r="AF555">
        <v>2</v>
      </c>
      <c r="AG555" s="116" t="s">
        <v>14</v>
      </c>
      <c r="AH555" s="116" t="s">
        <v>69</v>
      </c>
      <c r="AI555" s="116" t="s">
        <v>14</v>
      </c>
      <c r="AJ555" s="116" t="s">
        <v>17</v>
      </c>
      <c r="AL555" t="s">
        <v>274</v>
      </c>
      <c r="AO555">
        <v>18</v>
      </c>
    </row>
    <row r="556" spans="2:41" x14ac:dyDescent="0.25">
      <c r="B556" s="116" t="s">
        <v>251</v>
      </c>
      <c r="C556" s="116" t="s">
        <v>17</v>
      </c>
      <c r="D556" s="116" t="s">
        <v>65</v>
      </c>
      <c r="E556" s="116" t="s">
        <v>209</v>
      </c>
      <c r="F556" s="116" t="s">
        <v>15</v>
      </c>
      <c r="G556">
        <v>2.5766</v>
      </c>
      <c r="H556" s="276"/>
      <c r="I556" s="116">
        <f>тБакМаг_2020_21_Зимен[[#This Row],[SUM(`TotalHours`)]]-тБакМаг_2020_21_Зимен[[#This Row],[Стари Часове]]</f>
        <v>2.5766</v>
      </c>
      <c r="J556" s="116"/>
      <c r="K556" s="116"/>
      <c r="N556">
        <f>M556-тБакМаг_2020_21_Зимен[[#This Row],[SUM(`TotalHours`)]]</f>
        <v>-2.5766</v>
      </c>
      <c r="O556" t="s">
        <v>243</v>
      </c>
      <c r="P556" s="116" t="s">
        <v>17</v>
      </c>
      <c r="Q556" s="116" t="s">
        <v>65</v>
      </c>
      <c r="R556" s="116" t="s">
        <v>210</v>
      </c>
      <c r="S556" s="116" t="s">
        <v>17</v>
      </c>
      <c r="T556" s="192">
        <v>439.5</v>
      </c>
      <c r="U556" s="273"/>
      <c r="V55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6" s="192"/>
      <c r="X556" s="116"/>
      <c r="AB556" s="116" t="s">
        <v>243</v>
      </c>
      <c r="AC556" s="116" t="s">
        <v>210</v>
      </c>
      <c r="AD556">
        <v>15</v>
      </c>
      <c r="AE556" s="116" t="s">
        <v>67</v>
      </c>
      <c r="AF556">
        <v>4</v>
      </c>
      <c r="AG556" s="116" t="s">
        <v>14</v>
      </c>
      <c r="AH556" s="116" t="s">
        <v>71</v>
      </c>
      <c r="AI556" s="116" t="s">
        <v>14</v>
      </c>
      <c r="AJ556" s="116" t="s">
        <v>14</v>
      </c>
      <c r="AL556" t="s">
        <v>274</v>
      </c>
      <c r="AO556">
        <v>51</v>
      </c>
    </row>
    <row r="557" spans="2:41" x14ac:dyDescent="0.25">
      <c r="B557" s="116" t="s">
        <v>251</v>
      </c>
      <c r="C557" s="116" t="s">
        <v>17</v>
      </c>
      <c r="D557" s="116" t="s">
        <v>65</v>
      </c>
      <c r="E557" s="116" t="s">
        <v>209</v>
      </c>
      <c r="F557" s="116" t="s">
        <v>17</v>
      </c>
      <c r="G557">
        <v>2154.6704</v>
      </c>
      <c r="H557" s="276"/>
      <c r="I557" s="116">
        <f>тБакМаг_2020_21_Зимен[[#This Row],[SUM(`TotalHours`)]]-тБакМаг_2020_21_Зимен[[#This Row],[Стари Часове]]</f>
        <v>2154.6704</v>
      </c>
      <c r="J557" s="116"/>
      <c r="K557" s="116"/>
      <c r="N557">
        <f>M557-тБакМаг_2020_21_Зимен[[#This Row],[SUM(`TotalHours`)]]</f>
        <v>-2154.6704</v>
      </c>
      <c r="O557" t="s">
        <v>243</v>
      </c>
      <c r="P557" s="116" t="s">
        <v>17</v>
      </c>
      <c r="Q557" s="116" t="s">
        <v>65</v>
      </c>
      <c r="R557" s="116" t="s">
        <v>210</v>
      </c>
      <c r="S557" s="116" t="s">
        <v>23</v>
      </c>
      <c r="T557" s="192">
        <v>13.5</v>
      </c>
      <c r="U557" s="273"/>
      <c r="V55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7" s="192"/>
      <c r="X557" s="116"/>
      <c r="AB557" s="116" t="s">
        <v>243</v>
      </c>
      <c r="AC557" s="116" t="s">
        <v>210</v>
      </c>
      <c r="AD557">
        <v>15</v>
      </c>
      <c r="AE557" s="116" t="s">
        <v>67</v>
      </c>
      <c r="AF557">
        <v>5</v>
      </c>
      <c r="AG557" s="116" t="s">
        <v>14</v>
      </c>
      <c r="AH557" s="116" t="s">
        <v>72</v>
      </c>
      <c r="AI557" s="116" t="s">
        <v>14</v>
      </c>
      <c r="AJ557" s="116" t="s">
        <v>14</v>
      </c>
      <c r="AL557" t="s">
        <v>274</v>
      </c>
      <c r="AO557">
        <v>150</v>
      </c>
    </row>
    <row r="558" spans="2:41" x14ac:dyDescent="0.25">
      <c r="B558" s="116" t="s">
        <v>251</v>
      </c>
      <c r="C558" s="116" t="s">
        <v>17</v>
      </c>
      <c r="D558" s="116" t="s">
        <v>65</v>
      </c>
      <c r="E558" s="116" t="s">
        <v>210</v>
      </c>
      <c r="F558" s="116" t="s">
        <v>25</v>
      </c>
      <c r="G558">
        <v>30</v>
      </c>
      <c r="H558" s="276"/>
      <c r="I558" s="116">
        <f>тБакМаг_2020_21_Зимен[[#This Row],[SUM(`TotalHours`)]]-тБакМаг_2020_21_Зимен[[#This Row],[Стари Часове]]</f>
        <v>30</v>
      </c>
      <c r="J558" s="116"/>
      <c r="K558" s="116"/>
      <c r="N558">
        <f>M558-тБакМаг_2020_21_Зимен[[#This Row],[SUM(`TotalHours`)]]</f>
        <v>-30</v>
      </c>
      <c r="O558" t="s">
        <v>243</v>
      </c>
      <c r="P558" s="116" t="s">
        <v>17</v>
      </c>
      <c r="Q558" s="116" t="s">
        <v>56</v>
      </c>
      <c r="R558" s="116" t="s">
        <v>209</v>
      </c>
      <c r="S558" s="116" t="s">
        <v>20</v>
      </c>
      <c r="T558" s="192">
        <v>30</v>
      </c>
      <c r="U558" s="273"/>
      <c r="V55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8" s="192"/>
      <c r="X558" s="116"/>
      <c r="AB558" s="116" t="s">
        <v>243</v>
      </c>
      <c r="AC558" s="116" t="s">
        <v>210</v>
      </c>
      <c r="AD558">
        <v>15</v>
      </c>
      <c r="AE558" s="116" t="s">
        <v>67</v>
      </c>
      <c r="AF558">
        <v>5</v>
      </c>
      <c r="AG558" s="116" t="s">
        <v>14</v>
      </c>
      <c r="AH558" s="116" t="s">
        <v>72</v>
      </c>
      <c r="AI558" s="116" t="s">
        <v>14</v>
      </c>
      <c r="AJ558" s="116" t="s">
        <v>17</v>
      </c>
      <c r="AL558" t="s">
        <v>274</v>
      </c>
      <c r="AO558">
        <v>13.5</v>
      </c>
    </row>
    <row r="559" spans="2:41" x14ac:dyDescent="0.25">
      <c r="B559" s="116" t="s">
        <v>251</v>
      </c>
      <c r="C559" s="116" t="s">
        <v>17</v>
      </c>
      <c r="D559" s="116" t="s">
        <v>65</v>
      </c>
      <c r="E559" s="116" t="s">
        <v>210</v>
      </c>
      <c r="F559" s="116" t="s">
        <v>12</v>
      </c>
      <c r="G559">
        <v>22.5</v>
      </c>
      <c r="H559" s="276"/>
      <c r="I559" s="116">
        <f>тБакМаг_2020_21_Зимен[[#This Row],[SUM(`TotalHours`)]]-тБакМаг_2020_21_Зимен[[#This Row],[Стари Часове]]</f>
        <v>22.5</v>
      </c>
      <c r="J559" s="116"/>
      <c r="K559" s="116"/>
      <c r="N559">
        <f>M559-тБакМаг_2020_21_Зимен[[#This Row],[SUM(`TotalHours`)]]</f>
        <v>-22.5</v>
      </c>
      <c r="O559" t="s">
        <v>243</v>
      </c>
      <c r="P559" s="116" t="s">
        <v>17</v>
      </c>
      <c r="Q559" s="116" t="s">
        <v>56</v>
      </c>
      <c r="R559" s="116" t="s">
        <v>209</v>
      </c>
      <c r="S559" s="116" t="s">
        <v>14</v>
      </c>
      <c r="T559" s="192">
        <v>36</v>
      </c>
      <c r="U559" s="273"/>
      <c r="V55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59" s="192"/>
      <c r="X559" s="116"/>
      <c r="AB559" s="116" t="s">
        <v>243</v>
      </c>
      <c r="AC559" s="116" t="s">
        <v>210</v>
      </c>
      <c r="AD559">
        <v>15</v>
      </c>
      <c r="AE559" s="116" t="s">
        <v>67</v>
      </c>
      <c r="AF559">
        <v>6</v>
      </c>
      <c r="AG559" s="116" t="s">
        <v>14</v>
      </c>
      <c r="AH559" s="116" t="s">
        <v>73</v>
      </c>
      <c r="AI559" s="116" t="s">
        <v>14</v>
      </c>
      <c r="AJ559" s="116" t="s">
        <v>12</v>
      </c>
      <c r="AL559" t="s">
        <v>274</v>
      </c>
      <c r="AO559">
        <v>123</v>
      </c>
    </row>
    <row r="560" spans="2:41" x14ac:dyDescent="0.25">
      <c r="B560" s="116" t="s">
        <v>251</v>
      </c>
      <c r="C560" s="116" t="s">
        <v>17</v>
      </c>
      <c r="D560" s="116" t="s">
        <v>65</v>
      </c>
      <c r="E560" s="116" t="s">
        <v>210</v>
      </c>
      <c r="F560" s="116" t="s">
        <v>27</v>
      </c>
      <c r="G560">
        <v>48</v>
      </c>
      <c r="H560" s="276"/>
      <c r="I560" s="116">
        <f>тБакМаг_2020_21_Зимен[[#This Row],[SUM(`TotalHours`)]]-тБакМаг_2020_21_Зимен[[#This Row],[Стари Часове]]</f>
        <v>48</v>
      </c>
      <c r="J560" s="116"/>
      <c r="K560" s="116"/>
      <c r="N560">
        <f>M560-тБакМаг_2020_21_Зимен[[#This Row],[SUM(`TotalHours`)]]</f>
        <v>-48</v>
      </c>
      <c r="O560" t="s">
        <v>243</v>
      </c>
      <c r="P560" s="116" t="s">
        <v>17</v>
      </c>
      <c r="Q560" s="116" t="s">
        <v>56</v>
      </c>
      <c r="R560" s="116" t="s">
        <v>209</v>
      </c>
      <c r="S560" s="116" t="s">
        <v>27</v>
      </c>
      <c r="T560" s="192">
        <v>12</v>
      </c>
      <c r="U560" s="273"/>
      <c r="V56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0" s="192"/>
      <c r="X560" s="116"/>
      <c r="AB560" s="116" t="s">
        <v>243</v>
      </c>
      <c r="AC560" s="116" t="s">
        <v>210</v>
      </c>
      <c r="AD560">
        <v>15</v>
      </c>
      <c r="AE560" s="116" t="s">
        <v>67</v>
      </c>
      <c r="AF560">
        <v>6</v>
      </c>
      <c r="AG560" s="116" t="s">
        <v>14</v>
      </c>
      <c r="AH560" s="116" t="s">
        <v>73</v>
      </c>
      <c r="AI560" s="116" t="s">
        <v>14</v>
      </c>
      <c r="AJ560" s="116" t="s">
        <v>14</v>
      </c>
      <c r="AL560" t="s">
        <v>274</v>
      </c>
      <c r="AO560">
        <v>337.29</v>
      </c>
    </row>
    <row r="561" spans="2:41" x14ac:dyDescent="0.25">
      <c r="B561" s="116" t="s">
        <v>251</v>
      </c>
      <c r="C561" s="116" t="s">
        <v>17</v>
      </c>
      <c r="D561" s="116" t="s">
        <v>65</v>
      </c>
      <c r="E561" s="116" t="s">
        <v>210</v>
      </c>
      <c r="F561" s="116" t="s">
        <v>17</v>
      </c>
      <c r="G561" s="269">
        <v>915</v>
      </c>
      <c r="H561" s="276"/>
      <c r="I561" s="273">
        <f>тБакМаг_2020_21_Зимен[[#This Row],[SUM(`TotalHours`)]]-тБакМаг_2020_21_Зимен[[#This Row],[Стари Часове]]</f>
        <v>915</v>
      </c>
      <c r="J561" s="273"/>
      <c r="K561" s="273"/>
      <c r="M561">
        <v>915</v>
      </c>
      <c r="N561">
        <f>M561-тБакМаг_2020_21_Зимен[[#This Row],[SUM(`TotalHours`)]]</f>
        <v>0</v>
      </c>
      <c r="O561" t="s">
        <v>243</v>
      </c>
      <c r="P561" s="116" t="s">
        <v>17</v>
      </c>
      <c r="Q561" s="116" t="s">
        <v>56</v>
      </c>
      <c r="R561" s="116" t="s">
        <v>209</v>
      </c>
      <c r="S561" s="116" t="s">
        <v>17</v>
      </c>
      <c r="T561" s="192">
        <v>1364.0625</v>
      </c>
      <c r="U561" s="273"/>
      <c r="V56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1" s="192"/>
      <c r="X561" s="116"/>
      <c r="AB561" s="116" t="s">
        <v>243</v>
      </c>
      <c r="AC561" s="116" t="s">
        <v>210</v>
      </c>
      <c r="AD561">
        <v>15</v>
      </c>
      <c r="AE561" s="116" t="s">
        <v>67</v>
      </c>
      <c r="AF561">
        <v>6</v>
      </c>
      <c r="AG561" s="116" t="s">
        <v>14</v>
      </c>
      <c r="AH561" s="116" t="s">
        <v>73</v>
      </c>
      <c r="AI561" s="116" t="s">
        <v>14</v>
      </c>
      <c r="AJ561" s="116" t="s">
        <v>17</v>
      </c>
      <c r="AL561" t="s">
        <v>274</v>
      </c>
      <c r="AO561">
        <v>28.5</v>
      </c>
    </row>
    <row r="562" spans="2:41" x14ac:dyDescent="0.25">
      <c r="B562" s="116" t="s">
        <v>251</v>
      </c>
      <c r="C562" s="116" t="s">
        <v>17</v>
      </c>
      <c r="D562" s="116" t="s">
        <v>56</v>
      </c>
      <c r="E562" s="116" t="s">
        <v>209</v>
      </c>
      <c r="F562" s="116" t="s">
        <v>20</v>
      </c>
      <c r="G562">
        <v>36</v>
      </c>
      <c r="H562" s="276"/>
      <c r="I562" s="116">
        <f>тБакМаг_2020_21_Зимен[[#This Row],[SUM(`TotalHours`)]]-тБакМаг_2020_21_Зимен[[#This Row],[Стари Часове]]</f>
        <v>36</v>
      </c>
      <c r="J562" s="116"/>
      <c r="K562" s="116"/>
      <c r="N562">
        <f>M562-тБакМаг_2020_21_Зимен[[#This Row],[SUM(`TotalHours`)]]</f>
        <v>-36</v>
      </c>
      <c r="O562" t="s">
        <v>243</v>
      </c>
      <c r="P562" s="116" t="s">
        <v>17</v>
      </c>
      <c r="Q562" s="116" t="s">
        <v>56</v>
      </c>
      <c r="R562" s="116" t="s">
        <v>209</v>
      </c>
      <c r="S562" s="116" t="s">
        <v>19</v>
      </c>
      <c r="T562" s="192">
        <v>9</v>
      </c>
      <c r="U562" s="273"/>
      <c r="V56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2" s="192"/>
      <c r="X562" s="116"/>
      <c r="AB562" s="116" t="s">
        <v>243</v>
      </c>
      <c r="AC562" s="116" t="s">
        <v>210</v>
      </c>
      <c r="AD562">
        <v>15</v>
      </c>
      <c r="AE562" s="116" t="s">
        <v>67</v>
      </c>
      <c r="AF562">
        <v>8</v>
      </c>
      <c r="AG562" s="116" t="s">
        <v>14</v>
      </c>
      <c r="AH562" s="116" t="s">
        <v>75</v>
      </c>
      <c r="AI562" s="116" t="s">
        <v>14</v>
      </c>
      <c r="AJ562" s="116" t="s">
        <v>14</v>
      </c>
      <c r="AL562" t="s">
        <v>274</v>
      </c>
      <c r="AO562">
        <v>232.71</v>
      </c>
    </row>
    <row r="563" spans="2:41" x14ac:dyDescent="0.25">
      <c r="B563" s="116" t="s">
        <v>251</v>
      </c>
      <c r="C563" s="116" t="s">
        <v>17</v>
      </c>
      <c r="D563" s="116" t="s">
        <v>56</v>
      </c>
      <c r="E563" s="116" t="s">
        <v>209</v>
      </c>
      <c r="F563" s="116" t="s">
        <v>10</v>
      </c>
      <c r="G563" s="269">
        <v>0</v>
      </c>
      <c r="H563" s="276">
        <v>60</v>
      </c>
      <c r="I563" s="273">
        <f>тБакМаг_2020_21_Зимен[[#This Row],[SUM(`TotalHours`)]]-тБакМаг_2020_21_Зимен[[#This Row],[Стари Часове]]</f>
        <v>-60</v>
      </c>
      <c r="J563" s="273" t="s">
        <v>266</v>
      </c>
      <c r="K563" s="273"/>
      <c r="M563">
        <v>60</v>
      </c>
      <c r="N563">
        <f>M563-тБакМаг_2020_21_Зимен[[#This Row],[SUM(`TotalHours`)]]</f>
        <v>60</v>
      </c>
      <c r="O563" t="s">
        <v>243</v>
      </c>
      <c r="P563" s="116" t="s">
        <v>17</v>
      </c>
      <c r="Q563" s="116" t="s">
        <v>56</v>
      </c>
      <c r="R563" s="116" t="s">
        <v>210</v>
      </c>
      <c r="S563" s="116" t="s">
        <v>16</v>
      </c>
      <c r="T563" s="192">
        <v>6</v>
      </c>
      <c r="U563" s="273"/>
      <c r="V56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3" s="192"/>
      <c r="X563" s="116"/>
      <c r="AB563" s="116" t="s">
        <v>243</v>
      </c>
      <c r="AC563" s="116" t="s">
        <v>210</v>
      </c>
      <c r="AD563">
        <v>15</v>
      </c>
      <c r="AE563" s="116" t="s">
        <v>67</v>
      </c>
      <c r="AF563">
        <v>8</v>
      </c>
      <c r="AG563" s="116" t="s">
        <v>14</v>
      </c>
      <c r="AH563" s="116" t="s">
        <v>75</v>
      </c>
      <c r="AI563" s="116" t="s">
        <v>14</v>
      </c>
      <c r="AJ563" s="116" t="s">
        <v>27</v>
      </c>
      <c r="AL563" t="s">
        <v>274</v>
      </c>
      <c r="AO563">
        <v>15</v>
      </c>
    </row>
    <row r="564" spans="2:41" x14ac:dyDescent="0.25">
      <c r="B564" s="116" t="s">
        <v>251</v>
      </c>
      <c r="C564" s="116" t="s">
        <v>17</v>
      </c>
      <c r="D564" s="116" t="s">
        <v>56</v>
      </c>
      <c r="E564" s="116" t="s">
        <v>209</v>
      </c>
      <c r="F564" s="116" t="s">
        <v>14</v>
      </c>
      <c r="G564">
        <v>39</v>
      </c>
      <c r="H564" s="276"/>
      <c r="I564" s="116">
        <f>тБакМаг_2020_21_Зимен[[#This Row],[SUM(`TotalHours`)]]-тБакМаг_2020_21_Зимен[[#This Row],[Стари Часове]]</f>
        <v>39</v>
      </c>
      <c r="J564" s="116"/>
      <c r="K564" s="116"/>
      <c r="O564" t="s">
        <v>243</v>
      </c>
      <c r="P564" s="116" t="s">
        <v>17</v>
      </c>
      <c r="Q564" s="116" t="s">
        <v>56</v>
      </c>
      <c r="R564" s="116" t="s">
        <v>210</v>
      </c>
      <c r="S564" s="116" t="s">
        <v>17</v>
      </c>
      <c r="T564" s="192">
        <v>768</v>
      </c>
      <c r="U564" s="273"/>
      <c r="V56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4" s="192"/>
      <c r="X564" s="116"/>
      <c r="AB564" s="116" t="s">
        <v>243</v>
      </c>
      <c r="AC564" s="116" t="s">
        <v>210</v>
      </c>
      <c r="AD564">
        <v>15</v>
      </c>
      <c r="AE564" s="116" t="s">
        <v>67</v>
      </c>
      <c r="AF564">
        <v>9</v>
      </c>
      <c r="AG564" s="116" t="s">
        <v>14</v>
      </c>
      <c r="AH564" s="116" t="s">
        <v>76</v>
      </c>
      <c r="AI564" s="116" t="s">
        <v>14</v>
      </c>
      <c r="AJ564" s="116" t="s">
        <v>14</v>
      </c>
      <c r="AL564" t="s">
        <v>274</v>
      </c>
      <c r="AO564">
        <v>15</v>
      </c>
    </row>
    <row r="565" spans="2:41" x14ac:dyDescent="0.25">
      <c r="B565" s="116" t="s">
        <v>251</v>
      </c>
      <c r="C565" s="116" t="s">
        <v>17</v>
      </c>
      <c r="D565" s="116" t="s">
        <v>56</v>
      </c>
      <c r="E565" s="116" t="s">
        <v>209</v>
      </c>
      <c r="F565" s="116" t="s">
        <v>27</v>
      </c>
      <c r="G565">
        <v>15</v>
      </c>
      <c r="H565" s="276"/>
      <c r="I565" s="116">
        <f>тБакМаг_2020_21_Зимен[[#This Row],[SUM(`TotalHours`)]]-тБакМаг_2020_21_Зимен[[#This Row],[Стари Часове]]</f>
        <v>15</v>
      </c>
      <c r="J565" s="116"/>
      <c r="K565" s="116"/>
      <c r="O565" t="s">
        <v>243</v>
      </c>
      <c r="P565" s="116" t="s">
        <v>17</v>
      </c>
      <c r="Q565" s="116" t="s">
        <v>59</v>
      </c>
      <c r="R565" s="116" t="s">
        <v>209</v>
      </c>
      <c r="S565" s="116" t="s">
        <v>20</v>
      </c>
      <c r="T565" s="192">
        <v>120</v>
      </c>
      <c r="U565" s="273"/>
      <c r="V56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5" s="192"/>
      <c r="X565" s="116"/>
      <c r="AB565" s="116" t="s">
        <v>243</v>
      </c>
      <c r="AC565" s="116" t="s">
        <v>210</v>
      </c>
      <c r="AD565">
        <v>15</v>
      </c>
      <c r="AE565" s="116" t="s">
        <v>67</v>
      </c>
      <c r="AF565">
        <v>10</v>
      </c>
      <c r="AG565" s="116" t="s">
        <v>14</v>
      </c>
      <c r="AH565" s="116" t="s">
        <v>77</v>
      </c>
      <c r="AI565" s="116" t="s">
        <v>14</v>
      </c>
      <c r="AJ565" s="116" t="s">
        <v>14</v>
      </c>
      <c r="AL565" t="s">
        <v>274</v>
      </c>
      <c r="AO565">
        <v>347.57</v>
      </c>
    </row>
    <row r="566" spans="2:41" x14ac:dyDescent="0.25">
      <c r="B566" s="116" t="s">
        <v>251</v>
      </c>
      <c r="C566" s="116" t="s">
        <v>17</v>
      </c>
      <c r="D566" s="116" t="s">
        <v>56</v>
      </c>
      <c r="E566" s="116" t="s">
        <v>209</v>
      </c>
      <c r="F566" s="116" t="s">
        <v>17</v>
      </c>
      <c r="G566">
        <v>2979</v>
      </c>
      <c r="H566" s="276">
        <v>2919</v>
      </c>
      <c r="I566" s="116">
        <f>тБакМаг_2020_21_Зимен[[#This Row],[SUM(`TotalHours`)]]-тБакМаг_2020_21_Зимен[[#This Row],[Стари Часове]]</f>
        <v>60</v>
      </c>
      <c r="J566" s="116" t="s">
        <v>273</v>
      </c>
      <c r="K566" s="116"/>
      <c r="O566" t="s">
        <v>243</v>
      </c>
      <c r="P566" s="116" t="s">
        <v>17</v>
      </c>
      <c r="Q566" s="116" t="s">
        <v>59</v>
      </c>
      <c r="R566" s="116" t="s">
        <v>209</v>
      </c>
      <c r="S566" s="116" t="s">
        <v>10</v>
      </c>
      <c r="T566" s="192">
        <v>15</v>
      </c>
      <c r="U566" s="273"/>
      <c r="V56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6" s="192"/>
      <c r="X566" s="116"/>
      <c r="AB566" s="116" t="s">
        <v>243</v>
      </c>
      <c r="AC566" s="116" t="s">
        <v>210</v>
      </c>
      <c r="AD566">
        <v>15</v>
      </c>
      <c r="AE566" s="116" t="s">
        <v>67</v>
      </c>
      <c r="AF566">
        <v>12</v>
      </c>
      <c r="AG566" s="116" t="s">
        <v>14</v>
      </c>
      <c r="AH566" s="116" t="s">
        <v>187</v>
      </c>
      <c r="AI566" s="116" t="s">
        <v>14</v>
      </c>
      <c r="AJ566" s="116" t="s">
        <v>14</v>
      </c>
      <c r="AL566" t="s">
        <v>274</v>
      </c>
      <c r="AO566">
        <v>202.6</v>
      </c>
    </row>
    <row r="567" spans="2:41" x14ac:dyDescent="0.25">
      <c r="B567" s="116" t="s">
        <v>251</v>
      </c>
      <c r="C567" s="116" t="s">
        <v>17</v>
      </c>
      <c r="D567" s="116" t="s">
        <v>56</v>
      </c>
      <c r="E567" s="116" t="s">
        <v>210</v>
      </c>
      <c r="F567" s="116" t="s">
        <v>10</v>
      </c>
      <c r="G567">
        <v>18</v>
      </c>
      <c r="H567" s="276"/>
      <c r="I567" s="116">
        <f>тБакМаг_2020_21_Зимен[[#This Row],[SUM(`TotalHours`)]]-тБакМаг_2020_21_Зимен[[#This Row],[Стари Часове]]</f>
        <v>18</v>
      </c>
      <c r="J567" s="116"/>
      <c r="K567" s="116"/>
      <c r="O567" t="s">
        <v>243</v>
      </c>
      <c r="P567" s="116" t="s">
        <v>17</v>
      </c>
      <c r="Q567" s="116" t="s">
        <v>59</v>
      </c>
      <c r="R567" s="116" t="s">
        <v>209</v>
      </c>
      <c r="S567" s="116" t="s">
        <v>13</v>
      </c>
      <c r="T567" s="192">
        <v>7.2</v>
      </c>
      <c r="U567" s="273"/>
      <c r="V56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7" s="192"/>
      <c r="X567" s="116"/>
      <c r="AB567" s="116" t="s">
        <v>243</v>
      </c>
      <c r="AC567" s="116" t="s">
        <v>210</v>
      </c>
      <c r="AD567">
        <v>15</v>
      </c>
      <c r="AE567" s="116" t="s">
        <v>67</v>
      </c>
      <c r="AF567">
        <v>12</v>
      </c>
      <c r="AG567" s="116" t="s">
        <v>14</v>
      </c>
      <c r="AH567" s="116" t="s">
        <v>187</v>
      </c>
      <c r="AI567" s="116" t="s">
        <v>14</v>
      </c>
      <c r="AJ567" s="116" t="s">
        <v>27</v>
      </c>
      <c r="AL567" t="s">
        <v>274</v>
      </c>
      <c r="AO567">
        <v>18</v>
      </c>
    </row>
    <row r="568" spans="2:41" x14ac:dyDescent="0.25">
      <c r="B568" s="116" t="s">
        <v>251</v>
      </c>
      <c r="C568" s="116" t="s">
        <v>17</v>
      </c>
      <c r="D568" s="116" t="s">
        <v>56</v>
      </c>
      <c r="E568" s="116" t="s">
        <v>210</v>
      </c>
      <c r="F568" s="116" t="s">
        <v>17</v>
      </c>
      <c r="G568">
        <v>1177.5</v>
      </c>
      <c r="H568" s="276"/>
      <c r="I568" s="116">
        <f>тБакМаг_2020_21_Зимен[[#This Row],[SUM(`TotalHours`)]]-тБакМаг_2020_21_Зимен[[#This Row],[Стари Часове]]</f>
        <v>1177.5</v>
      </c>
      <c r="J568" s="116"/>
      <c r="K568" s="116"/>
      <c r="O568" t="s">
        <v>243</v>
      </c>
      <c r="P568" s="116" t="s">
        <v>17</v>
      </c>
      <c r="Q568" s="116" t="s">
        <v>59</v>
      </c>
      <c r="R568" s="116" t="s">
        <v>209</v>
      </c>
      <c r="S568" s="116" t="s">
        <v>14</v>
      </c>
      <c r="T568" s="192">
        <v>22.5</v>
      </c>
      <c r="U568" s="273"/>
      <c r="V56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8" s="192"/>
      <c r="X568" s="116"/>
      <c r="AB568" s="116" t="s">
        <v>243</v>
      </c>
      <c r="AC568" s="116" t="s">
        <v>210</v>
      </c>
      <c r="AD568">
        <v>15</v>
      </c>
      <c r="AE568" s="116" t="s">
        <v>67</v>
      </c>
      <c r="AF568">
        <v>14</v>
      </c>
      <c r="AG568" s="116" t="s">
        <v>14</v>
      </c>
      <c r="AH568" s="116" t="s">
        <v>79</v>
      </c>
      <c r="AI568" s="116" t="s">
        <v>14</v>
      </c>
      <c r="AJ568" s="116" t="s">
        <v>14</v>
      </c>
      <c r="AL568" t="s">
        <v>274</v>
      </c>
      <c r="AO568">
        <v>85.71</v>
      </c>
    </row>
    <row r="569" spans="2:41" x14ac:dyDescent="0.25">
      <c r="B569" s="116" t="s">
        <v>251</v>
      </c>
      <c r="C569" s="116" t="s">
        <v>17</v>
      </c>
      <c r="D569" s="116" t="s">
        <v>56</v>
      </c>
      <c r="E569" s="116" t="s">
        <v>210</v>
      </c>
      <c r="F569" s="116" t="s">
        <v>19</v>
      </c>
      <c r="G569">
        <v>45</v>
      </c>
      <c r="H569" s="276"/>
      <c r="I569" s="116">
        <f>тБакМаг_2020_21_Зимен[[#This Row],[SUM(`TotalHours`)]]-тБакМаг_2020_21_Зимен[[#This Row],[Стари Часове]]</f>
        <v>45</v>
      </c>
      <c r="J569" s="116"/>
      <c r="K569" s="116"/>
      <c r="O569" t="s">
        <v>243</v>
      </c>
      <c r="P569" s="116" t="s">
        <v>17</v>
      </c>
      <c r="Q569" s="116" t="s">
        <v>59</v>
      </c>
      <c r="R569" s="116" t="s">
        <v>209</v>
      </c>
      <c r="S569" s="116" t="s">
        <v>16</v>
      </c>
      <c r="T569" s="192">
        <v>60</v>
      </c>
      <c r="U569" s="273"/>
      <c r="V56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69" s="192"/>
      <c r="X569" s="116"/>
      <c r="AB569" s="116" t="s">
        <v>243</v>
      </c>
      <c r="AC569" s="116" t="s">
        <v>210</v>
      </c>
      <c r="AD569">
        <v>15</v>
      </c>
      <c r="AE569" s="116" t="s">
        <v>67</v>
      </c>
      <c r="AF569">
        <v>16</v>
      </c>
      <c r="AG569" s="116" t="s">
        <v>14</v>
      </c>
      <c r="AH569" s="116" t="s">
        <v>81</v>
      </c>
      <c r="AI569" s="116" t="s">
        <v>14</v>
      </c>
      <c r="AJ569" s="116" t="s">
        <v>14</v>
      </c>
      <c r="AL569" t="s">
        <v>274</v>
      </c>
      <c r="AO569">
        <v>49.5</v>
      </c>
    </row>
    <row r="570" spans="2:41" x14ac:dyDescent="0.25">
      <c r="B570" s="116" t="s">
        <v>251</v>
      </c>
      <c r="C570" s="116" t="s">
        <v>17</v>
      </c>
      <c r="D570" s="116" t="s">
        <v>59</v>
      </c>
      <c r="E570" s="116" t="s">
        <v>209</v>
      </c>
      <c r="F570" s="116" t="s">
        <v>20</v>
      </c>
      <c r="G570">
        <v>120</v>
      </c>
      <c r="H570" s="276"/>
      <c r="I570" s="116">
        <f>тБакМаг_2020_21_Зимен[[#This Row],[SUM(`TotalHours`)]]-тБакМаг_2020_21_Зимен[[#This Row],[Стари Часове]]</f>
        <v>120</v>
      </c>
      <c r="J570" s="116"/>
      <c r="K570" s="116"/>
      <c r="O570" t="s">
        <v>243</v>
      </c>
      <c r="P570" s="116" t="s">
        <v>17</v>
      </c>
      <c r="Q570" s="116" t="s">
        <v>59</v>
      </c>
      <c r="R570" s="116" t="s">
        <v>209</v>
      </c>
      <c r="S570" s="116" t="s">
        <v>27</v>
      </c>
      <c r="T570" s="192">
        <v>120</v>
      </c>
      <c r="U570" s="273"/>
      <c r="V57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0" s="192"/>
      <c r="X570" s="116"/>
      <c r="AB570" s="116" t="s">
        <v>243</v>
      </c>
      <c r="AC570" s="116" t="s">
        <v>210</v>
      </c>
      <c r="AD570">
        <v>15</v>
      </c>
      <c r="AE570" s="116" t="s">
        <v>67</v>
      </c>
      <c r="AF570">
        <v>18</v>
      </c>
      <c r="AG570" s="116" t="s">
        <v>14</v>
      </c>
      <c r="AH570" s="116" t="s">
        <v>83</v>
      </c>
      <c r="AI570" s="116" t="s">
        <v>14</v>
      </c>
      <c r="AJ570" s="116" t="s">
        <v>14</v>
      </c>
      <c r="AL570" t="s">
        <v>274</v>
      </c>
      <c r="AO570">
        <v>108</v>
      </c>
    </row>
    <row r="571" spans="2:41" x14ac:dyDescent="0.25">
      <c r="B571" s="116" t="s">
        <v>251</v>
      </c>
      <c r="C571" s="116" t="s">
        <v>17</v>
      </c>
      <c r="D571" s="116" t="s">
        <v>59</v>
      </c>
      <c r="E571" s="116" t="s">
        <v>209</v>
      </c>
      <c r="F571" s="116" t="s">
        <v>11</v>
      </c>
      <c r="G571">
        <v>120</v>
      </c>
      <c r="H571" s="276"/>
      <c r="I571" s="116">
        <f>тБакМаг_2020_21_Зимен[[#This Row],[SUM(`TotalHours`)]]-тБакМаг_2020_21_Зимен[[#This Row],[Стари Часове]]</f>
        <v>120</v>
      </c>
      <c r="J571" s="116"/>
      <c r="K571" s="116"/>
      <c r="O571" t="s">
        <v>243</v>
      </c>
      <c r="P571" s="116" t="s">
        <v>17</v>
      </c>
      <c r="Q571" s="116" t="s">
        <v>59</v>
      </c>
      <c r="R571" s="116" t="s">
        <v>209</v>
      </c>
      <c r="S571" s="116" t="s">
        <v>17</v>
      </c>
      <c r="T571" s="192">
        <v>2807.9375</v>
      </c>
      <c r="U571" s="273"/>
      <c r="V57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1" s="192"/>
      <c r="X571" s="116"/>
      <c r="AB571" s="116" t="s">
        <v>243</v>
      </c>
      <c r="AC571" s="116" t="s">
        <v>210</v>
      </c>
      <c r="AD571">
        <v>15</v>
      </c>
      <c r="AE571" s="116" t="s">
        <v>67</v>
      </c>
      <c r="AF571">
        <v>19</v>
      </c>
      <c r="AG571" s="116" t="s">
        <v>14</v>
      </c>
      <c r="AH571" s="116" t="s">
        <v>84</v>
      </c>
      <c r="AI571" s="116" t="s">
        <v>14</v>
      </c>
      <c r="AJ571" s="116" t="s">
        <v>14</v>
      </c>
      <c r="AL571" t="s">
        <v>274</v>
      </c>
      <c r="AO571">
        <v>296.98</v>
      </c>
    </row>
    <row r="572" spans="2:41" x14ac:dyDescent="0.25">
      <c r="B572" s="116" t="s">
        <v>251</v>
      </c>
      <c r="C572" s="116" t="s">
        <v>17</v>
      </c>
      <c r="D572" s="116" t="s">
        <v>59</v>
      </c>
      <c r="E572" s="116" t="s">
        <v>209</v>
      </c>
      <c r="F572" s="116" t="s">
        <v>14</v>
      </c>
      <c r="G572">
        <v>3.75</v>
      </c>
      <c r="H572" s="276"/>
      <c r="I572" s="116">
        <f>тБакМаг_2020_21_Зимен[[#This Row],[SUM(`TotalHours`)]]-тБакМаг_2020_21_Зимен[[#This Row],[Стари Часове]]</f>
        <v>3.75</v>
      </c>
      <c r="J572" s="116"/>
      <c r="K572" s="116"/>
      <c r="O572" t="s">
        <v>243</v>
      </c>
      <c r="P572" s="116" t="s">
        <v>17</v>
      </c>
      <c r="Q572" s="116" t="s">
        <v>59</v>
      </c>
      <c r="R572" s="116" t="s">
        <v>210</v>
      </c>
      <c r="S572" s="116" t="s">
        <v>25</v>
      </c>
      <c r="T572" s="192">
        <v>54</v>
      </c>
      <c r="U572" s="273"/>
      <c r="V57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2" s="192"/>
      <c r="X572" s="116"/>
      <c r="AB572" s="116" t="s">
        <v>243</v>
      </c>
      <c r="AC572" s="116" t="s">
        <v>210</v>
      </c>
      <c r="AD572">
        <v>15</v>
      </c>
      <c r="AE572" s="116" t="s">
        <v>67</v>
      </c>
      <c r="AF572">
        <v>19</v>
      </c>
      <c r="AG572" s="116" t="s">
        <v>14</v>
      </c>
      <c r="AH572" s="116" t="s">
        <v>84</v>
      </c>
      <c r="AI572" s="116" t="s">
        <v>14</v>
      </c>
      <c r="AJ572" s="116" t="s">
        <v>27</v>
      </c>
      <c r="AL572" t="s">
        <v>274</v>
      </c>
      <c r="AO572">
        <v>26.5</v>
      </c>
    </row>
    <row r="573" spans="2:41" x14ac:dyDescent="0.25">
      <c r="B573" s="116" t="s">
        <v>251</v>
      </c>
      <c r="C573" s="116" t="s">
        <v>17</v>
      </c>
      <c r="D573" s="116" t="s">
        <v>59</v>
      </c>
      <c r="E573" s="116" t="s">
        <v>209</v>
      </c>
      <c r="F573" s="116" t="s">
        <v>27</v>
      </c>
      <c r="G573">
        <v>120</v>
      </c>
      <c r="H573" s="276"/>
      <c r="I573" s="116">
        <f>тБакМаг_2020_21_Зимен[[#This Row],[SUM(`TotalHours`)]]-тБакМаг_2020_21_Зимен[[#This Row],[Стари Часове]]</f>
        <v>120</v>
      </c>
      <c r="J573" s="116"/>
      <c r="K573" s="116"/>
      <c r="O573" t="s">
        <v>243</v>
      </c>
      <c r="P573" s="116" t="s">
        <v>17</v>
      </c>
      <c r="Q573" s="116" t="s">
        <v>59</v>
      </c>
      <c r="R573" s="116" t="s">
        <v>210</v>
      </c>
      <c r="S573" s="116" t="s">
        <v>14</v>
      </c>
      <c r="T573" s="192">
        <v>36</v>
      </c>
      <c r="U573" s="273"/>
      <c r="V57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3" s="192"/>
      <c r="X573" s="116"/>
      <c r="AB573" s="116" t="s">
        <v>243</v>
      </c>
      <c r="AC573" s="116" t="s">
        <v>210</v>
      </c>
      <c r="AD573">
        <v>15</v>
      </c>
      <c r="AE573" s="116" t="s">
        <v>67</v>
      </c>
      <c r="AF573">
        <v>20</v>
      </c>
      <c r="AG573" s="116" t="s">
        <v>14</v>
      </c>
      <c r="AH573" s="116" t="s">
        <v>85</v>
      </c>
      <c r="AI573" s="116" t="s">
        <v>14</v>
      </c>
      <c r="AJ573" s="116" t="s">
        <v>14</v>
      </c>
      <c r="AL573" t="s">
        <v>274</v>
      </c>
      <c r="AO573">
        <v>135</v>
      </c>
    </row>
    <row r="574" spans="2:41" x14ac:dyDescent="0.25">
      <c r="B574" s="116" t="s">
        <v>251</v>
      </c>
      <c r="C574" s="116" t="s">
        <v>17</v>
      </c>
      <c r="D574" s="116" t="s">
        <v>59</v>
      </c>
      <c r="E574" s="116" t="s">
        <v>209</v>
      </c>
      <c r="F574" s="116" t="s">
        <v>17</v>
      </c>
      <c r="G574">
        <v>2774.6628999999998</v>
      </c>
      <c r="H574" s="276"/>
      <c r="I574" s="116">
        <f>тБакМаг_2020_21_Зимен[[#This Row],[SUM(`TotalHours`)]]-тБакМаг_2020_21_Зимен[[#This Row],[Стари Часове]]</f>
        <v>2774.6628999999998</v>
      </c>
      <c r="J574" s="116"/>
      <c r="K574" s="116"/>
      <c r="O574" t="s">
        <v>243</v>
      </c>
      <c r="P574" s="116" t="s">
        <v>17</v>
      </c>
      <c r="Q574" s="116" t="s">
        <v>59</v>
      </c>
      <c r="R574" s="116" t="s">
        <v>210</v>
      </c>
      <c r="S574" s="116" t="s">
        <v>16</v>
      </c>
      <c r="T574" s="192">
        <v>45</v>
      </c>
      <c r="U574" s="273"/>
      <c r="V57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4" s="192"/>
      <c r="X574" s="116"/>
      <c r="AB574" s="116" t="s">
        <v>243</v>
      </c>
      <c r="AC574" s="116" t="s">
        <v>210</v>
      </c>
      <c r="AD574">
        <v>15</v>
      </c>
      <c r="AE574" s="116" t="s">
        <v>67</v>
      </c>
      <c r="AF574">
        <v>23</v>
      </c>
      <c r="AG574" s="116" t="s">
        <v>27</v>
      </c>
      <c r="AH574" s="116" t="s">
        <v>87</v>
      </c>
      <c r="AI574" s="116" t="s">
        <v>27</v>
      </c>
      <c r="AJ574" s="116" t="s">
        <v>9</v>
      </c>
      <c r="AL574" t="s">
        <v>274</v>
      </c>
      <c r="AO574">
        <v>30</v>
      </c>
    </row>
    <row r="575" spans="2:41" x14ac:dyDescent="0.25">
      <c r="B575" s="116" t="s">
        <v>251</v>
      </c>
      <c r="C575" s="116" t="s">
        <v>17</v>
      </c>
      <c r="D575" s="116" t="s">
        <v>59</v>
      </c>
      <c r="E575" s="116" t="s">
        <v>210</v>
      </c>
      <c r="F575" s="116" t="s">
        <v>8</v>
      </c>
      <c r="G575">
        <v>30</v>
      </c>
      <c r="H575" s="276"/>
      <c r="I575" s="116">
        <f>тБакМаг_2020_21_Зимен[[#This Row],[SUM(`TotalHours`)]]-тБакМаг_2020_21_Зимен[[#This Row],[Стари Часове]]</f>
        <v>30</v>
      </c>
      <c r="J575" s="116"/>
      <c r="K575" s="116"/>
      <c r="O575" t="s">
        <v>243</v>
      </c>
      <c r="P575" s="116" t="s">
        <v>17</v>
      </c>
      <c r="Q575" s="116" t="s">
        <v>59</v>
      </c>
      <c r="R575" s="116" t="s">
        <v>210</v>
      </c>
      <c r="S575" s="116" t="s">
        <v>17</v>
      </c>
      <c r="T575" s="192">
        <v>4242</v>
      </c>
      <c r="U575" s="273"/>
      <c r="V57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5" s="192"/>
      <c r="X575" s="116"/>
      <c r="AB575" s="116" t="s">
        <v>243</v>
      </c>
      <c r="AC575" s="116" t="s">
        <v>210</v>
      </c>
      <c r="AD575">
        <v>15</v>
      </c>
      <c r="AE575" s="116" t="s">
        <v>67</v>
      </c>
      <c r="AF575">
        <v>23</v>
      </c>
      <c r="AG575" s="116" t="s">
        <v>27</v>
      </c>
      <c r="AH575" s="116" t="s">
        <v>87</v>
      </c>
      <c r="AI575" s="116" t="s">
        <v>27</v>
      </c>
      <c r="AJ575" s="116" t="s">
        <v>12</v>
      </c>
      <c r="AL575" t="s">
        <v>274</v>
      </c>
      <c r="AO575">
        <v>79.5</v>
      </c>
    </row>
    <row r="576" spans="2:41" x14ac:dyDescent="0.25">
      <c r="B576" s="116" t="s">
        <v>251</v>
      </c>
      <c r="C576" s="116" t="s">
        <v>17</v>
      </c>
      <c r="D576" s="116" t="s">
        <v>59</v>
      </c>
      <c r="E576" s="116" t="s">
        <v>210</v>
      </c>
      <c r="F576" s="116" t="s">
        <v>11</v>
      </c>
      <c r="G576">
        <v>30</v>
      </c>
      <c r="H576" s="276"/>
      <c r="I576" s="116">
        <f>тБакМаг_2020_21_Зимен[[#This Row],[SUM(`TotalHours`)]]-тБакМаг_2020_21_Зимен[[#This Row],[Стари Часове]]</f>
        <v>30</v>
      </c>
      <c r="J576" s="116"/>
      <c r="K576" s="116"/>
      <c r="O576" t="s">
        <v>243</v>
      </c>
      <c r="P576" s="116" t="s">
        <v>17</v>
      </c>
      <c r="Q576" s="116" t="s">
        <v>59</v>
      </c>
      <c r="R576" s="116" t="s">
        <v>210</v>
      </c>
      <c r="S576" s="116" t="s">
        <v>19</v>
      </c>
      <c r="T576" s="192">
        <v>45</v>
      </c>
      <c r="U576" s="273"/>
      <c r="V57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6" s="192"/>
      <c r="X576" s="116"/>
      <c r="AB576" s="116" t="s">
        <v>243</v>
      </c>
      <c r="AC576" s="116" t="s">
        <v>210</v>
      </c>
      <c r="AD576">
        <v>15</v>
      </c>
      <c r="AE576" s="116" t="s">
        <v>67</v>
      </c>
      <c r="AF576">
        <v>23</v>
      </c>
      <c r="AG576" s="116" t="s">
        <v>27</v>
      </c>
      <c r="AH576" s="116" t="s">
        <v>87</v>
      </c>
      <c r="AI576" s="116" t="s">
        <v>27</v>
      </c>
      <c r="AJ576" s="116" t="s">
        <v>14</v>
      </c>
      <c r="AL576" t="s">
        <v>274</v>
      </c>
      <c r="AO576">
        <v>93</v>
      </c>
    </row>
    <row r="577" spans="2:41" x14ac:dyDescent="0.25">
      <c r="B577" s="116" t="s">
        <v>251</v>
      </c>
      <c r="C577" s="116" t="s">
        <v>17</v>
      </c>
      <c r="D577" s="116" t="s">
        <v>59</v>
      </c>
      <c r="E577" s="116" t="s">
        <v>210</v>
      </c>
      <c r="F577" s="116" t="s">
        <v>25</v>
      </c>
      <c r="G577">
        <v>188</v>
      </c>
      <c r="H577" s="276"/>
      <c r="I577" s="116">
        <f>тБакМаг_2020_21_Зимен[[#This Row],[SUM(`TotalHours`)]]-тБакМаг_2020_21_Зимен[[#This Row],[Стари Часове]]</f>
        <v>188</v>
      </c>
      <c r="J577" s="116"/>
      <c r="K577" s="116"/>
      <c r="O577" t="s">
        <v>243</v>
      </c>
      <c r="P577" s="116" t="s">
        <v>17</v>
      </c>
      <c r="Q577" s="116" t="s">
        <v>31</v>
      </c>
      <c r="R577" s="116" t="s">
        <v>209</v>
      </c>
      <c r="S577" s="116" t="s">
        <v>25</v>
      </c>
      <c r="T577" s="192">
        <v>60</v>
      </c>
      <c r="U577" s="273"/>
      <c r="V57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7" s="192"/>
      <c r="X577" s="116"/>
      <c r="AB577" s="116" t="s">
        <v>243</v>
      </c>
      <c r="AC577" s="116" t="s">
        <v>210</v>
      </c>
      <c r="AD577">
        <v>15</v>
      </c>
      <c r="AE577" s="116" t="s">
        <v>67</v>
      </c>
      <c r="AF577">
        <v>23</v>
      </c>
      <c r="AG577" s="116" t="s">
        <v>27</v>
      </c>
      <c r="AH577" s="116" t="s">
        <v>87</v>
      </c>
      <c r="AI577" s="116" t="s">
        <v>27</v>
      </c>
      <c r="AJ577" s="116" t="s">
        <v>15</v>
      </c>
      <c r="AL577" t="s">
        <v>274</v>
      </c>
      <c r="AO577">
        <v>18</v>
      </c>
    </row>
    <row r="578" spans="2:41" x14ac:dyDescent="0.25">
      <c r="B578" s="116" t="s">
        <v>251</v>
      </c>
      <c r="C578" s="116" t="s">
        <v>17</v>
      </c>
      <c r="D578" s="116" t="s">
        <v>59</v>
      </c>
      <c r="E578" s="116" t="s">
        <v>210</v>
      </c>
      <c r="F578" s="116" t="s">
        <v>17</v>
      </c>
      <c r="G578">
        <v>5864.5</v>
      </c>
      <c r="H578" s="276"/>
      <c r="I578" s="116">
        <f>тБакМаг_2020_21_Зимен[[#This Row],[SUM(`TotalHours`)]]-тБакМаг_2020_21_Зимен[[#This Row],[Стари Часове]]</f>
        <v>5864.5</v>
      </c>
      <c r="J578" s="116"/>
      <c r="K578" s="116"/>
      <c r="O578" t="s">
        <v>243</v>
      </c>
      <c r="P578" s="116" t="s">
        <v>17</v>
      </c>
      <c r="Q578" s="116" t="s">
        <v>31</v>
      </c>
      <c r="R578" s="116" t="s">
        <v>209</v>
      </c>
      <c r="S578" s="116" t="s">
        <v>17</v>
      </c>
      <c r="T578" s="192">
        <v>1440</v>
      </c>
      <c r="U578" s="273"/>
      <c r="V57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8" s="192"/>
      <c r="X578" s="116"/>
      <c r="AB578" s="116" t="s">
        <v>243</v>
      </c>
      <c r="AC578" s="116" t="s">
        <v>210</v>
      </c>
      <c r="AD578">
        <v>15</v>
      </c>
      <c r="AE578" s="116" t="s">
        <v>67</v>
      </c>
      <c r="AF578">
        <v>23</v>
      </c>
      <c r="AG578" s="116" t="s">
        <v>27</v>
      </c>
      <c r="AH578" s="116" t="s">
        <v>87</v>
      </c>
      <c r="AI578" s="116" t="s">
        <v>27</v>
      </c>
      <c r="AJ578" s="116" t="s">
        <v>27</v>
      </c>
      <c r="AL578" t="s">
        <v>274</v>
      </c>
      <c r="AO578">
        <v>2929</v>
      </c>
    </row>
    <row r="579" spans="2:41" x14ac:dyDescent="0.25">
      <c r="B579" s="116" t="s">
        <v>251</v>
      </c>
      <c r="C579" s="116" t="s">
        <v>17</v>
      </c>
      <c r="D579" s="116" t="s">
        <v>59</v>
      </c>
      <c r="E579" s="116" t="s">
        <v>210</v>
      </c>
      <c r="F579" s="116" t="s">
        <v>19</v>
      </c>
      <c r="G579">
        <v>60</v>
      </c>
      <c r="H579" s="276"/>
      <c r="I579" s="116">
        <f>тБакМаг_2020_21_Зимен[[#This Row],[SUM(`TotalHours`)]]-тБакМаг_2020_21_Зимен[[#This Row],[Стари Часове]]</f>
        <v>60</v>
      </c>
      <c r="J579" s="116"/>
      <c r="K579" s="116"/>
      <c r="O579" t="s">
        <v>243</v>
      </c>
      <c r="P579" s="116" t="s">
        <v>17</v>
      </c>
      <c r="Q579" s="116" t="s">
        <v>31</v>
      </c>
      <c r="R579" s="116" t="s">
        <v>210</v>
      </c>
      <c r="S579" s="116" t="s">
        <v>25</v>
      </c>
      <c r="T579" s="192">
        <v>48</v>
      </c>
      <c r="U579" s="273"/>
      <c r="V57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79" s="192"/>
      <c r="X579" s="116"/>
      <c r="AB579" s="116" t="s">
        <v>243</v>
      </c>
      <c r="AC579" s="116" t="s">
        <v>210</v>
      </c>
      <c r="AD579">
        <v>15</v>
      </c>
      <c r="AE579" s="116" t="s">
        <v>67</v>
      </c>
      <c r="AF579">
        <v>23</v>
      </c>
      <c r="AG579" s="116" t="s">
        <v>27</v>
      </c>
      <c r="AH579" s="116" t="s">
        <v>87</v>
      </c>
      <c r="AI579" s="116" t="s">
        <v>27</v>
      </c>
      <c r="AJ579" s="116" t="s">
        <v>17</v>
      </c>
      <c r="AL579" t="s">
        <v>274</v>
      </c>
      <c r="AO579">
        <v>97.5</v>
      </c>
    </row>
    <row r="580" spans="2:41" x14ac:dyDescent="0.25">
      <c r="B580" s="116" t="s">
        <v>251</v>
      </c>
      <c r="C580" s="116" t="s">
        <v>17</v>
      </c>
      <c r="D580" s="116" t="s">
        <v>31</v>
      </c>
      <c r="E580" s="116" t="s">
        <v>209</v>
      </c>
      <c r="F580" s="116" t="s">
        <v>9</v>
      </c>
      <c r="G580">
        <v>30</v>
      </c>
      <c r="H580" s="276"/>
      <c r="I580" s="116">
        <f>тБакМаг_2020_21_Зимен[[#This Row],[SUM(`TotalHours`)]]-тБакМаг_2020_21_Зимен[[#This Row],[Стари Часове]]</f>
        <v>30</v>
      </c>
      <c r="J580" s="116"/>
      <c r="K580" s="116"/>
      <c r="O580" t="s">
        <v>243</v>
      </c>
      <c r="P580" s="116" t="s">
        <v>17</v>
      </c>
      <c r="Q580" s="116" t="s">
        <v>31</v>
      </c>
      <c r="R580" s="116" t="s">
        <v>210</v>
      </c>
      <c r="S580" s="116" t="s">
        <v>17</v>
      </c>
      <c r="T580" s="192">
        <v>810</v>
      </c>
      <c r="U580" s="273"/>
      <c r="V58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0" s="192"/>
      <c r="X580" s="116"/>
      <c r="AB580" s="116" t="s">
        <v>243</v>
      </c>
      <c r="AC580" s="116" t="s">
        <v>210</v>
      </c>
      <c r="AD580">
        <v>15</v>
      </c>
      <c r="AE580" s="116" t="s">
        <v>67</v>
      </c>
      <c r="AF580">
        <v>24</v>
      </c>
      <c r="AG580" s="116" t="s">
        <v>27</v>
      </c>
      <c r="AH580" s="116" t="s">
        <v>88</v>
      </c>
      <c r="AI580" s="116" t="s">
        <v>27</v>
      </c>
      <c r="AJ580" s="116" t="s">
        <v>14</v>
      </c>
      <c r="AL580" t="s">
        <v>274</v>
      </c>
      <c r="AO580">
        <v>13.5</v>
      </c>
    </row>
    <row r="581" spans="2:41" x14ac:dyDescent="0.25">
      <c r="B581" s="116" t="s">
        <v>251</v>
      </c>
      <c r="C581" s="116" t="s">
        <v>17</v>
      </c>
      <c r="D581" s="116" t="s">
        <v>31</v>
      </c>
      <c r="E581" s="116" t="s">
        <v>209</v>
      </c>
      <c r="F581" s="116" t="s">
        <v>25</v>
      </c>
      <c r="G581">
        <v>60</v>
      </c>
      <c r="H581" s="276"/>
      <c r="I581" s="116">
        <f>тБакМаг_2020_21_Зимен[[#This Row],[SUM(`TotalHours`)]]-тБакМаг_2020_21_Зимен[[#This Row],[Стари Часове]]</f>
        <v>60</v>
      </c>
      <c r="J581" s="116"/>
      <c r="K581" s="116"/>
      <c r="O581" t="s">
        <v>243</v>
      </c>
      <c r="P581" s="116" t="s">
        <v>17</v>
      </c>
      <c r="Q581" s="116" t="s">
        <v>54</v>
      </c>
      <c r="R581" s="116" t="s">
        <v>209</v>
      </c>
      <c r="S581" s="116" t="s">
        <v>10</v>
      </c>
      <c r="T581" s="192">
        <v>30</v>
      </c>
      <c r="U581" s="273"/>
      <c r="V58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1" s="192"/>
      <c r="X581" s="116"/>
      <c r="AB581" s="116" t="s">
        <v>243</v>
      </c>
      <c r="AC581" s="116" t="s">
        <v>210</v>
      </c>
      <c r="AD581">
        <v>15</v>
      </c>
      <c r="AE581" s="116" t="s">
        <v>67</v>
      </c>
      <c r="AF581">
        <v>24</v>
      </c>
      <c r="AG581" s="116" t="s">
        <v>27</v>
      </c>
      <c r="AH581" s="116" t="s">
        <v>88</v>
      </c>
      <c r="AI581" s="116" t="s">
        <v>27</v>
      </c>
      <c r="AJ581" s="116" t="s">
        <v>27</v>
      </c>
      <c r="AL581" t="s">
        <v>274</v>
      </c>
      <c r="AO581">
        <v>231</v>
      </c>
    </row>
    <row r="582" spans="2:41" x14ac:dyDescent="0.25">
      <c r="B582" s="116" t="s">
        <v>251</v>
      </c>
      <c r="C582" s="116" t="s">
        <v>17</v>
      </c>
      <c r="D582" s="116" t="s">
        <v>31</v>
      </c>
      <c r="E582" s="116" t="s">
        <v>209</v>
      </c>
      <c r="F582" s="116" t="s">
        <v>27</v>
      </c>
      <c r="G582">
        <v>5</v>
      </c>
      <c r="H582" s="276"/>
      <c r="I582" s="116">
        <f>тБакМаг_2020_21_Зимен[[#This Row],[SUM(`TotalHours`)]]-тБакМаг_2020_21_Зимен[[#This Row],[Стари Часове]]</f>
        <v>5</v>
      </c>
      <c r="J582" s="116"/>
      <c r="K582" s="116"/>
      <c r="O582" t="s">
        <v>243</v>
      </c>
      <c r="P582" s="116" t="s">
        <v>17</v>
      </c>
      <c r="Q582" s="116" t="s">
        <v>54</v>
      </c>
      <c r="R582" s="116" t="s">
        <v>209</v>
      </c>
      <c r="S582" s="116" t="s">
        <v>12</v>
      </c>
      <c r="T582" s="192">
        <v>60</v>
      </c>
      <c r="U582" s="273"/>
      <c r="V58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2" s="192"/>
      <c r="X582" s="116"/>
      <c r="AB582" s="116" t="s">
        <v>243</v>
      </c>
      <c r="AC582" s="116" t="s">
        <v>210</v>
      </c>
      <c r="AD582">
        <v>16</v>
      </c>
      <c r="AE582" s="116" t="s">
        <v>90</v>
      </c>
      <c r="AF582">
        <v>1</v>
      </c>
      <c r="AG582" s="116" t="s">
        <v>17</v>
      </c>
      <c r="AH582" s="116" t="s">
        <v>176</v>
      </c>
      <c r="AI582" s="116" t="s">
        <v>17</v>
      </c>
      <c r="AJ582" s="116" t="s">
        <v>17</v>
      </c>
      <c r="AL582" t="s">
        <v>274</v>
      </c>
      <c r="AO582">
        <v>24</v>
      </c>
    </row>
    <row r="583" spans="2:41" x14ac:dyDescent="0.25">
      <c r="B583" s="116" t="s">
        <v>251</v>
      </c>
      <c r="C583" s="116" t="s">
        <v>17</v>
      </c>
      <c r="D583" s="116" t="s">
        <v>31</v>
      </c>
      <c r="E583" s="116" t="s">
        <v>209</v>
      </c>
      <c r="F583" s="116" t="s">
        <v>17</v>
      </c>
      <c r="G583">
        <v>1815</v>
      </c>
      <c r="H583" s="276"/>
      <c r="I583" s="116">
        <f>тБакМаг_2020_21_Зимен[[#This Row],[SUM(`TotalHours`)]]-тБакМаг_2020_21_Зимен[[#This Row],[Стари Часове]]</f>
        <v>1815</v>
      </c>
      <c r="J583" s="116"/>
      <c r="K583" s="116"/>
      <c r="O583" t="s">
        <v>243</v>
      </c>
      <c r="P583" s="116" t="s">
        <v>17</v>
      </c>
      <c r="Q583" s="116" t="s">
        <v>54</v>
      </c>
      <c r="R583" s="116" t="s">
        <v>209</v>
      </c>
      <c r="S583" s="116" t="s">
        <v>14</v>
      </c>
      <c r="T583" s="192">
        <v>120</v>
      </c>
      <c r="U583" s="273"/>
      <c r="V58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3" s="192"/>
      <c r="X583" s="116"/>
      <c r="AB583" s="116" t="s">
        <v>243</v>
      </c>
      <c r="AC583" s="116" t="s">
        <v>210</v>
      </c>
      <c r="AD583">
        <v>16</v>
      </c>
      <c r="AE583" s="116" t="s">
        <v>90</v>
      </c>
      <c r="AF583">
        <v>2</v>
      </c>
      <c r="AG583" s="116" t="s">
        <v>17</v>
      </c>
      <c r="AH583" s="116" t="s">
        <v>90</v>
      </c>
      <c r="AI583" s="116" t="s">
        <v>17</v>
      </c>
      <c r="AJ583" s="116" t="s">
        <v>8</v>
      </c>
      <c r="AL583" t="s">
        <v>274</v>
      </c>
      <c r="AO583">
        <v>22.5</v>
      </c>
    </row>
    <row r="584" spans="2:41" x14ac:dyDescent="0.25">
      <c r="B584" s="116" t="s">
        <v>251</v>
      </c>
      <c r="C584" s="116" t="s">
        <v>17</v>
      </c>
      <c r="D584" s="116" t="s">
        <v>31</v>
      </c>
      <c r="E584" s="116" t="s">
        <v>209</v>
      </c>
      <c r="F584" s="116" t="s">
        <v>19</v>
      </c>
      <c r="G584">
        <v>60</v>
      </c>
      <c r="H584" s="276"/>
      <c r="I584" s="116">
        <f>тБакМаг_2020_21_Зимен[[#This Row],[SUM(`TotalHours`)]]-тБакМаг_2020_21_Зимен[[#This Row],[Стари Часове]]</f>
        <v>60</v>
      </c>
      <c r="J584" s="116"/>
      <c r="K584" s="116"/>
      <c r="O584" t="s">
        <v>243</v>
      </c>
      <c r="P584" s="116" t="s">
        <v>17</v>
      </c>
      <c r="Q584" s="116" t="s">
        <v>54</v>
      </c>
      <c r="R584" s="116" t="s">
        <v>209</v>
      </c>
      <c r="S584" s="116" t="s">
        <v>238</v>
      </c>
      <c r="T584" s="192">
        <v>30</v>
      </c>
      <c r="U584" s="273"/>
      <c r="V58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4" s="192"/>
      <c r="X584" s="116"/>
      <c r="AB584" s="116" t="s">
        <v>243</v>
      </c>
      <c r="AC584" s="116" t="s">
        <v>210</v>
      </c>
      <c r="AD584">
        <v>16</v>
      </c>
      <c r="AE584" s="116" t="s">
        <v>90</v>
      </c>
      <c r="AF584">
        <v>2</v>
      </c>
      <c r="AG584" s="116" t="s">
        <v>17</v>
      </c>
      <c r="AH584" s="116" t="s">
        <v>90</v>
      </c>
      <c r="AI584" s="116" t="s">
        <v>17</v>
      </c>
      <c r="AJ584" s="116" t="s">
        <v>24</v>
      </c>
      <c r="AL584" t="s">
        <v>274</v>
      </c>
      <c r="AO584">
        <v>15</v>
      </c>
    </row>
    <row r="585" spans="2:41" x14ac:dyDescent="0.25">
      <c r="B585" s="116" t="s">
        <v>251</v>
      </c>
      <c r="C585" s="116" t="s">
        <v>17</v>
      </c>
      <c r="D585" s="116" t="s">
        <v>31</v>
      </c>
      <c r="E585" s="116" t="s">
        <v>210</v>
      </c>
      <c r="F585" s="116" t="s">
        <v>17</v>
      </c>
      <c r="G585">
        <v>810</v>
      </c>
      <c r="H585" s="276"/>
      <c r="I585" s="116">
        <f>тБакМаг_2020_21_Зимен[[#This Row],[SUM(`TotalHours`)]]-тБакМаг_2020_21_Зимен[[#This Row],[Стари Часове]]</f>
        <v>810</v>
      </c>
      <c r="J585" s="116"/>
      <c r="K585" s="116"/>
      <c r="O585" t="s">
        <v>243</v>
      </c>
      <c r="P585" s="116" t="s">
        <v>17</v>
      </c>
      <c r="Q585" s="116" t="s">
        <v>54</v>
      </c>
      <c r="R585" s="116" t="s">
        <v>209</v>
      </c>
      <c r="S585" s="116" t="s">
        <v>17</v>
      </c>
      <c r="T585" s="192">
        <v>525</v>
      </c>
      <c r="U585" s="273"/>
      <c r="V58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5" s="192"/>
      <c r="X585" s="116"/>
      <c r="AB585" s="116" t="s">
        <v>243</v>
      </c>
      <c r="AC585" s="116" t="s">
        <v>210</v>
      </c>
      <c r="AD585">
        <v>16</v>
      </c>
      <c r="AE585" s="116" t="s">
        <v>90</v>
      </c>
      <c r="AF585">
        <v>2</v>
      </c>
      <c r="AG585" s="116" t="s">
        <v>17</v>
      </c>
      <c r="AH585" s="116" t="s">
        <v>90</v>
      </c>
      <c r="AI585" s="116" t="s">
        <v>17</v>
      </c>
      <c r="AJ585" s="116" t="s">
        <v>12</v>
      </c>
      <c r="AL585" t="s">
        <v>274</v>
      </c>
      <c r="AO585">
        <v>18</v>
      </c>
    </row>
    <row r="586" spans="2:41" x14ac:dyDescent="0.25">
      <c r="B586" s="116" t="s">
        <v>251</v>
      </c>
      <c r="C586" s="116" t="s">
        <v>17</v>
      </c>
      <c r="D586" s="116" t="s">
        <v>54</v>
      </c>
      <c r="E586" s="116" t="s">
        <v>209</v>
      </c>
      <c r="F586" s="116" t="s">
        <v>20</v>
      </c>
      <c r="G586">
        <v>60</v>
      </c>
      <c r="H586" s="276"/>
      <c r="I586" s="116">
        <f>тБакМаг_2020_21_Зимен[[#This Row],[SUM(`TotalHours`)]]-тБакМаг_2020_21_Зимен[[#This Row],[Стари Часове]]</f>
        <v>60</v>
      </c>
      <c r="J586" s="116"/>
      <c r="K586" s="116"/>
      <c r="O586" t="s">
        <v>243</v>
      </c>
      <c r="P586" s="116" t="s">
        <v>17</v>
      </c>
      <c r="Q586" s="116" t="s">
        <v>176</v>
      </c>
      <c r="R586" s="116" t="s">
        <v>210</v>
      </c>
      <c r="S586" s="116" t="s">
        <v>17</v>
      </c>
      <c r="T586" s="192">
        <v>24</v>
      </c>
      <c r="U586" s="273"/>
      <c r="V58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6" s="192"/>
      <c r="X586" s="116"/>
      <c r="AB586" s="116" t="s">
        <v>243</v>
      </c>
      <c r="AC586" s="116" t="s">
        <v>210</v>
      </c>
      <c r="AD586">
        <v>16</v>
      </c>
      <c r="AE586" s="116" t="s">
        <v>90</v>
      </c>
      <c r="AF586">
        <v>2</v>
      </c>
      <c r="AG586" s="116" t="s">
        <v>17</v>
      </c>
      <c r="AH586" s="116" t="s">
        <v>90</v>
      </c>
      <c r="AI586" s="116" t="s">
        <v>17</v>
      </c>
      <c r="AJ586" s="116" t="s">
        <v>16</v>
      </c>
      <c r="AL586" t="s">
        <v>274</v>
      </c>
      <c r="AO586">
        <v>24</v>
      </c>
    </row>
    <row r="587" spans="2:41" x14ac:dyDescent="0.25">
      <c r="B587" s="116" t="s">
        <v>251</v>
      </c>
      <c r="C587" s="116" t="s">
        <v>17</v>
      </c>
      <c r="D587" s="116" t="s">
        <v>54</v>
      </c>
      <c r="E587" s="116" t="s">
        <v>209</v>
      </c>
      <c r="F587" s="116" t="s">
        <v>14</v>
      </c>
      <c r="G587">
        <v>178.8312</v>
      </c>
      <c r="H587" s="276"/>
      <c r="I587" s="116">
        <f>тБакМаг_2020_21_Зимен[[#This Row],[SUM(`TotalHours`)]]-тБакМаг_2020_21_Зимен[[#This Row],[Стари Часове]]</f>
        <v>178.8312</v>
      </c>
      <c r="J587" s="116"/>
      <c r="K587" s="116"/>
      <c r="O587" t="s">
        <v>243</v>
      </c>
      <c r="P587" s="116" t="s">
        <v>17</v>
      </c>
      <c r="Q587" s="116" t="s">
        <v>66</v>
      </c>
      <c r="R587" s="116" t="s">
        <v>209</v>
      </c>
      <c r="S587" s="116" t="s">
        <v>20</v>
      </c>
      <c r="T587" s="192">
        <v>60</v>
      </c>
      <c r="U587" s="273"/>
      <c r="V58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7" s="192"/>
      <c r="X587" s="116"/>
      <c r="AB587" s="116" t="s">
        <v>243</v>
      </c>
      <c r="AC587" s="116" t="s">
        <v>210</v>
      </c>
      <c r="AD587">
        <v>16</v>
      </c>
      <c r="AE587" s="116" t="s">
        <v>90</v>
      </c>
      <c r="AF587">
        <v>2</v>
      </c>
      <c r="AG587" s="116" t="s">
        <v>17</v>
      </c>
      <c r="AH587" s="116" t="s">
        <v>90</v>
      </c>
      <c r="AI587" s="116" t="s">
        <v>17</v>
      </c>
      <c r="AJ587" s="116" t="s">
        <v>17</v>
      </c>
      <c r="AL587" t="s">
        <v>274</v>
      </c>
      <c r="AO587">
        <v>1056</v>
      </c>
    </row>
    <row r="588" spans="2:41" x14ac:dyDescent="0.25">
      <c r="B588" s="116" t="s">
        <v>251</v>
      </c>
      <c r="C588" s="116" t="s">
        <v>17</v>
      </c>
      <c r="D588" s="116" t="s">
        <v>54</v>
      </c>
      <c r="E588" s="116" t="s">
        <v>209</v>
      </c>
      <c r="F588" s="116" t="s">
        <v>27</v>
      </c>
      <c r="G588">
        <v>30</v>
      </c>
      <c r="H588" s="276"/>
      <c r="I588" s="116">
        <f>тБакМаг_2020_21_Зимен[[#This Row],[SUM(`TotalHours`)]]-тБакМаг_2020_21_Зимен[[#This Row],[Стари Часове]]</f>
        <v>30</v>
      </c>
      <c r="J588" s="116"/>
      <c r="K588" s="116"/>
      <c r="O588" t="s">
        <v>243</v>
      </c>
      <c r="P588" s="116" t="s">
        <v>17</v>
      </c>
      <c r="Q588" s="116" t="s">
        <v>66</v>
      </c>
      <c r="R588" s="116" t="s">
        <v>209</v>
      </c>
      <c r="S588" s="116" t="s">
        <v>10</v>
      </c>
      <c r="T588" s="192">
        <v>9</v>
      </c>
      <c r="U588" s="273"/>
      <c r="V58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8" s="192"/>
      <c r="X588" s="116"/>
      <c r="AB588" s="116" t="s">
        <v>243</v>
      </c>
      <c r="AC588" s="116" t="s">
        <v>210</v>
      </c>
      <c r="AD588">
        <v>18</v>
      </c>
      <c r="AE588" s="116" t="s">
        <v>94</v>
      </c>
      <c r="AF588">
        <v>1</v>
      </c>
      <c r="AG588" s="116" t="s">
        <v>8</v>
      </c>
      <c r="AH588" s="116" t="s">
        <v>202</v>
      </c>
      <c r="AI588" s="116" t="s">
        <v>8</v>
      </c>
      <c r="AJ588" s="116" t="s">
        <v>8</v>
      </c>
      <c r="AL588" t="s">
        <v>274</v>
      </c>
      <c r="AO588">
        <v>239.4</v>
      </c>
    </row>
    <row r="589" spans="2:41" x14ac:dyDescent="0.25">
      <c r="B589" s="116" t="s">
        <v>251</v>
      </c>
      <c r="C589" s="116" t="s">
        <v>17</v>
      </c>
      <c r="D589" s="116" t="s">
        <v>54</v>
      </c>
      <c r="E589" s="116" t="s">
        <v>209</v>
      </c>
      <c r="F589" s="116" t="s">
        <v>17</v>
      </c>
      <c r="G589">
        <v>1155</v>
      </c>
      <c r="H589" s="276"/>
      <c r="I589" s="116">
        <f>тБакМаг_2020_21_Зимен[[#This Row],[SUM(`TotalHours`)]]-тБакМаг_2020_21_Зимен[[#This Row],[Стари Часове]]</f>
        <v>1155</v>
      </c>
      <c r="J589" s="116"/>
      <c r="K589" s="116"/>
      <c r="O589" t="s">
        <v>243</v>
      </c>
      <c r="P589" s="116" t="s">
        <v>17</v>
      </c>
      <c r="Q589" s="116" t="s">
        <v>66</v>
      </c>
      <c r="R589" s="116" t="s">
        <v>209</v>
      </c>
      <c r="S589" s="116" t="s">
        <v>25</v>
      </c>
      <c r="T589" s="192">
        <v>60</v>
      </c>
      <c r="U589" s="273"/>
      <c r="V58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89" s="192"/>
      <c r="X589" s="116"/>
      <c r="AB589" s="116" t="s">
        <v>243</v>
      </c>
      <c r="AC589" s="116" t="s">
        <v>210</v>
      </c>
      <c r="AD589">
        <v>18</v>
      </c>
      <c r="AE589" s="116" t="s">
        <v>94</v>
      </c>
      <c r="AF589">
        <v>2</v>
      </c>
      <c r="AG589" s="116" t="s">
        <v>8</v>
      </c>
      <c r="AH589" s="116" t="s">
        <v>95</v>
      </c>
      <c r="AI589" s="116" t="s">
        <v>8</v>
      </c>
      <c r="AJ589" s="116" t="s">
        <v>8</v>
      </c>
      <c r="AL589" t="s">
        <v>274</v>
      </c>
      <c r="AO589">
        <v>1116.5</v>
      </c>
    </row>
    <row r="590" spans="2:41" x14ac:dyDescent="0.25">
      <c r="B590" s="116" t="s">
        <v>251</v>
      </c>
      <c r="C590" s="116" t="s">
        <v>17</v>
      </c>
      <c r="D590" s="116" t="s">
        <v>176</v>
      </c>
      <c r="E590" s="116" t="s">
        <v>210</v>
      </c>
      <c r="F590" s="116" t="s">
        <v>17</v>
      </c>
      <c r="G590">
        <v>450</v>
      </c>
      <c r="H590" s="276"/>
      <c r="I590" s="116">
        <f>тБакМаг_2020_21_Зимен[[#This Row],[SUM(`TotalHours`)]]-тБакМаг_2020_21_Зимен[[#This Row],[Стари Часове]]</f>
        <v>450</v>
      </c>
      <c r="J590" s="116"/>
      <c r="K590" s="116"/>
      <c r="O590" t="s">
        <v>243</v>
      </c>
      <c r="P590" s="116" t="s">
        <v>17</v>
      </c>
      <c r="Q590" s="116" t="s">
        <v>66</v>
      </c>
      <c r="R590" s="116" t="s">
        <v>209</v>
      </c>
      <c r="S590" s="116" t="s">
        <v>16</v>
      </c>
      <c r="T590" s="192">
        <v>60</v>
      </c>
      <c r="U590" s="273"/>
      <c r="V59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0" s="192"/>
      <c r="X590" s="116"/>
      <c r="AB590" s="116" t="s">
        <v>243</v>
      </c>
      <c r="AC590" s="116" t="s">
        <v>210</v>
      </c>
      <c r="AD590">
        <v>18</v>
      </c>
      <c r="AE590" s="116" t="s">
        <v>94</v>
      </c>
      <c r="AF590">
        <v>2</v>
      </c>
      <c r="AG590" s="116" t="s">
        <v>8</v>
      </c>
      <c r="AH590" s="116" t="s">
        <v>95</v>
      </c>
      <c r="AI590" s="116" t="s">
        <v>8</v>
      </c>
      <c r="AJ590" s="116" t="s">
        <v>15</v>
      </c>
      <c r="AL590" t="s">
        <v>274</v>
      </c>
      <c r="AO590">
        <v>12</v>
      </c>
    </row>
    <row r="591" spans="2:41" x14ac:dyDescent="0.25">
      <c r="B591" s="116" t="s">
        <v>251</v>
      </c>
      <c r="C591" s="116" t="s">
        <v>17</v>
      </c>
      <c r="D591" s="116" t="s">
        <v>66</v>
      </c>
      <c r="E591" s="116" t="s">
        <v>209</v>
      </c>
      <c r="F591" s="116" t="s">
        <v>20</v>
      </c>
      <c r="G591">
        <v>60</v>
      </c>
      <c r="H591" s="276"/>
      <c r="I591" s="116">
        <f>тБакМаг_2020_21_Зимен[[#This Row],[SUM(`TotalHours`)]]-тБакМаг_2020_21_Зимен[[#This Row],[Стари Часове]]</f>
        <v>60</v>
      </c>
      <c r="J591" s="116"/>
      <c r="K591" s="116"/>
      <c r="O591" t="s">
        <v>243</v>
      </c>
      <c r="P591" s="116" t="s">
        <v>17</v>
      </c>
      <c r="Q591" s="116" t="s">
        <v>66</v>
      </c>
      <c r="R591" s="116" t="s">
        <v>209</v>
      </c>
      <c r="S591" s="116" t="s">
        <v>17</v>
      </c>
      <c r="T591" s="192">
        <v>2358</v>
      </c>
      <c r="U591" s="273"/>
      <c r="V59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1" s="192"/>
      <c r="X591" s="116"/>
      <c r="AB591" s="116" t="s">
        <v>243</v>
      </c>
      <c r="AC591" s="116" t="s">
        <v>210</v>
      </c>
      <c r="AD591">
        <v>18</v>
      </c>
      <c r="AE591" s="116" t="s">
        <v>94</v>
      </c>
      <c r="AF591">
        <v>3</v>
      </c>
      <c r="AG591" s="116" t="s">
        <v>8</v>
      </c>
      <c r="AH591" s="116" t="s">
        <v>96</v>
      </c>
      <c r="AI591" s="116" t="s">
        <v>8</v>
      </c>
      <c r="AJ591" s="116" t="s">
        <v>8</v>
      </c>
      <c r="AL591" t="s">
        <v>274</v>
      </c>
      <c r="AO591">
        <v>90.4</v>
      </c>
    </row>
    <row r="592" spans="2:41" x14ac:dyDescent="0.25">
      <c r="B592" s="116" t="s">
        <v>251</v>
      </c>
      <c r="C592" s="116" t="s">
        <v>17</v>
      </c>
      <c r="D592" s="116" t="s">
        <v>66</v>
      </c>
      <c r="E592" s="116" t="s">
        <v>209</v>
      </c>
      <c r="F592" s="116" t="s">
        <v>25</v>
      </c>
      <c r="G592">
        <v>60</v>
      </c>
      <c r="H592" s="276"/>
      <c r="I592" s="116">
        <f>тБакМаг_2020_21_Зимен[[#This Row],[SUM(`TotalHours`)]]-тБакМаг_2020_21_Зимен[[#This Row],[Стари Часове]]</f>
        <v>60</v>
      </c>
      <c r="J592" s="116"/>
      <c r="K592" s="116"/>
      <c r="O592" t="s">
        <v>243</v>
      </c>
      <c r="P592" s="116" t="s">
        <v>17</v>
      </c>
      <c r="Q592" s="116" t="s">
        <v>66</v>
      </c>
      <c r="R592" s="116" t="s">
        <v>210</v>
      </c>
      <c r="S592" s="116" t="s">
        <v>25</v>
      </c>
      <c r="T592" s="192">
        <v>60</v>
      </c>
      <c r="U592" s="273"/>
      <c r="V59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2" s="192"/>
      <c r="X592" s="116"/>
      <c r="AB592" s="116" t="s">
        <v>243</v>
      </c>
      <c r="AC592" s="116" t="s">
        <v>210</v>
      </c>
      <c r="AD592">
        <v>18</v>
      </c>
      <c r="AE592" s="116" t="s">
        <v>94</v>
      </c>
      <c r="AF592">
        <v>3</v>
      </c>
      <c r="AG592" s="116" t="s">
        <v>8</v>
      </c>
      <c r="AH592" s="116" t="s">
        <v>96</v>
      </c>
      <c r="AI592" s="116" t="s">
        <v>8</v>
      </c>
      <c r="AJ592" s="116" t="s">
        <v>9</v>
      </c>
      <c r="AL592" t="s">
        <v>274</v>
      </c>
      <c r="AO592">
        <v>18.399999999999999</v>
      </c>
    </row>
    <row r="593" spans="2:41" x14ac:dyDescent="0.25">
      <c r="B593" s="116" t="s">
        <v>251</v>
      </c>
      <c r="C593" s="116" t="s">
        <v>17</v>
      </c>
      <c r="D593" s="116" t="s">
        <v>66</v>
      </c>
      <c r="E593" s="116" t="s">
        <v>209</v>
      </c>
      <c r="F593" s="116" t="s">
        <v>27</v>
      </c>
      <c r="G593">
        <v>15</v>
      </c>
      <c r="H593" s="276"/>
      <c r="I593" s="116">
        <f>тБакМаг_2020_21_Зимен[[#This Row],[SUM(`TotalHours`)]]-тБакМаг_2020_21_Зимен[[#This Row],[Стари Часове]]</f>
        <v>15</v>
      </c>
      <c r="J593" s="116"/>
      <c r="K593" s="116"/>
      <c r="O593" t="s">
        <v>243</v>
      </c>
      <c r="P593" s="116" t="s">
        <v>17</v>
      </c>
      <c r="Q593" s="116" t="s">
        <v>66</v>
      </c>
      <c r="R593" s="116" t="s">
        <v>210</v>
      </c>
      <c r="S593" s="116" t="s">
        <v>17</v>
      </c>
      <c r="T593" s="192">
        <v>330</v>
      </c>
      <c r="U593" s="273"/>
      <c r="V59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3" s="192"/>
      <c r="X593" s="116"/>
      <c r="AB593" s="116" t="s">
        <v>243</v>
      </c>
      <c r="AC593" s="116" t="s">
        <v>210</v>
      </c>
      <c r="AD593">
        <v>18</v>
      </c>
      <c r="AE593" s="116" t="s">
        <v>94</v>
      </c>
      <c r="AF593">
        <v>3</v>
      </c>
      <c r="AG593" s="116" t="s">
        <v>8</v>
      </c>
      <c r="AH593" s="116" t="s">
        <v>96</v>
      </c>
      <c r="AI593" s="116" t="s">
        <v>8</v>
      </c>
      <c r="AJ593" s="116" t="s">
        <v>17</v>
      </c>
      <c r="AL593" t="s">
        <v>274</v>
      </c>
      <c r="AO593">
        <v>72</v>
      </c>
    </row>
    <row r="594" spans="2:41" x14ac:dyDescent="0.25">
      <c r="B594" s="116" t="s">
        <v>251</v>
      </c>
      <c r="C594" s="116" t="s">
        <v>17</v>
      </c>
      <c r="D594" s="116" t="s">
        <v>66</v>
      </c>
      <c r="E594" s="116" t="s">
        <v>209</v>
      </c>
      <c r="F594" s="116" t="s">
        <v>17</v>
      </c>
      <c r="G594">
        <v>2403</v>
      </c>
      <c r="H594" s="276"/>
      <c r="I594" s="116">
        <f>тБакМаг_2020_21_Зимен[[#This Row],[SUM(`TotalHours`)]]-тБакМаг_2020_21_Зимен[[#This Row],[Стари Часове]]</f>
        <v>2403</v>
      </c>
      <c r="J594" s="116"/>
      <c r="K594" s="116"/>
      <c r="O594" t="s">
        <v>243</v>
      </c>
      <c r="P594" s="116" t="s">
        <v>17</v>
      </c>
      <c r="Q594" s="116" t="s">
        <v>90</v>
      </c>
      <c r="R594" s="116" t="s">
        <v>209</v>
      </c>
      <c r="S594" s="116" t="s">
        <v>20</v>
      </c>
      <c r="T594" s="192">
        <v>19.2</v>
      </c>
      <c r="U594" s="273"/>
      <c r="V59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4" s="192"/>
      <c r="X594" s="116"/>
      <c r="AB594" s="116" t="s">
        <v>243</v>
      </c>
      <c r="AC594" s="116" t="s">
        <v>210</v>
      </c>
      <c r="AD594">
        <v>18</v>
      </c>
      <c r="AE594" s="116" t="s">
        <v>94</v>
      </c>
      <c r="AF594">
        <v>4</v>
      </c>
      <c r="AG594" s="116" t="s">
        <v>8</v>
      </c>
      <c r="AH594" s="116" t="s">
        <v>97</v>
      </c>
      <c r="AI594" s="116" t="s">
        <v>8</v>
      </c>
      <c r="AJ594" s="116" t="s">
        <v>8</v>
      </c>
      <c r="AL594" t="s">
        <v>274</v>
      </c>
      <c r="AO594">
        <v>225</v>
      </c>
    </row>
    <row r="595" spans="2:41" x14ac:dyDescent="0.25">
      <c r="B595" s="116" t="s">
        <v>251</v>
      </c>
      <c r="C595" s="116" t="s">
        <v>17</v>
      </c>
      <c r="D595" s="116" t="s">
        <v>66</v>
      </c>
      <c r="E595" s="116" t="s">
        <v>210</v>
      </c>
      <c r="F595" s="116" t="s">
        <v>25</v>
      </c>
      <c r="G595">
        <v>45</v>
      </c>
      <c r="H595" s="276"/>
      <c r="I595" s="116">
        <f>тБакМаг_2020_21_Зимен[[#This Row],[SUM(`TotalHours`)]]-тБакМаг_2020_21_Зимен[[#This Row],[Стари Часове]]</f>
        <v>45</v>
      </c>
      <c r="J595" s="116"/>
      <c r="K595" s="116"/>
      <c r="O595" t="s">
        <v>243</v>
      </c>
      <c r="P595" s="116" t="s">
        <v>17</v>
      </c>
      <c r="Q595" s="116" t="s">
        <v>90</v>
      </c>
      <c r="R595" s="116" t="s">
        <v>209</v>
      </c>
      <c r="S595" s="116" t="s">
        <v>14</v>
      </c>
      <c r="T595" s="192">
        <v>55.5</v>
      </c>
      <c r="U595" s="273"/>
      <c r="V59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5" s="192"/>
      <c r="X595" s="116"/>
      <c r="AB595" s="116" t="s">
        <v>243</v>
      </c>
      <c r="AC595" s="116" t="s">
        <v>210</v>
      </c>
      <c r="AD595">
        <v>18</v>
      </c>
      <c r="AE595" s="116" t="s">
        <v>94</v>
      </c>
      <c r="AF595">
        <v>5</v>
      </c>
      <c r="AG595" s="116" t="s">
        <v>8</v>
      </c>
      <c r="AH595" s="116" t="s">
        <v>98</v>
      </c>
      <c r="AI595" s="116" t="s">
        <v>8</v>
      </c>
      <c r="AJ595" s="116" t="s">
        <v>8</v>
      </c>
      <c r="AL595" t="s">
        <v>274</v>
      </c>
      <c r="AO595">
        <v>2297.94</v>
      </c>
    </row>
    <row r="596" spans="2:41" x14ac:dyDescent="0.25">
      <c r="B596" s="116" t="s">
        <v>251</v>
      </c>
      <c r="C596" s="116" t="s">
        <v>17</v>
      </c>
      <c r="D596" s="116" t="s">
        <v>66</v>
      </c>
      <c r="E596" s="116" t="s">
        <v>210</v>
      </c>
      <c r="F596" s="116" t="s">
        <v>17</v>
      </c>
      <c r="G596">
        <v>621</v>
      </c>
      <c r="H596" s="276"/>
      <c r="I596" s="116">
        <f>тБакМаг_2020_21_Зимен[[#This Row],[SUM(`TotalHours`)]]-тБакМаг_2020_21_Зимен[[#This Row],[Стари Часове]]</f>
        <v>621</v>
      </c>
      <c r="J596" s="116"/>
      <c r="K596" s="116"/>
      <c r="O596" t="s">
        <v>243</v>
      </c>
      <c r="P596" s="116" t="s">
        <v>17</v>
      </c>
      <c r="Q596" s="116" t="s">
        <v>90</v>
      </c>
      <c r="R596" s="116" t="s">
        <v>209</v>
      </c>
      <c r="S596" s="116" t="s">
        <v>16</v>
      </c>
      <c r="T596" s="192">
        <v>45</v>
      </c>
      <c r="U596" s="273"/>
      <c r="V59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6" s="192"/>
      <c r="X596" s="116"/>
      <c r="AB596" s="116" t="s">
        <v>243</v>
      </c>
      <c r="AC596" s="116" t="s">
        <v>210</v>
      </c>
      <c r="AD596">
        <v>18</v>
      </c>
      <c r="AE596" s="116" t="s">
        <v>94</v>
      </c>
      <c r="AF596">
        <v>5</v>
      </c>
      <c r="AG596" s="116" t="s">
        <v>8</v>
      </c>
      <c r="AH596" s="116" t="s">
        <v>98</v>
      </c>
      <c r="AI596" s="116" t="s">
        <v>8</v>
      </c>
      <c r="AJ596" s="116" t="s">
        <v>11</v>
      </c>
      <c r="AL596" t="s">
        <v>274</v>
      </c>
      <c r="AO596">
        <v>60</v>
      </c>
    </row>
    <row r="597" spans="2:41" x14ac:dyDescent="0.25">
      <c r="B597" s="116" t="s">
        <v>251</v>
      </c>
      <c r="C597" s="116" t="s">
        <v>17</v>
      </c>
      <c r="D597" s="116" t="s">
        <v>90</v>
      </c>
      <c r="E597" s="116" t="s">
        <v>209</v>
      </c>
      <c r="F597" s="116" t="s">
        <v>14</v>
      </c>
      <c r="G597">
        <v>30</v>
      </c>
      <c r="H597" s="276"/>
      <c r="I597" s="116">
        <f>тБакМаг_2020_21_Зимен[[#This Row],[SUM(`TotalHours`)]]-тБакМаг_2020_21_Зимен[[#This Row],[Стари Часове]]</f>
        <v>30</v>
      </c>
      <c r="J597" s="116"/>
      <c r="K597" s="116"/>
      <c r="O597" t="s">
        <v>243</v>
      </c>
      <c r="P597" s="116" t="s">
        <v>17</v>
      </c>
      <c r="Q597" s="116" t="s">
        <v>90</v>
      </c>
      <c r="R597" s="116" t="s">
        <v>209</v>
      </c>
      <c r="S597" s="116" t="s">
        <v>17</v>
      </c>
      <c r="T597" s="192">
        <v>2555.375</v>
      </c>
      <c r="U597" s="273"/>
      <c r="V59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7" s="192"/>
      <c r="X597" s="116"/>
      <c r="AB597" s="116" t="s">
        <v>243</v>
      </c>
      <c r="AC597" s="116" t="s">
        <v>210</v>
      </c>
      <c r="AD597">
        <v>18</v>
      </c>
      <c r="AE597" s="116" t="s">
        <v>94</v>
      </c>
      <c r="AF597">
        <v>5</v>
      </c>
      <c r="AG597" s="116" t="s">
        <v>8</v>
      </c>
      <c r="AH597" s="116" t="s">
        <v>98</v>
      </c>
      <c r="AI597" s="116" t="s">
        <v>8</v>
      </c>
      <c r="AJ597" s="116" t="s">
        <v>18</v>
      </c>
      <c r="AL597" t="s">
        <v>274</v>
      </c>
      <c r="AO597">
        <v>29.25</v>
      </c>
    </row>
    <row r="598" spans="2:41" x14ac:dyDescent="0.25">
      <c r="B598" s="116" t="s">
        <v>251</v>
      </c>
      <c r="C598" s="116" t="s">
        <v>17</v>
      </c>
      <c r="D598" s="116" t="s">
        <v>90</v>
      </c>
      <c r="E598" s="116" t="s">
        <v>209</v>
      </c>
      <c r="F598" s="116" t="s">
        <v>16</v>
      </c>
      <c r="G598">
        <v>90</v>
      </c>
      <c r="H598" s="276"/>
      <c r="I598" s="116">
        <f>тБакМаг_2020_21_Зимен[[#This Row],[SUM(`TotalHours`)]]-тБакМаг_2020_21_Зимен[[#This Row],[Стари Часове]]</f>
        <v>90</v>
      </c>
      <c r="J598" s="116"/>
      <c r="K598" s="116"/>
      <c r="O598" t="s">
        <v>243</v>
      </c>
      <c r="P598" s="116" t="s">
        <v>17</v>
      </c>
      <c r="Q598" s="116" t="s">
        <v>90</v>
      </c>
      <c r="R598" s="116" t="s">
        <v>210</v>
      </c>
      <c r="S598" s="116" t="s">
        <v>24</v>
      </c>
      <c r="T598" s="192">
        <v>15</v>
      </c>
      <c r="U598" s="273"/>
      <c r="V59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8" s="192"/>
      <c r="X598" s="116"/>
      <c r="AB598" s="116" t="s">
        <v>243</v>
      </c>
      <c r="AC598" s="116" t="s">
        <v>210</v>
      </c>
      <c r="AD598">
        <v>19</v>
      </c>
      <c r="AE598" s="116" t="s">
        <v>99</v>
      </c>
      <c r="AF598">
        <v>1</v>
      </c>
      <c r="AG598" s="116" t="s">
        <v>8</v>
      </c>
      <c r="AH598" s="116" t="s">
        <v>99</v>
      </c>
      <c r="AI598" s="116" t="s">
        <v>8</v>
      </c>
      <c r="AJ598" s="116" t="s">
        <v>8</v>
      </c>
      <c r="AL598" t="s">
        <v>274</v>
      </c>
      <c r="AO598">
        <v>1205.92</v>
      </c>
    </row>
    <row r="599" spans="2:41" x14ac:dyDescent="0.25">
      <c r="B599" s="116" t="s">
        <v>251</v>
      </c>
      <c r="C599" s="116" t="s">
        <v>17</v>
      </c>
      <c r="D599" s="116" t="s">
        <v>90</v>
      </c>
      <c r="E599" s="116" t="s">
        <v>209</v>
      </c>
      <c r="F599" s="116" t="s">
        <v>27</v>
      </c>
      <c r="G599">
        <v>36.5</v>
      </c>
      <c r="H599" s="276"/>
      <c r="I599" s="116">
        <f>тБакМаг_2020_21_Зимен[[#This Row],[SUM(`TotalHours`)]]-тБакМаг_2020_21_Зимен[[#This Row],[Стари Часове]]</f>
        <v>36.5</v>
      </c>
      <c r="J599" s="116"/>
      <c r="K599" s="116"/>
      <c r="O599" t="s">
        <v>243</v>
      </c>
      <c r="P599" s="116" t="s">
        <v>17</v>
      </c>
      <c r="Q599" s="116" t="s">
        <v>90</v>
      </c>
      <c r="R599" s="116" t="s">
        <v>210</v>
      </c>
      <c r="S599" s="116" t="s">
        <v>8</v>
      </c>
      <c r="T599" s="192">
        <v>22.5</v>
      </c>
      <c r="U599" s="273"/>
      <c r="V59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599" s="192"/>
      <c r="X599" s="116"/>
      <c r="AB599" s="116" t="s">
        <v>243</v>
      </c>
      <c r="AC599" s="116" t="s">
        <v>210</v>
      </c>
      <c r="AD599">
        <v>20</v>
      </c>
      <c r="AE599" s="116" t="s">
        <v>100</v>
      </c>
      <c r="AF599">
        <v>1</v>
      </c>
      <c r="AG599" s="116" t="s">
        <v>9</v>
      </c>
      <c r="AH599" s="116" t="s">
        <v>101</v>
      </c>
      <c r="AI599" s="116" t="s">
        <v>9</v>
      </c>
      <c r="AJ599" s="116" t="s">
        <v>9</v>
      </c>
      <c r="AL599" t="s">
        <v>274</v>
      </c>
      <c r="AO599">
        <v>1081.5</v>
      </c>
    </row>
    <row r="600" spans="2:41" x14ac:dyDescent="0.25">
      <c r="B600" s="116" t="s">
        <v>251</v>
      </c>
      <c r="C600" s="116" t="s">
        <v>17</v>
      </c>
      <c r="D600" s="116" t="s">
        <v>90</v>
      </c>
      <c r="E600" s="116" t="s">
        <v>209</v>
      </c>
      <c r="F600" s="116" t="s">
        <v>17</v>
      </c>
      <c r="G600">
        <v>4324.1961000000001</v>
      </c>
      <c r="H600" s="276"/>
      <c r="I600" s="116">
        <f>тБакМаг_2020_21_Зимен[[#This Row],[SUM(`TotalHours`)]]-тБакМаг_2020_21_Зимен[[#This Row],[Стари Часове]]</f>
        <v>4324.1961000000001</v>
      </c>
      <c r="J600" s="116"/>
      <c r="K600" s="116"/>
      <c r="O600" t="s">
        <v>243</v>
      </c>
      <c r="P600" s="116" t="s">
        <v>17</v>
      </c>
      <c r="Q600" s="116" t="s">
        <v>90</v>
      </c>
      <c r="R600" s="116" t="s">
        <v>210</v>
      </c>
      <c r="S600" s="116" t="s">
        <v>12</v>
      </c>
      <c r="T600" s="192">
        <v>18</v>
      </c>
      <c r="U600" s="273"/>
      <c r="V60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0" s="192"/>
      <c r="X600" s="116"/>
      <c r="AB600" s="116" t="s">
        <v>243</v>
      </c>
      <c r="AC600" s="116" t="s">
        <v>210</v>
      </c>
      <c r="AD600">
        <v>20</v>
      </c>
      <c r="AE600" s="116" t="s">
        <v>100</v>
      </c>
      <c r="AF600">
        <v>2</v>
      </c>
      <c r="AG600" s="116" t="s">
        <v>9</v>
      </c>
      <c r="AH600" s="116" t="s">
        <v>102</v>
      </c>
      <c r="AI600" s="116" t="s">
        <v>9</v>
      </c>
      <c r="AJ600" s="116" t="s">
        <v>9</v>
      </c>
      <c r="AL600" t="s">
        <v>274</v>
      </c>
      <c r="AO600">
        <v>346.5</v>
      </c>
    </row>
    <row r="601" spans="2:41" x14ac:dyDescent="0.25">
      <c r="B601" s="116" t="s">
        <v>251</v>
      </c>
      <c r="C601" s="116" t="s">
        <v>17</v>
      </c>
      <c r="D601" s="116" t="s">
        <v>90</v>
      </c>
      <c r="E601" s="116" t="s">
        <v>210</v>
      </c>
      <c r="F601" s="116" t="s">
        <v>14</v>
      </c>
      <c r="G601">
        <v>15</v>
      </c>
      <c r="H601" s="276"/>
      <c r="I601" s="116">
        <f>тБакМаг_2020_21_Зимен[[#This Row],[SUM(`TotalHours`)]]-тБакМаг_2020_21_Зимен[[#This Row],[Стари Часове]]</f>
        <v>15</v>
      </c>
      <c r="J601" s="116"/>
      <c r="K601" s="116"/>
      <c r="O601" t="s">
        <v>243</v>
      </c>
      <c r="P601" s="116" t="s">
        <v>17</v>
      </c>
      <c r="Q601" s="116" t="s">
        <v>90</v>
      </c>
      <c r="R601" s="116" t="s">
        <v>210</v>
      </c>
      <c r="S601" s="116" t="s">
        <v>16</v>
      </c>
      <c r="T601" s="192">
        <v>24</v>
      </c>
      <c r="U601" s="273"/>
      <c r="V60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1" s="192"/>
      <c r="X601" s="116"/>
      <c r="AB601" s="116" t="s">
        <v>243</v>
      </c>
      <c r="AC601" s="116" t="s">
        <v>210</v>
      </c>
      <c r="AD601">
        <v>21</v>
      </c>
      <c r="AE601" s="116" t="s">
        <v>103</v>
      </c>
      <c r="AF601">
        <v>1</v>
      </c>
      <c r="AG601" s="116" t="s">
        <v>13</v>
      </c>
      <c r="AH601" s="116" t="s">
        <v>104</v>
      </c>
      <c r="AI601" s="116" t="s">
        <v>13</v>
      </c>
      <c r="AJ601" s="116" t="s">
        <v>13</v>
      </c>
      <c r="AL601" t="s">
        <v>274</v>
      </c>
      <c r="AO601">
        <v>720.3</v>
      </c>
    </row>
    <row r="602" spans="2:41" x14ac:dyDescent="0.25">
      <c r="B602" s="116" t="s">
        <v>251</v>
      </c>
      <c r="C602" s="116" t="s">
        <v>17</v>
      </c>
      <c r="D602" s="116" t="s">
        <v>90</v>
      </c>
      <c r="E602" s="116" t="s">
        <v>210</v>
      </c>
      <c r="F602" s="116" t="s">
        <v>16</v>
      </c>
      <c r="G602">
        <v>30</v>
      </c>
      <c r="H602" s="276"/>
      <c r="I602" s="116">
        <f>тБакМаг_2020_21_Зимен[[#This Row],[SUM(`TotalHours`)]]-тБакМаг_2020_21_Зимен[[#This Row],[Стари Часове]]</f>
        <v>30</v>
      </c>
      <c r="J602" s="116"/>
      <c r="K602" s="116"/>
      <c r="O602" t="s">
        <v>243</v>
      </c>
      <c r="P602" s="116" t="s">
        <v>17</v>
      </c>
      <c r="Q602" s="116" t="s">
        <v>90</v>
      </c>
      <c r="R602" s="116" t="s">
        <v>210</v>
      </c>
      <c r="S602" s="116" t="s">
        <v>17</v>
      </c>
      <c r="T602" s="192">
        <v>1056</v>
      </c>
      <c r="U602" s="273"/>
      <c r="V60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2" s="192"/>
      <c r="X602" s="116"/>
      <c r="AB602" s="116" t="s">
        <v>243</v>
      </c>
      <c r="AC602" s="116" t="s">
        <v>210</v>
      </c>
      <c r="AD602">
        <v>21</v>
      </c>
      <c r="AE602" s="116" t="s">
        <v>103</v>
      </c>
      <c r="AF602">
        <v>2</v>
      </c>
      <c r="AG602" s="116" t="s">
        <v>13</v>
      </c>
      <c r="AH602" s="116" t="s">
        <v>105</v>
      </c>
      <c r="AI602" s="116" t="s">
        <v>13</v>
      </c>
      <c r="AJ602" s="116" t="s">
        <v>13</v>
      </c>
      <c r="AL602" t="s">
        <v>274</v>
      </c>
      <c r="AO602">
        <v>48</v>
      </c>
    </row>
    <row r="603" spans="2:41" x14ac:dyDescent="0.25">
      <c r="B603" s="116" t="s">
        <v>251</v>
      </c>
      <c r="C603" s="116" t="s">
        <v>17</v>
      </c>
      <c r="D603" s="116" t="s">
        <v>90</v>
      </c>
      <c r="E603" s="116" t="s">
        <v>210</v>
      </c>
      <c r="F603" s="116" t="s">
        <v>17</v>
      </c>
      <c r="G603">
        <v>669</v>
      </c>
      <c r="H603" s="276"/>
      <c r="I603" s="116">
        <f>тБакМаг_2020_21_Зимен[[#This Row],[SUM(`TotalHours`)]]-тБакМаг_2020_21_Зимен[[#This Row],[Стари Часове]]</f>
        <v>669</v>
      </c>
      <c r="J603" s="116"/>
      <c r="K603" s="116"/>
      <c r="O603" t="s">
        <v>243</v>
      </c>
      <c r="P603" s="116" t="s">
        <v>17</v>
      </c>
      <c r="Q603" s="116" t="s">
        <v>91</v>
      </c>
      <c r="R603" s="116" t="s">
        <v>209</v>
      </c>
      <c r="S603" s="116" t="s">
        <v>20</v>
      </c>
      <c r="T603" s="192">
        <v>4.8</v>
      </c>
      <c r="U603" s="273"/>
      <c r="V60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3" s="192"/>
      <c r="X603" s="116"/>
      <c r="AB603" s="116" t="s">
        <v>243</v>
      </c>
      <c r="AC603" s="116" t="s">
        <v>210</v>
      </c>
      <c r="AD603">
        <v>21</v>
      </c>
      <c r="AE603" s="116" t="s">
        <v>103</v>
      </c>
      <c r="AF603">
        <v>4</v>
      </c>
      <c r="AG603" s="116" t="s">
        <v>13</v>
      </c>
      <c r="AH603" s="116" t="s">
        <v>107</v>
      </c>
      <c r="AI603" s="116" t="s">
        <v>13</v>
      </c>
      <c r="AJ603" s="116" t="s">
        <v>13</v>
      </c>
      <c r="AL603" t="s">
        <v>274</v>
      </c>
      <c r="AO603">
        <v>108</v>
      </c>
    </row>
    <row r="604" spans="2:41" x14ac:dyDescent="0.25">
      <c r="B604" s="116" t="s">
        <v>251</v>
      </c>
      <c r="C604" s="116" t="s">
        <v>17</v>
      </c>
      <c r="D604" s="116" t="s">
        <v>91</v>
      </c>
      <c r="E604" s="116" t="s">
        <v>209</v>
      </c>
      <c r="F604" s="116" t="s">
        <v>17</v>
      </c>
      <c r="G604">
        <v>792</v>
      </c>
      <c r="H604" s="276"/>
      <c r="I604" s="116">
        <f>тБакМаг_2020_21_Зимен[[#This Row],[SUM(`TotalHours`)]]-тБакМаг_2020_21_Зимен[[#This Row],[Стари Часове]]</f>
        <v>792</v>
      </c>
      <c r="J604" s="116"/>
      <c r="K604" s="116"/>
      <c r="O604" t="s">
        <v>243</v>
      </c>
      <c r="P604" s="116" t="s">
        <v>17</v>
      </c>
      <c r="Q604" s="116" t="s">
        <v>91</v>
      </c>
      <c r="R604" s="116" t="s">
        <v>209</v>
      </c>
      <c r="S604" s="116" t="s">
        <v>14</v>
      </c>
      <c r="T604" s="192">
        <v>4.5</v>
      </c>
      <c r="U604" s="273"/>
      <c r="V60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4" s="192"/>
      <c r="X604" s="116"/>
      <c r="AB604" s="116" t="s">
        <v>243</v>
      </c>
      <c r="AC604" s="116" t="s">
        <v>210</v>
      </c>
      <c r="AD604">
        <v>21</v>
      </c>
      <c r="AE604" s="116" t="s">
        <v>103</v>
      </c>
      <c r="AF604">
        <v>5</v>
      </c>
      <c r="AG604" s="116" t="s">
        <v>13</v>
      </c>
      <c r="AH604" s="116" t="s">
        <v>108</v>
      </c>
      <c r="AI604" s="116" t="s">
        <v>13</v>
      </c>
      <c r="AJ604" s="116" t="s">
        <v>8</v>
      </c>
      <c r="AL604" t="s">
        <v>274</v>
      </c>
      <c r="AO604">
        <v>68</v>
      </c>
    </row>
    <row r="605" spans="2:41" x14ac:dyDescent="0.25">
      <c r="B605" s="116" t="s">
        <v>251</v>
      </c>
      <c r="C605" s="116" t="s">
        <v>18</v>
      </c>
      <c r="D605" s="116" t="s">
        <v>123</v>
      </c>
      <c r="E605" s="116" t="s">
        <v>209</v>
      </c>
      <c r="F605" s="116" t="s">
        <v>8</v>
      </c>
      <c r="G605" s="275">
        <v>218</v>
      </c>
      <c r="H605" s="276">
        <v>240</v>
      </c>
      <c r="I605" s="116">
        <f>тБакМаг_2020_21_Зимен[[#This Row],[SUM(`TotalHours`)]]-тБакМаг_2020_21_Зимен[[#This Row],[Стари Часове]]</f>
        <v>-22</v>
      </c>
      <c r="J605" s="116" t="s">
        <v>267</v>
      </c>
      <c r="K605" s="116"/>
      <c r="O605" t="s">
        <v>243</v>
      </c>
      <c r="P605" s="116" t="s">
        <v>17</v>
      </c>
      <c r="Q605" s="116" t="s">
        <v>91</v>
      </c>
      <c r="R605" s="116" t="s">
        <v>209</v>
      </c>
      <c r="S605" s="116" t="s">
        <v>16</v>
      </c>
      <c r="T605" s="192">
        <v>60</v>
      </c>
      <c r="U605" s="273"/>
      <c r="V60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5" s="192"/>
      <c r="X605" s="116"/>
      <c r="AB605" s="116" t="s">
        <v>243</v>
      </c>
      <c r="AC605" s="116" t="s">
        <v>210</v>
      </c>
      <c r="AD605">
        <v>21</v>
      </c>
      <c r="AE605" s="116" t="s">
        <v>103</v>
      </c>
      <c r="AF605">
        <v>5</v>
      </c>
      <c r="AG605" s="116" t="s">
        <v>13</v>
      </c>
      <c r="AH605" s="116" t="s">
        <v>108</v>
      </c>
      <c r="AI605" s="116" t="s">
        <v>13</v>
      </c>
      <c r="AJ605" s="116" t="s">
        <v>11</v>
      </c>
      <c r="AL605" t="s">
        <v>274</v>
      </c>
      <c r="AO605">
        <v>38</v>
      </c>
    </row>
    <row r="606" spans="2:41" x14ac:dyDescent="0.25">
      <c r="B606" s="116" t="s">
        <v>251</v>
      </c>
      <c r="C606" s="116" t="s">
        <v>18</v>
      </c>
      <c r="D606" s="116" t="s">
        <v>123</v>
      </c>
      <c r="E606" s="116" t="s">
        <v>209</v>
      </c>
      <c r="F606" s="116" t="s">
        <v>13</v>
      </c>
      <c r="G606">
        <v>82.5</v>
      </c>
      <c r="H606" s="276"/>
      <c r="I606" s="116">
        <f>тБакМаг_2020_21_Зимен[[#This Row],[SUM(`TotalHours`)]]-тБакМаг_2020_21_Зимен[[#This Row],[Стари Часове]]</f>
        <v>82.5</v>
      </c>
      <c r="J606" s="116"/>
      <c r="K606" s="116"/>
      <c r="O606" t="s">
        <v>243</v>
      </c>
      <c r="P606" s="116" t="s">
        <v>17</v>
      </c>
      <c r="Q606" s="116" t="s">
        <v>91</v>
      </c>
      <c r="R606" s="116" t="s">
        <v>209</v>
      </c>
      <c r="S606" s="116" t="s">
        <v>17</v>
      </c>
      <c r="T606" s="192">
        <v>511.125</v>
      </c>
      <c r="U606" s="273"/>
      <c r="V60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6" s="192"/>
      <c r="X606" s="116"/>
      <c r="AB606" s="116" t="s">
        <v>243</v>
      </c>
      <c r="AC606" s="116" t="s">
        <v>210</v>
      </c>
      <c r="AD606">
        <v>21</v>
      </c>
      <c r="AE606" s="116" t="s">
        <v>103</v>
      </c>
      <c r="AF606">
        <v>5</v>
      </c>
      <c r="AG606" s="116" t="s">
        <v>13</v>
      </c>
      <c r="AH606" s="116" t="s">
        <v>108</v>
      </c>
      <c r="AI606" s="116" t="s">
        <v>13</v>
      </c>
      <c r="AJ606" s="116" t="s">
        <v>13</v>
      </c>
      <c r="AL606" t="s">
        <v>274</v>
      </c>
      <c r="AO606">
        <v>738.5</v>
      </c>
    </row>
    <row r="607" spans="2:41" x14ac:dyDescent="0.25">
      <c r="B607" s="116" t="s">
        <v>251</v>
      </c>
      <c r="C607" s="116" t="s">
        <v>18</v>
      </c>
      <c r="D607" s="116" t="s">
        <v>123</v>
      </c>
      <c r="E607" s="116" t="s">
        <v>209</v>
      </c>
      <c r="F607" s="116" t="s">
        <v>16</v>
      </c>
      <c r="G607" s="274">
        <v>8.2758620689655178</v>
      </c>
      <c r="H607" s="276">
        <v>16.842099999999999</v>
      </c>
      <c r="I607" s="116">
        <f>тБакМаг_2020_21_Зимен[[#This Row],[SUM(`TotalHours`)]]-тБакМаг_2020_21_Зимен[[#This Row],[Стари Часове]]</f>
        <v>-8.5662379310344807</v>
      </c>
      <c r="J607" s="116" t="s">
        <v>268</v>
      </c>
      <c r="K607" s="116"/>
      <c r="O607" t="s">
        <v>243</v>
      </c>
      <c r="P607" s="116" t="s">
        <v>18</v>
      </c>
      <c r="Q607" s="116" t="s">
        <v>123</v>
      </c>
      <c r="R607" s="116" t="s">
        <v>209</v>
      </c>
      <c r="S607" s="116" t="s">
        <v>8</v>
      </c>
      <c r="T607" s="192">
        <v>90</v>
      </c>
      <c r="U607" s="273"/>
      <c r="V60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7" s="192"/>
      <c r="X607" s="116"/>
      <c r="AB607" s="116" t="s">
        <v>243</v>
      </c>
      <c r="AC607" s="116" t="s">
        <v>210</v>
      </c>
      <c r="AD607">
        <v>21</v>
      </c>
      <c r="AE607" s="116" t="s">
        <v>103</v>
      </c>
      <c r="AF607">
        <v>7</v>
      </c>
      <c r="AG607" s="116" t="s">
        <v>13</v>
      </c>
      <c r="AH607" s="116" t="s">
        <v>111</v>
      </c>
      <c r="AI607" s="116" t="s">
        <v>13</v>
      </c>
      <c r="AJ607" s="116" t="s">
        <v>18</v>
      </c>
      <c r="AL607" t="s">
        <v>274</v>
      </c>
      <c r="AO607">
        <v>19</v>
      </c>
    </row>
    <row r="608" spans="2:41" x14ac:dyDescent="0.25">
      <c r="B608" s="116" t="s">
        <v>251</v>
      </c>
      <c r="C608" s="116" t="s">
        <v>18</v>
      </c>
      <c r="D608" s="116" t="s">
        <v>123</v>
      </c>
      <c r="E608" s="116" t="s">
        <v>209</v>
      </c>
      <c r="F608" s="116" t="s">
        <v>18</v>
      </c>
      <c r="G608">
        <v>1035.972</v>
      </c>
      <c r="H608" s="276"/>
      <c r="I608" s="116">
        <f>тБакМаг_2020_21_Зимен[[#This Row],[SUM(`TotalHours`)]]-тБакМаг_2020_21_Зимен[[#This Row],[Стари Часове]]</f>
        <v>1035.972</v>
      </c>
      <c r="J608" s="116"/>
      <c r="K608" s="116"/>
      <c r="O608" t="s">
        <v>243</v>
      </c>
      <c r="P608" s="116" t="s">
        <v>18</v>
      </c>
      <c r="Q608" s="116" t="s">
        <v>123</v>
      </c>
      <c r="R608" s="116" t="s">
        <v>209</v>
      </c>
      <c r="S608" s="116" t="s">
        <v>9</v>
      </c>
      <c r="T608" s="192">
        <v>60</v>
      </c>
      <c r="U608" s="273"/>
      <c r="V60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8" s="192"/>
      <c r="X608" s="116"/>
      <c r="AB608" s="116" t="s">
        <v>243</v>
      </c>
      <c r="AC608" s="116" t="s">
        <v>210</v>
      </c>
      <c r="AD608">
        <v>21</v>
      </c>
      <c r="AE608" s="116" t="s">
        <v>103</v>
      </c>
      <c r="AF608">
        <v>7</v>
      </c>
      <c r="AG608" s="116" t="s">
        <v>13</v>
      </c>
      <c r="AH608" s="116" t="s">
        <v>111</v>
      </c>
      <c r="AI608" s="116" t="s">
        <v>13</v>
      </c>
      <c r="AJ608" s="116" t="s">
        <v>13</v>
      </c>
      <c r="AL608" t="s">
        <v>274</v>
      </c>
      <c r="AO608">
        <v>213</v>
      </c>
    </row>
    <row r="609" spans="2:41" x14ac:dyDescent="0.25">
      <c r="B609" s="116" t="s">
        <v>251</v>
      </c>
      <c r="C609" s="116" t="s">
        <v>18</v>
      </c>
      <c r="D609" s="116" t="s">
        <v>123</v>
      </c>
      <c r="E609" s="116" t="s">
        <v>210</v>
      </c>
      <c r="F609" s="116" t="s">
        <v>18</v>
      </c>
      <c r="G609">
        <v>481.81319999999999</v>
      </c>
      <c r="H609" s="276"/>
      <c r="I609" s="116">
        <f>тБакМаг_2020_21_Зимен[[#This Row],[SUM(`TotalHours`)]]-тБакМаг_2020_21_Зимен[[#This Row],[Стари Часове]]</f>
        <v>481.81319999999999</v>
      </c>
      <c r="J609" s="116"/>
      <c r="K609" s="116"/>
      <c r="O609" t="s">
        <v>243</v>
      </c>
      <c r="P609" s="116" t="s">
        <v>18</v>
      </c>
      <c r="Q609" s="116" t="s">
        <v>123</v>
      </c>
      <c r="R609" s="116" t="s">
        <v>209</v>
      </c>
      <c r="S609" s="116" t="s">
        <v>13</v>
      </c>
      <c r="T609" s="192">
        <v>60</v>
      </c>
      <c r="U609" s="273"/>
      <c r="V60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09" s="192"/>
      <c r="X609" s="116"/>
      <c r="AB609" s="116" t="s">
        <v>243</v>
      </c>
      <c r="AC609" s="116" t="s">
        <v>210</v>
      </c>
      <c r="AD609">
        <v>21</v>
      </c>
      <c r="AE609" s="116" t="s">
        <v>103</v>
      </c>
      <c r="AF609">
        <v>8</v>
      </c>
      <c r="AG609" s="116" t="s">
        <v>13</v>
      </c>
      <c r="AH609" s="116" t="s">
        <v>109</v>
      </c>
      <c r="AI609" s="116" t="s">
        <v>13</v>
      </c>
      <c r="AJ609" s="116" t="s">
        <v>18</v>
      </c>
      <c r="AL609" t="s">
        <v>274</v>
      </c>
      <c r="AO609">
        <v>22.5</v>
      </c>
    </row>
    <row r="610" spans="2:41" x14ac:dyDescent="0.25">
      <c r="B610" s="116" t="s">
        <v>251</v>
      </c>
      <c r="C610" s="116" t="s">
        <v>18</v>
      </c>
      <c r="D610" s="116" t="s">
        <v>124</v>
      </c>
      <c r="E610" s="116" t="s">
        <v>209</v>
      </c>
      <c r="F610" s="116" t="s">
        <v>13</v>
      </c>
      <c r="G610">
        <v>152.30770000000001</v>
      </c>
      <c r="H610" s="276"/>
      <c r="I610" s="116">
        <f>тБакМаг_2020_21_Зимен[[#This Row],[SUM(`TotalHours`)]]-тБакМаг_2020_21_Зимен[[#This Row],[Стари Часове]]</f>
        <v>152.30770000000001</v>
      </c>
      <c r="J610" s="116"/>
      <c r="K610" s="116"/>
      <c r="O610" t="s">
        <v>243</v>
      </c>
      <c r="P610" s="116" t="s">
        <v>18</v>
      </c>
      <c r="Q610" s="116" t="s">
        <v>123</v>
      </c>
      <c r="R610" s="116" t="s">
        <v>209</v>
      </c>
      <c r="S610" s="116" t="s">
        <v>18</v>
      </c>
      <c r="T610" s="192">
        <v>1009.1209</v>
      </c>
      <c r="U610" s="273"/>
      <c r="V61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0" s="192"/>
      <c r="X610" s="116"/>
      <c r="AB610" s="116" t="s">
        <v>243</v>
      </c>
      <c r="AC610" s="116" t="s">
        <v>210</v>
      </c>
      <c r="AD610">
        <v>21</v>
      </c>
      <c r="AE610" s="116" t="s">
        <v>103</v>
      </c>
      <c r="AF610">
        <v>8</v>
      </c>
      <c r="AG610" s="116" t="s">
        <v>13</v>
      </c>
      <c r="AH610" s="116" t="s">
        <v>109</v>
      </c>
      <c r="AI610" s="116" t="s">
        <v>13</v>
      </c>
      <c r="AJ610" s="116" t="s">
        <v>13</v>
      </c>
      <c r="AL610" t="s">
        <v>274</v>
      </c>
      <c r="AO610">
        <v>792</v>
      </c>
    </row>
    <row r="611" spans="2:41" x14ac:dyDescent="0.25">
      <c r="B611" s="116" t="s">
        <v>251</v>
      </c>
      <c r="C611" s="116" t="s">
        <v>18</v>
      </c>
      <c r="D611" s="116" t="s">
        <v>124</v>
      </c>
      <c r="E611" s="116" t="s">
        <v>209</v>
      </c>
      <c r="F611" s="116" t="s">
        <v>15</v>
      </c>
      <c r="G611">
        <v>38</v>
      </c>
      <c r="H611" s="276">
        <v>105</v>
      </c>
      <c r="I611" s="116">
        <f>тБакМаг_2020_21_Зимен[[#This Row],[SUM(`TotalHours`)]]-тБакМаг_2020_21_Зимен[[#This Row],[Стари Часове]]</f>
        <v>-67</v>
      </c>
      <c r="J611" s="116" t="s">
        <v>269</v>
      </c>
      <c r="K611" s="116"/>
      <c r="O611" t="s">
        <v>243</v>
      </c>
      <c r="P611" s="116" t="s">
        <v>18</v>
      </c>
      <c r="Q611" s="116" t="s">
        <v>123</v>
      </c>
      <c r="R611" s="116" t="s">
        <v>210</v>
      </c>
      <c r="S611" s="116" t="s">
        <v>8</v>
      </c>
      <c r="T611" s="192">
        <v>60</v>
      </c>
      <c r="U611" s="273"/>
      <c r="V61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1" s="192"/>
      <c r="X611" s="116"/>
      <c r="AB611" s="116" t="s">
        <v>243</v>
      </c>
      <c r="AC611" s="116" t="s">
        <v>210</v>
      </c>
      <c r="AD611">
        <v>23</v>
      </c>
      <c r="AE611" s="116" t="s">
        <v>112</v>
      </c>
      <c r="AF611">
        <v>2</v>
      </c>
      <c r="AG611" s="116" t="s">
        <v>13</v>
      </c>
      <c r="AH611" s="116" t="s">
        <v>113</v>
      </c>
      <c r="AI611" s="116" t="s">
        <v>13</v>
      </c>
      <c r="AJ611" s="116" t="s">
        <v>13</v>
      </c>
      <c r="AL611" t="s">
        <v>274</v>
      </c>
      <c r="AO611">
        <v>69</v>
      </c>
    </row>
    <row r="612" spans="2:41" x14ac:dyDescent="0.25">
      <c r="B612" s="116" t="s">
        <v>251</v>
      </c>
      <c r="C612" s="116" t="s">
        <v>18</v>
      </c>
      <c r="D612" s="116" t="s">
        <v>124</v>
      </c>
      <c r="E612" s="116" t="s">
        <v>209</v>
      </c>
      <c r="F612" s="116" t="s">
        <v>16</v>
      </c>
      <c r="G612">
        <v>17.59</v>
      </c>
      <c r="H612" s="277">
        <v>60.421100000000003</v>
      </c>
      <c r="I612" s="116">
        <f>тБакМаг_2020_21_Зимен[[#This Row],[SUM(`TotalHours`)]]-тБакМаг_2020_21_Зимен[[#This Row],[Стари Часове]]</f>
        <v>-42.831100000000006</v>
      </c>
      <c r="J612" s="116" t="s">
        <v>268</v>
      </c>
      <c r="K612" s="279">
        <v>44230</v>
      </c>
      <c r="O612" t="s">
        <v>243</v>
      </c>
      <c r="P612" s="116" t="s">
        <v>18</v>
      </c>
      <c r="Q612" s="116" t="s">
        <v>123</v>
      </c>
      <c r="R612" s="116" t="s">
        <v>210</v>
      </c>
      <c r="S612" s="116" t="s">
        <v>18</v>
      </c>
      <c r="T612" s="192">
        <v>333.94740000000002</v>
      </c>
      <c r="U612" s="273"/>
      <c r="V61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2" s="192"/>
      <c r="X612" s="116"/>
      <c r="AB612" s="116" t="s">
        <v>243</v>
      </c>
      <c r="AC612" s="116" t="s">
        <v>210</v>
      </c>
      <c r="AD612">
        <v>23</v>
      </c>
      <c r="AE612" s="116" t="s">
        <v>112</v>
      </c>
      <c r="AF612">
        <v>3</v>
      </c>
      <c r="AG612" s="116" t="s">
        <v>13</v>
      </c>
      <c r="AH612" s="116" t="s">
        <v>192</v>
      </c>
      <c r="AI612" s="116" t="s">
        <v>13</v>
      </c>
      <c r="AJ612" s="116" t="s">
        <v>9</v>
      </c>
      <c r="AL612" t="s">
        <v>274</v>
      </c>
      <c r="AO612">
        <v>18</v>
      </c>
    </row>
    <row r="613" spans="2:41" x14ac:dyDescent="0.25">
      <c r="B613" s="116" t="s">
        <v>251</v>
      </c>
      <c r="C613" s="116" t="s">
        <v>18</v>
      </c>
      <c r="D613" s="116" t="s">
        <v>124</v>
      </c>
      <c r="E613" s="116" t="s">
        <v>209</v>
      </c>
      <c r="F613" s="116" t="s">
        <v>17</v>
      </c>
      <c r="G613">
        <v>7.5</v>
      </c>
      <c r="H613" s="276"/>
      <c r="I613" s="116">
        <f>тБакМаг_2020_21_Зимен[[#This Row],[SUM(`TotalHours`)]]-тБакМаг_2020_21_Зимен[[#This Row],[Стари Часове]]</f>
        <v>7.5</v>
      </c>
      <c r="J613" s="116"/>
      <c r="K613" s="116"/>
      <c r="O613" t="s">
        <v>243</v>
      </c>
      <c r="P613" s="116" t="s">
        <v>18</v>
      </c>
      <c r="Q613" s="116" t="s">
        <v>124</v>
      </c>
      <c r="R613" s="116" t="s">
        <v>209</v>
      </c>
      <c r="S613" s="116" t="s">
        <v>13</v>
      </c>
      <c r="T613" s="192">
        <v>130.43</v>
      </c>
      <c r="U613" s="273">
        <v>228.26089999999999</v>
      </c>
      <c r="V613" s="192">
        <f>IF(N(тБакМаг_2019_20_Летен[[#This Row],[Стари Часове]]),тБакМаг_2019_20_Летен[[#This Row],[SUM(`TotalHours`)]]-тБакМаг_2019_20_Летен[[#This Row],[Стари Часове]],"")</f>
        <v>-97.830899999999986</v>
      </c>
      <c r="W613" s="192"/>
      <c r="X613" s="279">
        <v>44229</v>
      </c>
      <c r="AB613" s="116" t="s">
        <v>243</v>
      </c>
      <c r="AC613" s="116" t="s">
        <v>210</v>
      </c>
      <c r="AD613">
        <v>23</v>
      </c>
      <c r="AE613" s="116" t="s">
        <v>112</v>
      </c>
      <c r="AF613">
        <v>3</v>
      </c>
      <c r="AG613" s="116" t="s">
        <v>13</v>
      </c>
      <c r="AH613" s="116" t="s">
        <v>192</v>
      </c>
      <c r="AI613" s="116" t="s">
        <v>13</v>
      </c>
      <c r="AJ613" s="116" t="s">
        <v>13</v>
      </c>
      <c r="AL613" t="s">
        <v>274</v>
      </c>
      <c r="AO613">
        <v>373.5</v>
      </c>
    </row>
    <row r="614" spans="2:41" x14ac:dyDescent="0.25">
      <c r="B614" s="116" t="s">
        <v>251</v>
      </c>
      <c r="C614" s="116" t="s">
        <v>18</v>
      </c>
      <c r="D614" s="116" t="s">
        <v>124</v>
      </c>
      <c r="E614" s="116" t="s">
        <v>209</v>
      </c>
      <c r="F614" s="116" t="s">
        <v>18</v>
      </c>
      <c r="G614">
        <v>1572.76</v>
      </c>
      <c r="H614" s="277">
        <v>1648.7452000000001</v>
      </c>
      <c r="I614" s="116">
        <f>тБакМаг_2020_21_Зимен[[#This Row],[SUM(`TotalHours`)]]-тБакМаг_2020_21_Зимен[[#This Row],[Стари Часове]]</f>
        <v>-75.985200000000077</v>
      </c>
      <c r="J614" s="116" t="s">
        <v>270</v>
      </c>
      <c r="K614" s="116"/>
      <c r="O614" t="s">
        <v>243</v>
      </c>
      <c r="P614" s="116" t="s">
        <v>18</v>
      </c>
      <c r="Q614" s="116" t="s">
        <v>124</v>
      </c>
      <c r="R614" s="116" t="s">
        <v>209</v>
      </c>
      <c r="S614" s="116" t="s">
        <v>18</v>
      </c>
      <c r="T614" s="192">
        <v>1408.9257</v>
      </c>
      <c r="U614" s="273"/>
      <c r="V61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4" s="192"/>
      <c r="X614" s="116"/>
      <c r="AB614" s="116" t="s">
        <v>243</v>
      </c>
      <c r="AC614" s="116" t="s">
        <v>210</v>
      </c>
      <c r="AD614">
        <v>24</v>
      </c>
      <c r="AE614" s="116" t="s">
        <v>171</v>
      </c>
      <c r="AF614">
        <v>1</v>
      </c>
      <c r="AG614" s="116" t="s">
        <v>15</v>
      </c>
      <c r="AH614" s="116" t="s">
        <v>115</v>
      </c>
      <c r="AI614" s="116" t="s">
        <v>15</v>
      </c>
      <c r="AJ614" s="116" t="s">
        <v>8</v>
      </c>
      <c r="AL614" t="s">
        <v>274</v>
      </c>
      <c r="AO614">
        <v>26.42</v>
      </c>
    </row>
    <row r="615" spans="2:41" x14ac:dyDescent="0.25">
      <c r="B615" s="116" t="s">
        <v>251</v>
      </c>
      <c r="C615" s="116" t="s">
        <v>18</v>
      </c>
      <c r="D615" s="116" t="s">
        <v>124</v>
      </c>
      <c r="E615" s="116" t="s">
        <v>210</v>
      </c>
      <c r="F615" s="116" t="s">
        <v>18</v>
      </c>
      <c r="G615">
        <v>359.78570000000002</v>
      </c>
      <c r="H615" s="276"/>
      <c r="I615" s="116">
        <f>тБакМаг_2020_21_Зимен[[#This Row],[SUM(`TotalHours`)]]-тБакМаг_2020_21_Зимен[[#This Row],[Стари Часове]]</f>
        <v>359.78570000000002</v>
      </c>
      <c r="J615" s="116"/>
      <c r="K615" s="116"/>
      <c r="O615" t="s">
        <v>243</v>
      </c>
      <c r="P615" s="116" t="s">
        <v>18</v>
      </c>
      <c r="Q615" s="116" t="s">
        <v>124</v>
      </c>
      <c r="R615" s="116" t="s">
        <v>210</v>
      </c>
      <c r="S615" s="116" t="s">
        <v>18</v>
      </c>
      <c r="T615" s="192">
        <v>710.75</v>
      </c>
      <c r="U615" s="273"/>
      <c r="V61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5" s="192"/>
      <c r="X615" s="116"/>
      <c r="AB615" s="116" t="s">
        <v>243</v>
      </c>
      <c r="AC615" s="116" t="s">
        <v>210</v>
      </c>
      <c r="AD615">
        <v>24</v>
      </c>
      <c r="AE615" s="116" t="s">
        <v>171</v>
      </c>
      <c r="AF615">
        <v>1</v>
      </c>
      <c r="AG615" s="116" t="s">
        <v>15</v>
      </c>
      <c r="AH615" s="116" t="s">
        <v>115</v>
      </c>
      <c r="AI615" s="116" t="s">
        <v>15</v>
      </c>
      <c r="AJ615" s="116" t="s">
        <v>11</v>
      </c>
      <c r="AL615" t="s">
        <v>274</v>
      </c>
      <c r="AO615">
        <v>30</v>
      </c>
    </row>
    <row r="616" spans="2:41" x14ac:dyDescent="0.25">
      <c r="B616" s="116" t="s">
        <v>251</v>
      </c>
      <c r="C616" s="116" t="s">
        <v>18</v>
      </c>
      <c r="D616" s="116" t="s">
        <v>125</v>
      </c>
      <c r="E616" s="116" t="s">
        <v>209</v>
      </c>
      <c r="F616" s="116" t="s">
        <v>13</v>
      </c>
      <c r="G616">
        <v>105</v>
      </c>
      <c r="H616" s="276"/>
      <c r="I616" s="116">
        <f>тБакМаг_2020_21_Зимен[[#This Row],[SUM(`TotalHours`)]]-тБакМаг_2020_21_Зимен[[#This Row],[Стари Часове]]</f>
        <v>105</v>
      </c>
      <c r="J616" s="116"/>
      <c r="K616" s="116"/>
      <c r="O616" t="s">
        <v>243</v>
      </c>
      <c r="P616" s="116" t="s">
        <v>18</v>
      </c>
      <c r="Q616" s="116" t="s">
        <v>125</v>
      </c>
      <c r="R616" s="116" t="s">
        <v>209</v>
      </c>
      <c r="S616" s="116" t="s">
        <v>18</v>
      </c>
      <c r="T616" s="192">
        <v>1387.8364999999999</v>
      </c>
      <c r="U616" s="273"/>
      <c r="V61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6" s="192"/>
      <c r="X616" s="116"/>
      <c r="AB616" s="116" t="s">
        <v>243</v>
      </c>
      <c r="AC616" s="116" t="s">
        <v>210</v>
      </c>
      <c r="AD616">
        <v>24</v>
      </c>
      <c r="AE616" s="116" t="s">
        <v>171</v>
      </c>
      <c r="AF616">
        <v>1</v>
      </c>
      <c r="AG616" s="116" t="s">
        <v>15</v>
      </c>
      <c r="AH616" s="116" t="s">
        <v>115</v>
      </c>
      <c r="AI616" s="116" t="s">
        <v>15</v>
      </c>
      <c r="AJ616" s="116" t="s">
        <v>15</v>
      </c>
      <c r="AL616" t="s">
        <v>274</v>
      </c>
      <c r="AO616">
        <v>4064.46</v>
      </c>
    </row>
    <row r="617" spans="2:41" x14ac:dyDescent="0.25">
      <c r="B617" s="116" t="s">
        <v>251</v>
      </c>
      <c r="C617" s="116" t="s">
        <v>18</v>
      </c>
      <c r="D617" s="116" t="s">
        <v>125</v>
      </c>
      <c r="E617" s="116" t="s">
        <v>209</v>
      </c>
      <c r="F617" s="116" t="s">
        <v>16</v>
      </c>
      <c r="G617">
        <v>6.2</v>
      </c>
      <c r="H617" s="277">
        <v>49.8947</v>
      </c>
      <c r="I617" s="116">
        <f>тБакМаг_2020_21_Зимен[[#This Row],[SUM(`TotalHours`)]]-тБакМаг_2020_21_Зимен[[#This Row],[Стари Часове]]</f>
        <v>-43.694699999999997</v>
      </c>
      <c r="J617" s="116" t="s">
        <v>268</v>
      </c>
      <c r="K617" s="279">
        <v>44230</v>
      </c>
      <c r="O617" t="s">
        <v>243</v>
      </c>
      <c r="P617" s="116" t="s">
        <v>18</v>
      </c>
      <c r="Q617" s="116" t="s">
        <v>134</v>
      </c>
      <c r="R617" s="116" t="s">
        <v>234</v>
      </c>
      <c r="S617" s="116" t="s">
        <v>8</v>
      </c>
      <c r="T617" s="192">
        <v>1085</v>
      </c>
      <c r="U617" s="273"/>
      <c r="V61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7" s="192"/>
      <c r="X617" s="116"/>
      <c r="AB617" s="116" t="s">
        <v>243</v>
      </c>
      <c r="AC617" s="116" t="s">
        <v>210</v>
      </c>
      <c r="AD617">
        <v>24</v>
      </c>
      <c r="AE617" s="116" t="s">
        <v>171</v>
      </c>
      <c r="AF617">
        <v>1</v>
      </c>
      <c r="AG617" s="116" t="s">
        <v>15</v>
      </c>
      <c r="AH617" s="116" t="s">
        <v>115</v>
      </c>
      <c r="AI617" s="116" t="s">
        <v>15</v>
      </c>
      <c r="AJ617" s="116" t="s">
        <v>13</v>
      </c>
      <c r="AL617" t="s">
        <v>274</v>
      </c>
      <c r="AO617">
        <v>12</v>
      </c>
    </row>
    <row r="618" spans="2:41" x14ac:dyDescent="0.25">
      <c r="B618" s="116" t="s">
        <v>251</v>
      </c>
      <c r="C618" s="116" t="s">
        <v>18</v>
      </c>
      <c r="D618" s="116" t="s">
        <v>125</v>
      </c>
      <c r="E618" s="116" t="s">
        <v>209</v>
      </c>
      <c r="F618" s="116" t="s">
        <v>17</v>
      </c>
      <c r="G618">
        <v>7.5</v>
      </c>
      <c r="H618" s="276"/>
      <c r="I618" s="116">
        <f>тБакМаг_2020_21_Зимен[[#This Row],[SUM(`TotalHours`)]]-тБакМаг_2020_21_Зимен[[#This Row],[Стари Часове]]</f>
        <v>7.5</v>
      </c>
      <c r="J618" s="116"/>
      <c r="K618" s="116"/>
      <c r="O618" t="s">
        <v>243</v>
      </c>
      <c r="P618" s="116" t="s">
        <v>18</v>
      </c>
      <c r="Q618" s="116" t="s">
        <v>134</v>
      </c>
      <c r="R618" s="116" t="s">
        <v>234</v>
      </c>
      <c r="S618" s="116" t="s">
        <v>20</v>
      </c>
      <c r="T618" s="192">
        <v>480</v>
      </c>
      <c r="U618" s="273"/>
      <c r="V61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8" s="192"/>
      <c r="X618" s="116"/>
      <c r="AB618" s="116" t="s">
        <v>243</v>
      </c>
      <c r="AC618" s="116" t="s">
        <v>210</v>
      </c>
      <c r="AD618">
        <v>25</v>
      </c>
      <c r="AE618" s="116" t="s">
        <v>119</v>
      </c>
      <c r="AF618">
        <v>1</v>
      </c>
      <c r="AG618" s="116" t="s">
        <v>15</v>
      </c>
      <c r="AH618" s="116" t="s">
        <v>119</v>
      </c>
      <c r="AI618" s="116" t="s">
        <v>15</v>
      </c>
      <c r="AJ618" s="116" t="s">
        <v>15</v>
      </c>
      <c r="AL618" t="s">
        <v>274</v>
      </c>
      <c r="AO618">
        <v>380.75</v>
      </c>
    </row>
    <row r="619" spans="2:41" x14ac:dyDescent="0.25">
      <c r="B619" s="116" t="s">
        <v>251</v>
      </c>
      <c r="C619" s="116" t="s">
        <v>18</v>
      </c>
      <c r="D619" s="116" t="s">
        <v>125</v>
      </c>
      <c r="E619" s="116" t="s">
        <v>209</v>
      </c>
      <c r="F619" s="116" t="s">
        <v>18</v>
      </c>
      <c r="G619">
        <v>1277.0214000000001</v>
      </c>
      <c r="H619" s="276"/>
      <c r="I619" s="116">
        <f>тБакМаг_2020_21_Зимен[[#This Row],[SUM(`TotalHours`)]]-тБакМаг_2020_21_Зимен[[#This Row],[Стари Часове]]</f>
        <v>1277.0214000000001</v>
      </c>
      <c r="J619" s="116"/>
      <c r="K619" s="116"/>
      <c r="O619" t="s">
        <v>243</v>
      </c>
      <c r="P619" s="116" t="s">
        <v>18</v>
      </c>
      <c r="Q619" s="116" t="s">
        <v>134</v>
      </c>
      <c r="R619" s="116" t="s">
        <v>234</v>
      </c>
      <c r="S619" s="116" t="s">
        <v>13</v>
      </c>
      <c r="T619" s="192">
        <v>285</v>
      </c>
      <c r="U619" s="273"/>
      <c r="V61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19" s="192"/>
      <c r="X619" s="116"/>
      <c r="AB619" s="116" t="s">
        <v>243</v>
      </c>
      <c r="AC619" s="116" t="s">
        <v>210</v>
      </c>
      <c r="AD619">
        <v>25</v>
      </c>
      <c r="AE619" s="116" t="s">
        <v>119</v>
      </c>
      <c r="AF619">
        <v>3</v>
      </c>
      <c r="AG619" s="116" t="s">
        <v>15</v>
      </c>
      <c r="AH619" s="116" t="s">
        <v>120</v>
      </c>
      <c r="AI619" s="116" t="s">
        <v>15</v>
      </c>
      <c r="AJ619" s="116" t="s">
        <v>15</v>
      </c>
      <c r="AL619" t="s">
        <v>274</v>
      </c>
      <c r="AO619">
        <v>867.72</v>
      </c>
    </row>
    <row r="620" spans="2:41" x14ac:dyDescent="0.25">
      <c r="B620" s="116" t="s">
        <v>251</v>
      </c>
      <c r="C620" s="116" t="s">
        <v>18</v>
      </c>
      <c r="D620" s="116" t="s">
        <v>125</v>
      </c>
      <c r="E620" s="116" t="s">
        <v>210</v>
      </c>
      <c r="F620" s="116" t="s">
        <v>13</v>
      </c>
      <c r="G620">
        <v>15</v>
      </c>
      <c r="H620" s="276"/>
      <c r="I620" s="116">
        <f>тБакМаг_2020_21_Зимен[[#This Row],[SUM(`TotalHours`)]]-тБакМаг_2020_21_Зимен[[#This Row],[Стари Часове]]</f>
        <v>15</v>
      </c>
      <c r="J620" s="116"/>
      <c r="K620" s="116"/>
      <c r="O620" t="s">
        <v>243</v>
      </c>
      <c r="P620" s="116" t="s">
        <v>18</v>
      </c>
      <c r="Q620" s="116" t="s">
        <v>134</v>
      </c>
      <c r="R620" s="116" t="s">
        <v>234</v>
      </c>
      <c r="S620" s="116" t="s">
        <v>18</v>
      </c>
      <c r="T620" s="192">
        <v>6389.0526</v>
      </c>
      <c r="U620" s="273"/>
      <c r="V62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0" s="192"/>
      <c r="X620" s="116"/>
      <c r="AB620" s="116" t="s">
        <v>243</v>
      </c>
      <c r="AC620" s="116" t="s">
        <v>210</v>
      </c>
      <c r="AD620">
        <v>26</v>
      </c>
      <c r="AE620" s="116" t="s">
        <v>122</v>
      </c>
      <c r="AF620">
        <v>1</v>
      </c>
      <c r="AG620" s="116" t="s">
        <v>18</v>
      </c>
      <c r="AH620" s="116" t="s">
        <v>123</v>
      </c>
      <c r="AI620" s="116" t="s">
        <v>18</v>
      </c>
      <c r="AJ620" s="116" t="s">
        <v>8</v>
      </c>
      <c r="AL620" t="s">
        <v>274</v>
      </c>
      <c r="AO620">
        <v>60</v>
      </c>
    </row>
    <row r="621" spans="2:41" x14ac:dyDescent="0.25">
      <c r="B621" s="116" t="s">
        <v>251</v>
      </c>
      <c r="C621" s="116" t="s">
        <v>18</v>
      </c>
      <c r="D621" s="116" t="s">
        <v>125</v>
      </c>
      <c r="E621" s="116" t="s">
        <v>210</v>
      </c>
      <c r="F621" s="116" t="s">
        <v>18</v>
      </c>
      <c r="G621">
        <v>45</v>
      </c>
      <c r="H621" s="276"/>
      <c r="I621" s="116">
        <f>тБакМаг_2020_21_Зимен[[#This Row],[SUM(`TotalHours`)]]-тБакМаг_2020_21_Зимен[[#This Row],[Стари Часове]]</f>
        <v>45</v>
      </c>
      <c r="J621" s="116"/>
      <c r="K621" s="116"/>
      <c r="O621" t="s">
        <v>243</v>
      </c>
      <c r="P621" s="116" t="s">
        <v>18</v>
      </c>
      <c r="Q621" s="116" t="s">
        <v>173</v>
      </c>
      <c r="R621" s="116" t="s">
        <v>234</v>
      </c>
      <c r="S621" s="116" t="s">
        <v>8</v>
      </c>
      <c r="T621" s="192">
        <v>139.19999999999999</v>
      </c>
      <c r="U621" s="273"/>
      <c r="V62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1" s="192"/>
      <c r="X621" s="116"/>
      <c r="AB621" s="116" t="s">
        <v>243</v>
      </c>
      <c r="AC621" s="116" t="s">
        <v>210</v>
      </c>
      <c r="AD621">
        <v>26</v>
      </c>
      <c r="AE621" s="116" t="s">
        <v>122</v>
      </c>
      <c r="AF621">
        <v>1</v>
      </c>
      <c r="AG621" s="116" t="s">
        <v>18</v>
      </c>
      <c r="AH621" s="116" t="s">
        <v>123</v>
      </c>
      <c r="AI621" s="116" t="s">
        <v>18</v>
      </c>
      <c r="AJ621" s="116" t="s">
        <v>18</v>
      </c>
      <c r="AL621" t="s">
        <v>274</v>
      </c>
      <c r="AO621">
        <v>333.95</v>
      </c>
    </row>
    <row r="622" spans="2:41" x14ac:dyDescent="0.25">
      <c r="B622" s="116" t="s">
        <v>251</v>
      </c>
      <c r="C622" s="116" t="s">
        <v>18</v>
      </c>
      <c r="D622" s="116" t="s">
        <v>134</v>
      </c>
      <c r="E622" s="116" t="s">
        <v>234</v>
      </c>
      <c r="F622" s="116" t="s">
        <v>8</v>
      </c>
      <c r="G622">
        <v>1590</v>
      </c>
      <c r="H622" s="276"/>
      <c r="I622" s="116">
        <f>тБакМаг_2020_21_Зимен[[#This Row],[SUM(`TotalHours`)]]-тБакМаг_2020_21_Зимен[[#This Row],[Стари Часове]]</f>
        <v>1590</v>
      </c>
      <c r="J622" s="116"/>
      <c r="K622" s="116"/>
      <c r="O622" t="s">
        <v>243</v>
      </c>
      <c r="P622" s="116" t="s">
        <v>18</v>
      </c>
      <c r="Q622" s="116" t="s">
        <v>173</v>
      </c>
      <c r="R622" s="116" t="s">
        <v>234</v>
      </c>
      <c r="S622" s="116" t="s">
        <v>20</v>
      </c>
      <c r="T622" s="192">
        <v>33</v>
      </c>
      <c r="U622" s="273"/>
      <c r="V62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2" s="192"/>
      <c r="X622" s="116"/>
      <c r="AB622" s="116" t="s">
        <v>243</v>
      </c>
      <c r="AC622" s="116" t="s">
        <v>210</v>
      </c>
      <c r="AD622">
        <v>26</v>
      </c>
      <c r="AE622" s="116" t="s">
        <v>122</v>
      </c>
      <c r="AF622">
        <v>2</v>
      </c>
      <c r="AG622" s="116" t="s">
        <v>18</v>
      </c>
      <c r="AH622" s="116" t="s">
        <v>124</v>
      </c>
      <c r="AI622" s="116" t="s">
        <v>18</v>
      </c>
      <c r="AJ622" s="116" t="s">
        <v>18</v>
      </c>
      <c r="AL622" t="s">
        <v>274</v>
      </c>
      <c r="AO622">
        <v>710.75</v>
      </c>
    </row>
    <row r="623" spans="2:41" x14ac:dyDescent="0.25">
      <c r="B623" s="116" t="s">
        <v>251</v>
      </c>
      <c r="C623" s="116" t="s">
        <v>18</v>
      </c>
      <c r="D623" s="116" t="s">
        <v>134</v>
      </c>
      <c r="E623" s="116" t="s">
        <v>234</v>
      </c>
      <c r="F623" s="116" t="s">
        <v>20</v>
      </c>
      <c r="G623">
        <v>480</v>
      </c>
      <c r="H623" s="276"/>
      <c r="I623" s="116">
        <f>тБакМаг_2020_21_Зимен[[#This Row],[SUM(`TotalHours`)]]-тБакМаг_2020_21_Зимен[[#This Row],[Стари Часове]]</f>
        <v>480</v>
      </c>
      <c r="J623" s="116"/>
      <c r="K623" s="116"/>
      <c r="O623" t="s">
        <v>243</v>
      </c>
      <c r="P623" s="116" t="s">
        <v>18</v>
      </c>
      <c r="Q623" s="116" t="s">
        <v>173</v>
      </c>
      <c r="R623" s="116" t="s">
        <v>234</v>
      </c>
      <c r="S623" s="116" t="s">
        <v>13</v>
      </c>
      <c r="T623" s="192">
        <v>31.8</v>
      </c>
      <c r="U623" s="273"/>
      <c r="V62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3" s="192"/>
      <c r="X623" s="116"/>
      <c r="AB623" s="116" t="s">
        <v>243</v>
      </c>
      <c r="AC623" s="116" t="s">
        <v>210</v>
      </c>
      <c r="AD623">
        <v>26</v>
      </c>
      <c r="AE623" s="116" t="s">
        <v>122</v>
      </c>
      <c r="AF623">
        <v>4</v>
      </c>
      <c r="AG623" s="116" t="s">
        <v>18</v>
      </c>
      <c r="AH623" s="116" t="s">
        <v>126</v>
      </c>
      <c r="AI623" s="116" t="s">
        <v>18</v>
      </c>
      <c r="AJ623" s="116" t="s">
        <v>18</v>
      </c>
      <c r="AL623" t="s">
        <v>274</v>
      </c>
      <c r="AO623">
        <v>180</v>
      </c>
    </row>
    <row r="624" spans="2:41" x14ac:dyDescent="0.25">
      <c r="B624" s="116" t="s">
        <v>251</v>
      </c>
      <c r="C624" s="116" t="s">
        <v>18</v>
      </c>
      <c r="D624" s="116" t="s">
        <v>134</v>
      </c>
      <c r="E624" s="116" t="s">
        <v>234</v>
      </c>
      <c r="F624" s="116" t="s">
        <v>18</v>
      </c>
      <c r="G624">
        <v>8667</v>
      </c>
      <c r="H624" s="276"/>
      <c r="I624" s="116">
        <f>тБакМаг_2020_21_Зимен[[#This Row],[SUM(`TotalHours`)]]-тБакМаг_2020_21_Зимен[[#This Row],[Стари Часове]]</f>
        <v>8667</v>
      </c>
      <c r="J624" s="116"/>
      <c r="K624" s="116"/>
      <c r="O624" t="s">
        <v>243</v>
      </c>
      <c r="P624" s="116" t="s">
        <v>18</v>
      </c>
      <c r="Q624" s="116" t="s">
        <v>173</v>
      </c>
      <c r="R624" s="116" t="s">
        <v>234</v>
      </c>
      <c r="S624" s="116" t="s">
        <v>18</v>
      </c>
      <c r="T624" s="192">
        <v>240</v>
      </c>
      <c r="U624" s="273"/>
      <c r="V62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4" s="192"/>
      <c r="X624" s="116"/>
      <c r="AB624" s="116" t="s">
        <v>243</v>
      </c>
      <c r="AC624" s="116" t="s">
        <v>210</v>
      </c>
      <c r="AD624">
        <v>26</v>
      </c>
      <c r="AE624" s="116" t="s">
        <v>122</v>
      </c>
      <c r="AF624">
        <v>5</v>
      </c>
      <c r="AG624" s="116" t="s">
        <v>18</v>
      </c>
      <c r="AH624" s="116" t="s">
        <v>127</v>
      </c>
      <c r="AI624" s="116" t="s">
        <v>18</v>
      </c>
      <c r="AJ624" s="116" t="s">
        <v>8</v>
      </c>
      <c r="AL624" t="s">
        <v>274</v>
      </c>
      <c r="AO624">
        <v>12</v>
      </c>
    </row>
    <row r="625" spans="2:41" x14ac:dyDescent="0.25">
      <c r="B625" s="116" t="s">
        <v>251</v>
      </c>
      <c r="C625" s="116" t="s">
        <v>18</v>
      </c>
      <c r="D625" s="116" t="s">
        <v>173</v>
      </c>
      <c r="E625" s="116" t="s">
        <v>234</v>
      </c>
      <c r="F625" s="116" t="s">
        <v>8</v>
      </c>
      <c r="G625">
        <v>124.5</v>
      </c>
      <c r="H625" s="276"/>
      <c r="I625" s="116">
        <f>тБакМаг_2020_21_Зимен[[#This Row],[SUM(`TotalHours`)]]-тБакМаг_2020_21_Зимен[[#This Row],[Стари Часове]]</f>
        <v>124.5</v>
      </c>
      <c r="J625" s="116"/>
      <c r="K625" s="116"/>
      <c r="O625" t="s">
        <v>243</v>
      </c>
      <c r="P625" s="116" t="s">
        <v>18</v>
      </c>
      <c r="Q625" s="116" t="s">
        <v>126</v>
      </c>
      <c r="R625" s="116" t="s">
        <v>209</v>
      </c>
      <c r="S625" s="116" t="s">
        <v>13</v>
      </c>
      <c r="T625" s="192">
        <v>210</v>
      </c>
      <c r="U625" s="273"/>
      <c r="V62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5" s="192"/>
      <c r="X625" s="116"/>
      <c r="AB625" s="116" t="s">
        <v>243</v>
      </c>
      <c r="AC625" s="116" t="s">
        <v>210</v>
      </c>
      <c r="AD625">
        <v>26</v>
      </c>
      <c r="AE625" s="116" t="s">
        <v>122</v>
      </c>
      <c r="AF625">
        <v>5</v>
      </c>
      <c r="AG625" s="116" t="s">
        <v>18</v>
      </c>
      <c r="AH625" s="116" t="s">
        <v>127</v>
      </c>
      <c r="AI625" s="116" t="s">
        <v>18</v>
      </c>
      <c r="AJ625" s="116" t="s">
        <v>18</v>
      </c>
      <c r="AL625" t="s">
        <v>274</v>
      </c>
      <c r="AO625">
        <v>81</v>
      </c>
    </row>
    <row r="626" spans="2:41" x14ac:dyDescent="0.25">
      <c r="B626" s="116" t="s">
        <v>251</v>
      </c>
      <c r="C626" s="116" t="s">
        <v>18</v>
      </c>
      <c r="D626" s="116" t="s">
        <v>173</v>
      </c>
      <c r="E626" s="116" t="s">
        <v>234</v>
      </c>
      <c r="F626" s="116" t="s">
        <v>20</v>
      </c>
      <c r="G626">
        <v>15</v>
      </c>
      <c r="H626" s="276"/>
      <c r="I626" s="116">
        <f>тБакМаг_2020_21_Зимен[[#This Row],[SUM(`TotalHours`)]]-тБакМаг_2020_21_Зимен[[#This Row],[Стари Часове]]</f>
        <v>15</v>
      </c>
      <c r="J626" s="116"/>
      <c r="K626" s="116"/>
      <c r="O626" t="s">
        <v>243</v>
      </c>
      <c r="P626" s="116" t="s">
        <v>18</v>
      </c>
      <c r="Q626" s="116" t="s">
        <v>126</v>
      </c>
      <c r="R626" s="116" t="s">
        <v>209</v>
      </c>
      <c r="S626" s="116" t="s">
        <v>15</v>
      </c>
      <c r="T626" s="192">
        <v>120</v>
      </c>
      <c r="U626" s="273"/>
      <c r="V62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6" s="192"/>
      <c r="X626" s="116"/>
      <c r="AB626" s="116" t="s">
        <v>243</v>
      </c>
      <c r="AC626" s="116" t="s">
        <v>210</v>
      </c>
      <c r="AD626">
        <v>28</v>
      </c>
      <c r="AE626" s="116" t="s">
        <v>153</v>
      </c>
      <c r="AF626">
        <v>1</v>
      </c>
      <c r="AG626" s="116" t="s">
        <v>26</v>
      </c>
      <c r="AH626" s="116" t="s">
        <v>130</v>
      </c>
      <c r="AI626" s="116" t="s">
        <v>26</v>
      </c>
      <c r="AJ626" s="116" t="s">
        <v>12</v>
      </c>
      <c r="AL626" t="s">
        <v>274</v>
      </c>
      <c r="AO626">
        <v>54</v>
      </c>
    </row>
    <row r="627" spans="2:41" x14ac:dyDescent="0.25">
      <c r="B627" s="116" t="s">
        <v>251</v>
      </c>
      <c r="C627" s="116" t="s">
        <v>18</v>
      </c>
      <c r="D627" s="116" t="s">
        <v>173</v>
      </c>
      <c r="E627" s="116" t="s">
        <v>234</v>
      </c>
      <c r="F627" s="116" t="s">
        <v>18</v>
      </c>
      <c r="G627">
        <v>397.5</v>
      </c>
      <c r="H627" s="276"/>
      <c r="I627" s="116">
        <f>тБакМаг_2020_21_Зимен[[#This Row],[SUM(`TotalHours`)]]-тБакМаг_2020_21_Зимен[[#This Row],[Стари Часове]]</f>
        <v>397.5</v>
      </c>
      <c r="J627" s="116"/>
      <c r="K627" s="116"/>
      <c r="O627" t="s">
        <v>243</v>
      </c>
      <c r="P627" s="116" t="s">
        <v>18</v>
      </c>
      <c r="Q627" s="116" t="s">
        <v>126</v>
      </c>
      <c r="R627" s="116" t="s">
        <v>209</v>
      </c>
      <c r="S627" s="116" t="s">
        <v>18</v>
      </c>
      <c r="T627" s="192">
        <v>3522.9712</v>
      </c>
      <c r="U627" s="273"/>
      <c r="V62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7" s="192"/>
      <c r="X627" s="116"/>
      <c r="AB627" s="116" t="s">
        <v>243</v>
      </c>
      <c r="AC627" s="116" t="s">
        <v>210</v>
      </c>
      <c r="AD627">
        <v>28</v>
      </c>
      <c r="AE627" s="116" t="s">
        <v>153</v>
      </c>
      <c r="AF627">
        <v>1</v>
      </c>
      <c r="AG627" s="116" t="s">
        <v>26</v>
      </c>
      <c r="AH627" s="116" t="s">
        <v>130</v>
      </c>
      <c r="AI627" s="116" t="s">
        <v>26</v>
      </c>
      <c r="AJ627" s="116" t="s">
        <v>26</v>
      </c>
      <c r="AL627" t="s">
        <v>274</v>
      </c>
      <c r="AO627">
        <v>327</v>
      </c>
    </row>
    <row r="628" spans="2:41" x14ac:dyDescent="0.25">
      <c r="B628" s="116" t="s">
        <v>251</v>
      </c>
      <c r="C628" s="116" t="s">
        <v>18</v>
      </c>
      <c r="D628" s="116" t="s">
        <v>126</v>
      </c>
      <c r="E628" s="116" t="s">
        <v>209</v>
      </c>
      <c r="F628" s="116" t="s">
        <v>8</v>
      </c>
      <c r="G628">
        <v>157</v>
      </c>
      <c r="H628" s="277">
        <v>180</v>
      </c>
      <c r="I628" s="116">
        <f>тБакМаг_2020_21_Зимен[[#This Row],[SUM(`TotalHours`)]]-тБакМаг_2020_21_Зимен[[#This Row],[Стари Часове]]</f>
        <v>-23</v>
      </c>
      <c r="J628" s="116" t="s">
        <v>271</v>
      </c>
      <c r="K628" s="116"/>
      <c r="O628" t="s">
        <v>243</v>
      </c>
      <c r="P628" s="116" t="s">
        <v>18</v>
      </c>
      <c r="Q628" s="116" t="s">
        <v>126</v>
      </c>
      <c r="R628" s="116" t="s">
        <v>210</v>
      </c>
      <c r="S628" s="116" t="s">
        <v>18</v>
      </c>
      <c r="T628" s="192">
        <v>180</v>
      </c>
      <c r="U628" s="273"/>
      <c r="V62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8" s="192"/>
      <c r="X628" s="116"/>
      <c r="AB628" s="116" t="s">
        <v>243</v>
      </c>
      <c r="AC628" s="116" t="s">
        <v>210</v>
      </c>
      <c r="AD628">
        <v>29</v>
      </c>
      <c r="AE628" s="116" t="s">
        <v>131</v>
      </c>
      <c r="AF628">
        <v>1</v>
      </c>
      <c r="AG628" s="116" t="s">
        <v>26</v>
      </c>
      <c r="AH628" s="116" t="s">
        <v>132</v>
      </c>
      <c r="AI628" s="116" t="s">
        <v>26</v>
      </c>
      <c r="AJ628" s="116" t="s">
        <v>26</v>
      </c>
      <c r="AL628" t="s">
        <v>274</v>
      </c>
      <c r="AO628">
        <v>462</v>
      </c>
    </row>
    <row r="629" spans="2:41" x14ac:dyDescent="0.25">
      <c r="B629" s="116" t="s">
        <v>251</v>
      </c>
      <c r="C629" s="116" t="s">
        <v>18</v>
      </c>
      <c r="D629" s="116" t="s">
        <v>126</v>
      </c>
      <c r="E629" s="116" t="s">
        <v>209</v>
      </c>
      <c r="F629" s="116" t="s">
        <v>13</v>
      </c>
      <c r="G629">
        <v>265</v>
      </c>
      <c r="H629" s="276"/>
      <c r="I629" s="116">
        <f>тБакМаг_2020_21_Зимен[[#This Row],[SUM(`TotalHours`)]]-тБакМаг_2020_21_Зимен[[#This Row],[Стари Часове]]</f>
        <v>265</v>
      </c>
      <c r="J629" s="116"/>
      <c r="K629" s="116"/>
      <c r="O629" t="s">
        <v>243</v>
      </c>
      <c r="P629" s="116" t="s">
        <v>18</v>
      </c>
      <c r="Q629" s="116" t="s">
        <v>166</v>
      </c>
      <c r="R629" s="116" t="s">
        <v>209</v>
      </c>
      <c r="S629" s="116" t="s">
        <v>8</v>
      </c>
      <c r="T629" s="192">
        <v>90</v>
      </c>
      <c r="U629" s="273"/>
      <c r="V62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29" s="192"/>
      <c r="X629" s="116"/>
      <c r="AB629" s="116" t="s">
        <v>243</v>
      </c>
      <c r="AC629" s="116" t="s">
        <v>210</v>
      </c>
      <c r="AD629">
        <v>29</v>
      </c>
      <c r="AE629" s="116" t="s">
        <v>131</v>
      </c>
      <c r="AF629">
        <v>1</v>
      </c>
      <c r="AG629" s="116" t="s">
        <v>26</v>
      </c>
      <c r="AH629" s="116" t="s">
        <v>132</v>
      </c>
      <c r="AI629" s="116" t="s">
        <v>26</v>
      </c>
      <c r="AJ629" s="116" t="s">
        <v>17</v>
      </c>
      <c r="AL629" t="s">
        <v>274</v>
      </c>
      <c r="AO629">
        <v>30</v>
      </c>
    </row>
    <row r="630" spans="2:41" x14ac:dyDescent="0.25">
      <c r="B630" s="116" t="s">
        <v>251</v>
      </c>
      <c r="C630" s="116" t="s">
        <v>18</v>
      </c>
      <c r="D630" s="116" t="s">
        <v>126</v>
      </c>
      <c r="E630" s="116" t="s">
        <v>209</v>
      </c>
      <c r="F630" s="116" t="s">
        <v>15</v>
      </c>
      <c r="G630">
        <v>252.22219999999999</v>
      </c>
      <c r="H630" s="276"/>
      <c r="I630" s="116">
        <f>тБакМаг_2020_21_Зимен[[#This Row],[SUM(`TotalHours`)]]-тБакМаг_2020_21_Зимен[[#This Row],[Стари Часове]]</f>
        <v>252.22219999999999</v>
      </c>
      <c r="J630" s="116"/>
      <c r="K630" s="116"/>
      <c r="O630" t="s">
        <v>243</v>
      </c>
      <c r="P630" s="116" t="s">
        <v>18</v>
      </c>
      <c r="Q630" s="116" t="s">
        <v>166</v>
      </c>
      <c r="R630" s="116" t="s">
        <v>209</v>
      </c>
      <c r="S630" s="116" t="s">
        <v>13</v>
      </c>
      <c r="T630" s="192">
        <v>45</v>
      </c>
      <c r="U630" s="273">
        <v>90</v>
      </c>
      <c r="V630" s="192">
        <f>IF(N(тБакМаг_2019_20_Летен[[#This Row],[Стари Часове]]),тБакМаг_2019_20_Летен[[#This Row],[SUM(`TotalHours`)]]-тБакМаг_2019_20_Летен[[#This Row],[Стари Часове]],"")</f>
        <v>-45</v>
      </c>
      <c r="W630" s="192" t="s">
        <v>261</v>
      </c>
      <c r="X630" s="279">
        <v>44229</v>
      </c>
      <c r="AB630" s="116" t="s">
        <v>243</v>
      </c>
      <c r="AC630" s="116" t="s">
        <v>234</v>
      </c>
      <c r="AD630">
        <v>11</v>
      </c>
      <c r="AE630" s="116" t="s">
        <v>58</v>
      </c>
      <c r="AF630">
        <v>1</v>
      </c>
      <c r="AG630" s="116" t="s">
        <v>19</v>
      </c>
      <c r="AH630" s="116" t="s">
        <v>58</v>
      </c>
      <c r="AI630" s="116" t="s">
        <v>19</v>
      </c>
      <c r="AJ630" s="116" t="s">
        <v>20</v>
      </c>
      <c r="AL630" t="s">
        <v>274</v>
      </c>
      <c r="AO630">
        <v>1920</v>
      </c>
    </row>
    <row r="631" spans="2:41" x14ac:dyDescent="0.25">
      <c r="B631" s="116" t="s">
        <v>251</v>
      </c>
      <c r="C631" s="116" t="s">
        <v>18</v>
      </c>
      <c r="D631" s="116" t="s">
        <v>126</v>
      </c>
      <c r="E631" s="116" t="s">
        <v>209</v>
      </c>
      <c r="F631" s="116" t="s">
        <v>16</v>
      </c>
      <c r="G631">
        <v>19.66</v>
      </c>
      <c r="H631" s="277">
        <v>16.526299999999999</v>
      </c>
      <c r="I631" s="116">
        <f>тБакМаг_2020_21_Зимен[[#This Row],[SUM(`TotalHours`)]]-тБакМаг_2020_21_Зимен[[#This Row],[Стари Часове]]</f>
        <v>3.133700000000001</v>
      </c>
      <c r="J631" s="116" t="s">
        <v>268</v>
      </c>
      <c r="K631" s="279">
        <v>44230</v>
      </c>
      <c r="O631" t="s">
        <v>243</v>
      </c>
      <c r="P631" s="116" t="s">
        <v>18</v>
      </c>
      <c r="Q631" s="116" t="s">
        <v>166</v>
      </c>
      <c r="R631" s="116" t="s">
        <v>209</v>
      </c>
      <c r="S631" s="116" t="s">
        <v>14</v>
      </c>
      <c r="T631" s="192">
        <v>225</v>
      </c>
      <c r="U631" s="273"/>
      <c r="V63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31" s="192"/>
      <c r="X631" s="116"/>
      <c r="AB631" s="116" t="s">
        <v>243</v>
      </c>
      <c r="AC631" s="116" t="s">
        <v>234</v>
      </c>
      <c r="AD631">
        <v>11</v>
      </c>
      <c r="AE631" s="116" t="s">
        <v>58</v>
      </c>
      <c r="AF631">
        <v>1</v>
      </c>
      <c r="AG631" s="116" t="s">
        <v>19</v>
      </c>
      <c r="AH631" s="116" t="s">
        <v>58</v>
      </c>
      <c r="AI631" s="116" t="s">
        <v>19</v>
      </c>
      <c r="AJ631" s="116" t="s">
        <v>25</v>
      </c>
      <c r="AL631" t="s">
        <v>274</v>
      </c>
      <c r="AO631">
        <v>540</v>
      </c>
    </row>
    <row r="632" spans="2:41" x14ac:dyDescent="0.25">
      <c r="B632" s="116" t="s">
        <v>251</v>
      </c>
      <c r="C632" s="116" t="s">
        <v>18</v>
      </c>
      <c r="D632" s="116" t="s">
        <v>126</v>
      </c>
      <c r="E632" s="116" t="s">
        <v>209</v>
      </c>
      <c r="F632" s="116" t="s">
        <v>17</v>
      </c>
      <c r="G632">
        <v>3.75</v>
      </c>
      <c r="H632" s="276"/>
      <c r="I632" s="116">
        <f>тБакМаг_2020_21_Зимен[[#This Row],[SUM(`TotalHours`)]]-тБакМаг_2020_21_Зимен[[#This Row],[Стари Часове]]</f>
        <v>3.75</v>
      </c>
      <c r="J632" s="116"/>
      <c r="K632" s="116"/>
      <c r="O632" t="s">
        <v>243</v>
      </c>
      <c r="P632" s="116" t="s">
        <v>18</v>
      </c>
      <c r="Q632" s="116" t="s">
        <v>166</v>
      </c>
      <c r="R632" s="116" t="s">
        <v>209</v>
      </c>
      <c r="S632" s="116" t="s">
        <v>18</v>
      </c>
      <c r="T632" s="192">
        <v>597</v>
      </c>
      <c r="U632" s="273"/>
      <c r="V63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32" s="192"/>
      <c r="X632" s="116"/>
      <c r="AB632" s="116" t="s">
        <v>243</v>
      </c>
      <c r="AC632" s="116" t="s">
        <v>234</v>
      </c>
      <c r="AD632">
        <v>11</v>
      </c>
      <c r="AE632" s="116" t="s">
        <v>58</v>
      </c>
      <c r="AF632">
        <v>1</v>
      </c>
      <c r="AG632" s="116" t="s">
        <v>19</v>
      </c>
      <c r="AH632" s="116" t="s">
        <v>58</v>
      </c>
      <c r="AI632" s="116" t="s">
        <v>19</v>
      </c>
      <c r="AJ632" s="116" t="s">
        <v>12</v>
      </c>
      <c r="AL632" t="s">
        <v>274</v>
      </c>
      <c r="AO632">
        <v>114</v>
      </c>
    </row>
    <row r="633" spans="2:41" x14ac:dyDescent="0.25">
      <c r="B633" s="116" t="s">
        <v>251</v>
      </c>
      <c r="C633" s="116" t="s">
        <v>18</v>
      </c>
      <c r="D633" s="116" t="s">
        <v>126</v>
      </c>
      <c r="E633" s="116" t="s">
        <v>209</v>
      </c>
      <c r="F633" s="116" t="s">
        <v>18</v>
      </c>
      <c r="G633">
        <v>3242.721</v>
      </c>
      <c r="H633" s="276"/>
      <c r="I633" s="116">
        <f>тБакМаг_2020_21_Зимен[[#This Row],[SUM(`TotalHours`)]]-тБакМаг_2020_21_Зимен[[#This Row],[Стари Часове]]</f>
        <v>3242.721</v>
      </c>
      <c r="J633" s="116"/>
      <c r="K633" s="116"/>
      <c r="O633" t="s">
        <v>243</v>
      </c>
      <c r="P633" s="116" t="s">
        <v>18</v>
      </c>
      <c r="Q633" s="116" t="s">
        <v>167</v>
      </c>
      <c r="R633" s="116" t="s">
        <v>209</v>
      </c>
      <c r="S633" s="116" t="s">
        <v>13</v>
      </c>
      <c r="T633" s="192">
        <v>45</v>
      </c>
      <c r="U633" s="273">
        <v>90</v>
      </c>
      <c r="V633" s="192">
        <f>IF(N(тБакМаг_2019_20_Летен[[#This Row],[Стари Часове]]),тБакМаг_2019_20_Летен[[#This Row],[SUM(`TotalHours`)]]-тБакМаг_2019_20_Летен[[#This Row],[Стари Часове]],"")</f>
        <v>-45</v>
      </c>
      <c r="W633" s="192" t="s">
        <v>262</v>
      </c>
      <c r="X633" s="279">
        <v>44229</v>
      </c>
      <c r="AB633" s="116" t="s">
        <v>243</v>
      </c>
      <c r="AC633" s="116" t="s">
        <v>234</v>
      </c>
      <c r="AD633">
        <v>11</v>
      </c>
      <c r="AE633" s="116" t="s">
        <v>58</v>
      </c>
      <c r="AF633">
        <v>1</v>
      </c>
      <c r="AG633" s="116" t="s">
        <v>19</v>
      </c>
      <c r="AH633" s="116" t="s">
        <v>58</v>
      </c>
      <c r="AI633" s="116" t="s">
        <v>19</v>
      </c>
      <c r="AJ633" s="116" t="s">
        <v>14</v>
      </c>
      <c r="AL633" t="s">
        <v>274</v>
      </c>
      <c r="AO633">
        <v>120</v>
      </c>
    </row>
    <row r="634" spans="2:41" x14ac:dyDescent="0.25">
      <c r="B634" s="116" t="s">
        <v>251</v>
      </c>
      <c r="C634" s="116" t="s">
        <v>18</v>
      </c>
      <c r="D634" s="116" t="s">
        <v>126</v>
      </c>
      <c r="E634" s="116" t="s">
        <v>210</v>
      </c>
      <c r="F634" s="116" t="s">
        <v>18</v>
      </c>
      <c r="G634">
        <v>89.9011</v>
      </c>
      <c r="H634" s="276"/>
      <c r="I634" s="116">
        <f>тБакМаг_2020_21_Зимен[[#This Row],[SUM(`TotalHours`)]]-тБакМаг_2020_21_Зимен[[#This Row],[Стари Часове]]</f>
        <v>89.9011</v>
      </c>
      <c r="J634" s="116"/>
      <c r="K634" s="116"/>
      <c r="O634" t="s">
        <v>243</v>
      </c>
      <c r="P634" s="116" t="s">
        <v>18</v>
      </c>
      <c r="Q634" s="116" t="s">
        <v>167</v>
      </c>
      <c r="R634" s="116" t="s">
        <v>209</v>
      </c>
      <c r="S634" s="116" t="s">
        <v>15</v>
      </c>
      <c r="T634" s="192">
        <v>300</v>
      </c>
      <c r="U634" s="273"/>
      <c r="V63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34" s="192"/>
      <c r="X634" s="116"/>
      <c r="AB634" s="116" t="s">
        <v>243</v>
      </c>
      <c r="AC634" s="116" t="s">
        <v>234</v>
      </c>
      <c r="AD634">
        <v>11</v>
      </c>
      <c r="AE634" s="116" t="s">
        <v>58</v>
      </c>
      <c r="AF634">
        <v>1</v>
      </c>
      <c r="AG634" s="116" t="s">
        <v>19</v>
      </c>
      <c r="AH634" s="116" t="s">
        <v>58</v>
      </c>
      <c r="AI634" s="116" t="s">
        <v>19</v>
      </c>
      <c r="AJ634" s="116" t="s">
        <v>26</v>
      </c>
      <c r="AL634" t="s">
        <v>274</v>
      </c>
      <c r="AO634">
        <v>48</v>
      </c>
    </row>
    <row r="635" spans="2:41" x14ac:dyDescent="0.25">
      <c r="B635" s="116" t="s">
        <v>251</v>
      </c>
      <c r="C635" s="116" t="s">
        <v>18</v>
      </c>
      <c r="D635" s="116" t="s">
        <v>166</v>
      </c>
      <c r="E635" s="116" t="s">
        <v>209</v>
      </c>
      <c r="F635" s="116" t="s">
        <v>8</v>
      </c>
      <c r="G635">
        <v>270</v>
      </c>
      <c r="H635" s="276"/>
      <c r="I635" s="116">
        <f>тБакМаг_2020_21_Зимен[[#This Row],[SUM(`TotalHours`)]]-тБакМаг_2020_21_Зимен[[#This Row],[Стари Часове]]</f>
        <v>270</v>
      </c>
      <c r="J635" s="116"/>
      <c r="K635" s="116"/>
      <c r="O635" t="s">
        <v>243</v>
      </c>
      <c r="P635" s="116" t="s">
        <v>18</v>
      </c>
      <c r="Q635" s="116" t="s">
        <v>167</v>
      </c>
      <c r="R635" s="116" t="s">
        <v>209</v>
      </c>
      <c r="S635" s="116" t="s">
        <v>18</v>
      </c>
      <c r="T635" s="192">
        <v>613.71429999999998</v>
      </c>
      <c r="U635" s="273"/>
      <c r="V63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35" s="192"/>
      <c r="X635" s="116"/>
      <c r="AB635" s="116" t="s">
        <v>243</v>
      </c>
      <c r="AC635" s="116" t="s">
        <v>234</v>
      </c>
      <c r="AD635">
        <v>11</v>
      </c>
      <c r="AE635" s="116" t="s">
        <v>58</v>
      </c>
      <c r="AF635">
        <v>1</v>
      </c>
      <c r="AG635" s="116" t="s">
        <v>19</v>
      </c>
      <c r="AH635" s="116" t="s">
        <v>58</v>
      </c>
      <c r="AI635" s="116" t="s">
        <v>19</v>
      </c>
      <c r="AJ635" s="116" t="s">
        <v>13</v>
      </c>
      <c r="AL635" t="s">
        <v>274</v>
      </c>
      <c r="AO635">
        <v>14.4</v>
      </c>
    </row>
    <row r="636" spans="2:41" x14ac:dyDescent="0.25">
      <c r="B636" s="116" t="s">
        <v>251</v>
      </c>
      <c r="C636" s="116" t="s">
        <v>18</v>
      </c>
      <c r="D636" s="116" t="s">
        <v>166</v>
      </c>
      <c r="E636" s="116" t="s">
        <v>209</v>
      </c>
      <c r="F636" s="116" t="s">
        <v>14</v>
      </c>
      <c r="G636">
        <v>120</v>
      </c>
      <c r="H636" s="276"/>
      <c r="I636" s="116">
        <f>тБакМаг_2020_21_Зимен[[#This Row],[SUM(`TotalHours`)]]-тБакМаг_2020_21_Зимен[[#This Row],[Стари Часове]]</f>
        <v>120</v>
      </c>
      <c r="J636" s="116"/>
      <c r="K636" s="116"/>
      <c r="O636" t="s">
        <v>243</v>
      </c>
      <c r="P636" s="116" t="s">
        <v>18</v>
      </c>
      <c r="Q636" s="116" t="s">
        <v>167</v>
      </c>
      <c r="R636" s="116" t="s">
        <v>210</v>
      </c>
      <c r="S636" s="116" t="s">
        <v>18</v>
      </c>
      <c r="T636" s="192">
        <v>208</v>
      </c>
      <c r="U636" s="273"/>
      <c r="V63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36" s="192"/>
      <c r="X636" s="116"/>
      <c r="AB636" s="116" t="s">
        <v>243</v>
      </c>
      <c r="AC636" s="116" t="s">
        <v>234</v>
      </c>
      <c r="AD636">
        <v>11</v>
      </c>
      <c r="AE636" s="116" t="s">
        <v>58</v>
      </c>
      <c r="AF636">
        <v>1</v>
      </c>
      <c r="AG636" s="116" t="s">
        <v>19</v>
      </c>
      <c r="AH636" s="116" t="s">
        <v>58</v>
      </c>
      <c r="AI636" s="116" t="s">
        <v>19</v>
      </c>
      <c r="AJ636" s="116" t="s">
        <v>19</v>
      </c>
      <c r="AL636" t="s">
        <v>274</v>
      </c>
      <c r="AO636">
        <v>11956</v>
      </c>
    </row>
    <row r="637" spans="2:41" x14ac:dyDescent="0.25">
      <c r="B637" s="116" t="s">
        <v>251</v>
      </c>
      <c r="C637" s="116" t="s">
        <v>18</v>
      </c>
      <c r="D637" s="116" t="s">
        <v>166</v>
      </c>
      <c r="E637" s="116" t="s">
        <v>209</v>
      </c>
      <c r="F637" s="116" t="s">
        <v>16</v>
      </c>
      <c r="G637">
        <v>3.103448275862069</v>
      </c>
      <c r="H637" s="277">
        <v>18</v>
      </c>
      <c r="I637" s="116">
        <f>тБакМаг_2020_21_Зимен[[#This Row],[SUM(`TotalHours`)]]-тБакМаг_2020_21_Зимен[[#This Row],[Стари Часове]]</f>
        <v>-14.896551724137931</v>
      </c>
      <c r="J637" s="116" t="s">
        <v>268</v>
      </c>
      <c r="K637" s="116"/>
      <c r="O637" t="s">
        <v>243</v>
      </c>
      <c r="P637" s="116" t="s">
        <v>18</v>
      </c>
      <c r="Q637" s="116" t="s">
        <v>127</v>
      </c>
      <c r="R637" s="116" t="s">
        <v>209</v>
      </c>
      <c r="S637" s="116" t="s">
        <v>13</v>
      </c>
      <c r="T637" s="192">
        <v>64.56</v>
      </c>
      <c r="U637" s="270">
        <v>56.739100000000001</v>
      </c>
      <c r="V637" s="192">
        <f>IF(N(тБакМаг_2019_20_Летен[[#This Row],[Стари Часове]]),тБакМаг_2019_20_Летен[[#This Row],[SUM(`TotalHours`)]]-тБакМаг_2019_20_Летен[[#This Row],[Стари Часове]],"")</f>
        <v>7.8209000000000017</v>
      </c>
      <c r="W637" s="192"/>
      <c r="X637" s="279">
        <v>44229</v>
      </c>
      <c r="AB637" s="116" t="s">
        <v>243</v>
      </c>
      <c r="AC637" s="116" t="s">
        <v>234</v>
      </c>
      <c r="AD637">
        <v>15</v>
      </c>
      <c r="AE637" s="116" t="s">
        <v>67</v>
      </c>
      <c r="AF637">
        <v>22</v>
      </c>
      <c r="AG637" s="116" t="s">
        <v>27</v>
      </c>
      <c r="AH637" s="116" t="s">
        <v>86</v>
      </c>
      <c r="AI637" s="116" t="s">
        <v>27</v>
      </c>
      <c r="AJ637" s="116" t="s">
        <v>10</v>
      </c>
      <c r="AL637" t="s">
        <v>274</v>
      </c>
      <c r="AO637">
        <v>60</v>
      </c>
    </row>
    <row r="638" spans="2:41" x14ac:dyDescent="0.25">
      <c r="B638" s="116" t="s">
        <v>251</v>
      </c>
      <c r="C638" s="116" t="s">
        <v>18</v>
      </c>
      <c r="D638" s="116" t="s">
        <v>166</v>
      </c>
      <c r="E638" s="116" t="s">
        <v>209</v>
      </c>
      <c r="F638" s="116" t="s">
        <v>17</v>
      </c>
      <c r="G638">
        <v>33.75</v>
      </c>
      <c r="H638" s="276"/>
      <c r="I638" s="116">
        <f>тБакМаг_2020_21_Зимен[[#This Row],[SUM(`TotalHours`)]]-тБакМаг_2020_21_Зимен[[#This Row],[Стари Часове]]</f>
        <v>33.75</v>
      </c>
      <c r="J638" s="116"/>
      <c r="K638" s="116"/>
      <c r="O638" t="s">
        <v>243</v>
      </c>
      <c r="P638" s="116" t="s">
        <v>18</v>
      </c>
      <c r="Q638" s="116" t="s">
        <v>127</v>
      </c>
      <c r="R638" s="116" t="s">
        <v>209</v>
      </c>
      <c r="S638" s="116" t="s">
        <v>18</v>
      </c>
      <c r="T638" s="192">
        <v>897.43140000000005</v>
      </c>
      <c r="U638" s="273"/>
      <c r="V63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38" s="192"/>
      <c r="X638" s="116"/>
      <c r="AB638" s="116" t="s">
        <v>243</v>
      </c>
      <c r="AC638" s="116" t="s">
        <v>234</v>
      </c>
      <c r="AD638">
        <v>15</v>
      </c>
      <c r="AE638" s="116" t="s">
        <v>67</v>
      </c>
      <c r="AF638">
        <v>22</v>
      </c>
      <c r="AG638" s="116" t="s">
        <v>27</v>
      </c>
      <c r="AH638" s="116" t="s">
        <v>86</v>
      </c>
      <c r="AI638" s="116" t="s">
        <v>27</v>
      </c>
      <c r="AJ638" s="116" t="s">
        <v>14</v>
      </c>
      <c r="AL638" t="s">
        <v>274</v>
      </c>
      <c r="AO638">
        <v>135</v>
      </c>
    </row>
    <row r="639" spans="2:41" x14ac:dyDescent="0.25">
      <c r="B639" s="116" t="s">
        <v>251</v>
      </c>
      <c r="C639" s="116" t="s">
        <v>18</v>
      </c>
      <c r="D639" s="116" t="s">
        <v>166</v>
      </c>
      <c r="E639" s="116" t="s">
        <v>209</v>
      </c>
      <c r="F639" s="116" t="s">
        <v>18</v>
      </c>
      <c r="G639">
        <v>674.63840000000005</v>
      </c>
      <c r="H639" s="276"/>
      <c r="I639" s="116">
        <f>тБакМаг_2020_21_Зимен[[#This Row],[SUM(`TotalHours`)]]-тБакМаг_2020_21_Зимен[[#This Row],[Стари Часове]]</f>
        <v>674.63840000000005</v>
      </c>
      <c r="J639" s="116"/>
      <c r="K639" s="116"/>
      <c r="O639" t="s">
        <v>243</v>
      </c>
      <c r="P639" s="116" t="s">
        <v>18</v>
      </c>
      <c r="Q639" s="116" t="s">
        <v>127</v>
      </c>
      <c r="R639" s="116" t="s">
        <v>210</v>
      </c>
      <c r="S639" s="116" t="s">
        <v>8</v>
      </c>
      <c r="T639" s="192">
        <v>12</v>
      </c>
      <c r="U639" s="273"/>
      <c r="V63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39" s="192"/>
      <c r="X639" s="116"/>
      <c r="AB639" s="116" t="s">
        <v>243</v>
      </c>
      <c r="AC639" s="116" t="s">
        <v>234</v>
      </c>
      <c r="AD639">
        <v>15</v>
      </c>
      <c r="AE639" s="116" t="s">
        <v>67</v>
      </c>
      <c r="AF639">
        <v>22</v>
      </c>
      <c r="AG639" s="116" t="s">
        <v>27</v>
      </c>
      <c r="AH639" s="116" t="s">
        <v>86</v>
      </c>
      <c r="AI639" s="116" t="s">
        <v>27</v>
      </c>
      <c r="AJ639" s="116" t="s">
        <v>27</v>
      </c>
      <c r="AL639" t="s">
        <v>274</v>
      </c>
      <c r="AO639">
        <v>1337.63</v>
      </c>
    </row>
    <row r="640" spans="2:41" x14ac:dyDescent="0.25">
      <c r="B640" s="116" t="s">
        <v>251</v>
      </c>
      <c r="C640" s="116" t="s">
        <v>18</v>
      </c>
      <c r="D640" s="116" t="s">
        <v>167</v>
      </c>
      <c r="E640" s="116" t="s">
        <v>209</v>
      </c>
      <c r="F640" s="116" t="s">
        <v>13</v>
      </c>
      <c r="G640">
        <v>30</v>
      </c>
      <c r="H640" s="276"/>
      <c r="I640" s="116">
        <f>тБакМаг_2020_21_Зимен[[#This Row],[SUM(`TotalHours`)]]-тБакМаг_2020_21_Зимен[[#This Row],[Стари Часове]]</f>
        <v>30</v>
      </c>
      <c r="J640" s="116"/>
      <c r="K640" s="116"/>
      <c r="O640" t="s">
        <v>243</v>
      </c>
      <c r="P640" s="116" t="s">
        <v>18</v>
      </c>
      <c r="Q640" s="116" t="s">
        <v>127</v>
      </c>
      <c r="R640" s="116" t="s">
        <v>210</v>
      </c>
      <c r="S640" s="116" t="s">
        <v>18</v>
      </c>
      <c r="T640" s="192">
        <v>81</v>
      </c>
      <c r="U640" s="273"/>
      <c r="V64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0" s="192"/>
      <c r="X640" s="116"/>
      <c r="AB640" s="116" t="s">
        <v>243</v>
      </c>
      <c r="AC640" s="116" t="s">
        <v>234</v>
      </c>
      <c r="AD640">
        <v>15</v>
      </c>
      <c r="AE640" s="116" t="s">
        <v>67</v>
      </c>
      <c r="AF640">
        <v>22</v>
      </c>
      <c r="AG640" s="116" t="s">
        <v>27</v>
      </c>
      <c r="AH640" s="116" t="s">
        <v>86</v>
      </c>
      <c r="AI640" s="116" t="s">
        <v>27</v>
      </c>
      <c r="AJ640" s="116" t="s">
        <v>23</v>
      </c>
      <c r="AL640" t="s">
        <v>274</v>
      </c>
      <c r="AO640">
        <v>150</v>
      </c>
    </row>
    <row r="641" spans="2:41" x14ac:dyDescent="0.25">
      <c r="B641" s="116" t="s">
        <v>251</v>
      </c>
      <c r="C641" s="116" t="s">
        <v>18</v>
      </c>
      <c r="D641" s="116" t="s">
        <v>167</v>
      </c>
      <c r="E641" s="116" t="s">
        <v>209</v>
      </c>
      <c r="F641" s="116" t="s">
        <v>15</v>
      </c>
      <c r="G641">
        <v>407.77780000000001</v>
      </c>
      <c r="H641" s="276"/>
      <c r="I641" s="116">
        <f>тБакМаг_2020_21_Зимен[[#This Row],[SUM(`TotalHours`)]]-тБакМаг_2020_21_Зимен[[#This Row],[Стари Часове]]</f>
        <v>407.77780000000001</v>
      </c>
      <c r="J641" s="116"/>
      <c r="K641" s="116"/>
      <c r="O641" t="s">
        <v>243</v>
      </c>
      <c r="P641" s="116" t="s">
        <v>19</v>
      </c>
      <c r="Q641" s="116" t="s">
        <v>57</v>
      </c>
      <c r="R641" s="116" t="s">
        <v>209</v>
      </c>
      <c r="S641" s="116" t="s">
        <v>22</v>
      </c>
      <c r="T641" s="192">
        <v>48</v>
      </c>
      <c r="U641" s="273"/>
      <c r="V64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1" s="192"/>
      <c r="X641" s="116"/>
      <c r="AB641" s="116" t="s">
        <v>243</v>
      </c>
      <c r="AC641" s="116" t="s">
        <v>234</v>
      </c>
      <c r="AD641">
        <v>15</v>
      </c>
      <c r="AE641" s="116" t="s">
        <v>67</v>
      </c>
      <c r="AF641">
        <v>25</v>
      </c>
      <c r="AG641" s="116" t="s">
        <v>27</v>
      </c>
      <c r="AH641" s="116" t="s">
        <v>89</v>
      </c>
      <c r="AI641" s="116" t="s">
        <v>27</v>
      </c>
      <c r="AJ641" s="116" t="s">
        <v>27</v>
      </c>
      <c r="AL641" t="s">
        <v>274</v>
      </c>
      <c r="AO641">
        <v>6090.21</v>
      </c>
    </row>
    <row r="642" spans="2:41" x14ac:dyDescent="0.25">
      <c r="B642" s="116" t="s">
        <v>251</v>
      </c>
      <c r="C642" s="116" t="s">
        <v>18</v>
      </c>
      <c r="D642" s="116" t="s">
        <v>167</v>
      </c>
      <c r="E642" s="116" t="s">
        <v>209</v>
      </c>
      <c r="F642" s="116" t="s">
        <v>16</v>
      </c>
      <c r="G642">
        <v>2.0699999999999998</v>
      </c>
      <c r="H642" s="277">
        <v>12</v>
      </c>
      <c r="I642" s="116">
        <f>тБакМаг_2020_21_Зимен[[#This Row],[SUM(`TotalHours`)]]-тБакМаг_2020_21_Зимен[[#This Row],[Стари Часове]]</f>
        <v>-9.93</v>
      </c>
      <c r="J642" s="116" t="s">
        <v>268</v>
      </c>
      <c r="K642" s="116"/>
      <c r="O642" t="s">
        <v>243</v>
      </c>
      <c r="P642" s="116" t="s">
        <v>19</v>
      </c>
      <c r="Q642" s="116" t="s">
        <v>57</v>
      </c>
      <c r="R642" s="116" t="s">
        <v>209</v>
      </c>
      <c r="S642" s="116" t="s">
        <v>20</v>
      </c>
      <c r="T642" s="192">
        <v>405</v>
      </c>
      <c r="U642" s="273"/>
      <c r="V64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2" s="192"/>
      <c r="X642" s="116"/>
      <c r="AB642" s="116" t="s">
        <v>243</v>
      </c>
      <c r="AC642" s="116" t="s">
        <v>234</v>
      </c>
      <c r="AD642">
        <v>15</v>
      </c>
      <c r="AE642" s="116" t="s">
        <v>67</v>
      </c>
      <c r="AF642">
        <v>25</v>
      </c>
      <c r="AG642" s="116" t="s">
        <v>27</v>
      </c>
      <c r="AH642" s="116" t="s">
        <v>89</v>
      </c>
      <c r="AI642" s="116" t="s">
        <v>27</v>
      </c>
      <c r="AJ642" s="116" t="s">
        <v>17</v>
      </c>
      <c r="AL642" t="s">
        <v>274</v>
      </c>
      <c r="AO642">
        <v>60</v>
      </c>
    </row>
    <row r="643" spans="2:41" x14ac:dyDescent="0.25">
      <c r="B643" s="116" t="s">
        <v>251</v>
      </c>
      <c r="C643" s="116" t="s">
        <v>18</v>
      </c>
      <c r="D643" s="116" t="s">
        <v>167</v>
      </c>
      <c r="E643" s="116" t="s">
        <v>209</v>
      </c>
      <c r="F643" s="116" t="s">
        <v>17</v>
      </c>
      <c r="G643">
        <v>7.5</v>
      </c>
      <c r="H643" s="276"/>
      <c r="I643" s="116">
        <f>тБакМаг_2020_21_Зимен[[#This Row],[SUM(`TotalHours`)]]-тБакМаг_2020_21_Зимен[[#This Row],[Стари Часове]]</f>
        <v>7.5</v>
      </c>
      <c r="J643" s="116"/>
      <c r="K643" s="116"/>
      <c r="O643" t="s">
        <v>243</v>
      </c>
      <c r="P643" s="116" t="s">
        <v>19</v>
      </c>
      <c r="Q643" s="116" t="s">
        <v>57</v>
      </c>
      <c r="R643" s="116" t="s">
        <v>209</v>
      </c>
      <c r="S643" s="116" t="s">
        <v>10</v>
      </c>
      <c r="T643" s="192">
        <v>165</v>
      </c>
      <c r="U643" s="273"/>
      <c r="V64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3" s="192"/>
      <c r="X643" s="116"/>
      <c r="AB643" s="116" t="s">
        <v>243</v>
      </c>
      <c r="AC643" s="116" t="s">
        <v>234</v>
      </c>
      <c r="AD643">
        <v>30</v>
      </c>
      <c r="AE643" s="116" t="s">
        <v>133</v>
      </c>
      <c r="AF643">
        <v>1</v>
      </c>
      <c r="AG643" s="116" t="s">
        <v>11</v>
      </c>
      <c r="AH643" s="116" t="s">
        <v>133</v>
      </c>
      <c r="AI643" s="116" t="s">
        <v>11</v>
      </c>
      <c r="AJ643" s="116" t="s">
        <v>20</v>
      </c>
      <c r="AL643" t="s">
        <v>274</v>
      </c>
      <c r="AO643">
        <v>600</v>
      </c>
    </row>
    <row r="644" spans="2:41" x14ac:dyDescent="0.25">
      <c r="B644" s="116" t="s">
        <v>251</v>
      </c>
      <c r="C644" s="116" t="s">
        <v>18</v>
      </c>
      <c r="D644" s="116" t="s">
        <v>167</v>
      </c>
      <c r="E644" s="116" t="s">
        <v>209</v>
      </c>
      <c r="F644" s="116" t="s">
        <v>18</v>
      </c>
      <c r="G644">
        <v>342.71359999999999</v>
      </c>
      <c r="H644" s="276"/>
      <c r="I644" s="116">
        <f>тБакМаг_2020_21_Зимен[[#This Row],[SUM(`TotalHours`)]]-тБакМаг_2020_21_Зимен[[#This Row],[Стари Часове]]</f>
        <v>342.71359999999999</v>
      </c>
      <c r="J644" s="116"/>
      <c r="K644" s="116"/>
      <c r="O644" t="s">
        <v>243</v>
      </c>
      <c r="P644" s="116" t="s">
        <v>19</v>
      </c>
      <c r="Q644" s="116" t="s">
        <v>57</v>
      </c>
      <c r="R644" s="116" t="s">
        <v>209</v>
      </c>
      <c r="S644" s="116" t="s">
        <v>25</v>
      </c>
      <c r="T644" s="192">
        <v>120</v>
      </c>
      <c r="U644" s="273"/>
      <c r="V64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4" s="192"/>
      <c r="X644" s="116"/>
      <c r="AB644" s="116" t="s">
        <v>243</v>
      </c>
      <c r="AC644" s="116" t="s">
        <v>234</v>
      </c>
      <c r="AD644">
        <v>30</v>
      </c>
      <c r="AE644" s="116" t="s">
        <v>133</v>
      </c>
      <c r="AF644">
        <v>1</v>
      </c>
      <c r="AG644" s="116" t="s">
        <v>11</v>
      </c>
      <c r="AH644" s="116" t="s">
        <v>133</v>
      </c>
      <c r="AI644" s="116" t="s">
        <v>11</v>
      </c>
      <c r="AJ644" s="116" t="s">
        <v>11</v>
      </c>
      <c r="AL644" t="s">
        <v>274</v>
      </c>
      <c r="AO644">
        <v>25987.5</v>
      </c>
    </row>
    <row r="645" spans="2:41" x14ac:dyDescent="0.25">
      <c r="B645" s="116" t="s">
        <v>251</v>
      </c>
      <c r="C645" s="116" t="s">
        <v>18</v>
      </c>
      <c r="D645" s="116" t="s">
        <v>167</v>
      </c>
      <c r="E645" s="116" t="s">
        <v>210</v>
      </c>
      <c r="F645" s="116" t="s">
        <v>16</v>
      </c>
      <c r="G645">
        <v>40</v>
      </c>
      <c r="H645" s="276"/>
      <c r="I645" s="116">
        <f>тБакМаг_2020_21_Зимен[[#This Row],[SUM(`TotalHours`)]]-тБакМаг_2020_21_Зимен[[#This Row],[Стари Часове]]</f>
        <v>40</v>
      </c>
      <c r="J645" s="116"/>
      <c r="K645" s="116"/>
      <c r="O645" t="s">
        <v>243</v>
      </c>
      <c r="P645" s="116" t="s">
        <v>19</v>
      </c>
      <c r="Q645" s="116" t="s">
        <v>57</v>
      </c>
      <c r="R645" s="116" t="s">
        <v>209</v>
      </c>
      <c r="S645" s="116" t="s">
        <v>14</v>
      </c>
      <c r="T645" s="192">
        <v>810</v>
      </c>
      <c r="U645" s="273"/>
      <c r="V64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5" s="192"/>
      <c r="X645" s="116"/>
      <c r="AB645" s="116" t="s">
        <v>243</v>
      </c>
      <c r="AC645" s="116" t="s">
        <v>234</v>
      </c>
      <c r="AD645">
        <v>30</v>
      </c>
      <c r="AE645" s="116" t="s">
        <v>133</v>
      </c>
      <c r="AF645">
        <v>1</v>
      </c>
      <c r="AG645" s="116" t="s">
        <v>11</v>
      </c>
      <c r="AH645" s="116" t="s">
        <v>133</v>
      </c>
      <c r="AI645" s="116" t="s">
        <v>11</v>
      </c>
      <c r="AJ645" s="116" t="s">
        <v>14</v>
      </c>
      <c r="AL645" t="s">
        <v>274</v>
      </c>
      <c r="AO645">
        <v>72</v>
      </c>
    </row>
    <row r="646" spans="2:41" x14ac:dyDescent="0.25">
      <c r="B646" s="116" t="s">
        <v>251</v>
      </c>
      <c r="C646" s="116" t="s">
        <v>18</v>
      </c>
      <c r="D646" s="116" t="s">
        <v>167</v>
      </c>
      <c r="E646" s="116" t="s">
        <v>210</v>
      </c>
      <c r="F646" s="116" t="s">
        <v>17</v>
      </c>
      <c r="G646">
        <v>30</v>
      </c>
      <c r="H646" s="276"/>
      <c r="I646" s="116">
        <f>тБакМаг_2020_21_Зимен[[#This Row],[SUM(`TotalHours`)]]-тБакМаг_2020_21_Зимен[[#This Row],[Стари Часове]]</f>
        <v>30</v>
      </c>
      <c r="J646" s="116"/>
      <c r="K646" s="116"/>
      <c r="O646" t="s">
        <v>243</v>
      </c>
      <c r="P646" s="116" t="s">
        <v>19</v>
      </c>
      <c r="Q646" s="116" t="s">
        <v>57</v>
      </c>
      <c r="R646" s="116" t="s">
        <v>209</v>
      </c>
      <c r="S646" s="116" t="s">
        <v>26</v>
      </c>
      <c r="T646" s="192">
        <v>30</v>
      </c>
      <c r="U646" s="273"/>
      <c r="V64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6" s="192"/>
      <c r="X646" s="116"/>
      <c r="AB646" s="116" t="s">
        <v>243</v>
      </c>
      <c r="AC646" s="116" t="s">
        <v>234</v>
      </c>
      <c r="AD646">
        <v>30</v>
      </c>
      <c r="AE646" s="116" t="s">
        <v>133</v>
      </c>
      <c r="AF646">
        <v>1</v>
      </c>
      <c r="AG646" s="116" t="s">
        <v>11</v>
      </c>
      <c r="AH646" s="116" t="s">
        <v>133</v>
      </c>
      <c r="AI646" s="116" t="s">
        <v>11</v>
      </c>
      <c r="AJ646" s="116" t="s">
        <v>27</v>
      </c>
      <c r="AL646" t="s">
        <v>274</v>
      </c>
      <c r="AO646">
        <v>13.5</v>
      </c>
    </row>
    <row r="647" spans="2:41" x14ac:dyDescent="0.25">
      <c r="B647" s="116" t="s">
        <v>251</v>
      </c>
      <c r="C647" s="116" t="s">
        <v>18</v>
      </c>
      <c r="D647" s="116" t="s">
        <v>167</v>
      </c>
      <c r="E647" s="116" t="s">
        <v>210</v>
      </c>
      <c r="F647" s="116" t="s">
        <v>18</v>
      </c>
      <c r="G647">
        <v>60</v>
      </c>
      <c r="H647" s="276"/>
      <c r="I647" s="116">
        <f>тБакМаг_2020_21_Зимен[[#This Row],[SUM(`TotalHours`)]]-тБакМаг_2020_21_Зимен[[#This Row],[Стари Часове]]</f>
        <v>60</v>
      </c>
      <c r="J647" s="116"/>
      <c r="K647" s="116"/>
      <c r="O647" t="s">
        <v>243</v>
      </c>
      <c r="P647" s="116" t="s">
        <v>19</v>
      </c>
      <c r="Q647" s="116" t="s">
        <v>57</v>
      </c>
      <c r="R647" s="116" t="s">
        <v>209</v>
      </c>
      <c r="S647" s="116" t="s">
        <v>27</v>
      </c>
      <c r="T647" s="192">
        <v>78</v>
      </c>
      <c r="U647" s="273"/>
      <c r="V64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7" s="192"/>
      <c r="X647" s="116"/>
      <c r="AB647" s="116" t="s">
        <v>243</v>
      </c>
      <c r="AC647" s="116" t="s">
        <v>234</v>
      </c>
      <c r="AD647">
        <v>30</v>
      </c>
      <c r="AE647" s="116" t="s">
        <v>133</v>
      </c>
      <c r="AF647">
        <v>1</v>
      </c>
      <c r="AG647" s="116" t="s">
        <v>11</v>
      </c>
      <c r="AH647" s="116" t="s">
        <v>133</v>
      </c>
      <c r="AI647" s="116" t="s">
        <v>11</v>
      </c>
      <c r="AJ647" s="116" t="s">
        <v>17</v>
      </c>
      <c r="AL647" t="s">
        <v>274</v>
      </c>
      <c r="AO647">
        <v>90</v>
      </c>
    </row>
    <row r="648" spans="2:41" x14ac:dyDescent="0.25">
      <c r="B648" s="116" t="s">
        <v>251</v>
      </c>
      <c r="C648" s="116" t="s">
        <v>18</v>
      </c>
      <c r="D648" s="116" t="s">
        <v>127</v>
      </c>
      <c r="E648" s="116" t="s">
        <v>209</v>
      </c>
      <c r="F648" s="116" t="s">
        <v>8</v>
      </c>
      <c r="G648">
        <v>60</v>
      </c>
      <c r="H648" s="276"/>
      <c r="I648" s="116">
        <f>тБакМаг_2020_21_Зимен[[#This Row],[SUM(`TotalHours`)]]-тБакМаг_2020_21_Зимен[[#This Row],[Стари Часове]]</f>
        <v>60</v>
      </c>
      <c r="J648" s="116"/>
      <c r="K648" s="116"/>
      <c r="O648" t="s">
        <v>243</v>
      </c>
      <c r="P648" s="116" t="s">
        <v>19</v>
      </c>
      <c r="Q648" s="116" t="s">
        <v>57</v>
      </c>
      <c r="R648" s="116" t="s">
        <v>209</v>
      </c>
      <c r="S648" s="116" t="s">
        <v>17</v>
      </c>
      <c r="T648" s="192">
        <v>30</v>
      </c>
      <c r="U648" s="273"/>
      <c r="V64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8" s="192"/>
      <c r="X648" s="116"/>
      <c r="AB648" s="116" t="s">
        <v>243</v>
      </c>
      <c r="AC648" s="116" t="s">
        <v>234</v>
      </c>
      <c r="AD648">
        <v>30</v>
      </c>
      <c r="AE648" s="116" t="s">
        <v>133</v>
      </c>
      <c r="AF648">
        <v>2</v>
      </c>
      <c r="AG648" s="116" t="s">
        <v>11</v>
      </c>
      <c r="AH648" s="116" t="s">
        <v>189</v>
      </c>
      <c r="AI648" s="116" t="s">
        <v>11</v>
      </c>
      <c r="AJ648" s="116" t="s">
        <v>22</v>
      </c>
      <c r="AL648" t="s">
        <v>274</v>
      </c>
      <c r="AO648">
        <v>360</v>
      </c>
    </row>
    <row r="649" spans="2:41" x14ac:dyDescent="0.25">
      <c r="B649" s="116" t="s">
        <v>251</v>
      </c>
      <c r="C649" s="116" t="s">
        <v>18</v>
      </c>
      <c r="D649" s="116" t="s">
        <v>127</v>
      </c>
      <c r="E649" s="116" t="s">
        <v>209</v>
      </c>
      <c r="F649" s="116" t="s">
        <v>13</v>
      </c>
      <c r="G649">
        <v>267.69229999999999</v>
      </c>
      <c r="H649" s="276"/>
      <c r="I649" s="116">
        <f>тБакМаг_2020_21_Зимен[[#This Row],[SUM(`TotalHours`)]]-тБакМаг_2020_21_Зимен[[#This Row],[Стари Часове]]</f>
        <v>267.69229999999999</v>
      </c>
      <c r="J649" s="116"/>
      <c r="K649" s="116"/>
      <c r="O649" t="s">
        <v>243</v>
      </c>
      <c r="P649" s="116" t="s">
        <v>19</v>
      </c>
      <c r="Q649" s="116" t="s">
        <v>57</v>
      </c>
      <c r="R649" s="116" t="s">
        <v>209</v>
      </c>
      <c r="S649" s="116" t="s">
        <v>19</v>
      </c>
      <c r="T649" s="192">
        <v>1689</v>
      </c>
      <c r="U649" s="273"/>
      <c r="V64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49" s="192"/>
      <c r="X649" s="116"/>
      <c r="AB649" s="116" t="s">
        <v>243</v>
      </c>
      <c r="AC649" s="116" t="s">
        <v>234</v>
      </c>
      <c r="AD649">
        <v>30</v>
      </c>
      <c r="AE649" s="116" t="s">
        <v>133</v>
      </c>
      <c r="AF649">
        <v>2</v>
      </c>
      <c r="AG649" s="116" t="s">
        <v>11</v>
      </c>
      <c r="AH649" s="116" t="s">
        <v>189</v>
      </c>
      <c r="AI649" s="116" t="s">
        <v>11</v>
      </c>
      <c r="AJ649" s="116" t="s">
        <v>20</v>
      </c>
      <c r="AL649" t="s">
        <v>274</v>
      </c>
      <c r="AO649">
        <v>90</v>
      </c>
    </row>
    <row r="650" spans="2:41" x14ac:dyDescent="0.25">
      <c r="B650" s="116" t="s">
        <v>251</v>
      </c>
      <c r="C650" s="116" t="s">
        <v>18</v>
      </c>
      <c r="D650" s="116" t="s">
        <v>127</v>
      </c>
      <c r="E650" s="116" t="s">
        <v>209</v>
      </c>
      <c r="F650" s="116" t="s">
        <v>15</v>
      </c>
      <c r="G650">
        <v>37</v>
      </c>
      <c r="H650" s="277">
        <v>75</v>
      </c>
      <c r="I650" s="116">
        <f>тБакМаг_2020_21_Зимен[[#This Row],[SUM(`TotalHours`)]]-тБакМаг_2020_21_Зимен[[#This Row],[Стари Часове]]</f>
        <v>-38</v>
      </c>
      <c r="J650" s="116" t="s">
        <v>272</v>
      </c>
      <c r="K650" s="116"/>
      <c r="O650" t="s">
        <v>243</v>
      </c>
      <c r="P650" s="116" t="s">
        <v>19</v>
      </c>
      <c r="Q650" s="116" t="s">
        <v>57</v>
      </c>
      <c r="R650" s="116" t="s">
        <v>210</v>
      </c>
      <c r="S650" s="116" t="s">
        <v>14</v>
      </c>
      <c r="T650" s="192">
        <v>30</v>
      </c>
      <c r="U650" s="273"/>
      <c r="V650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0" s="192"/>
      <c r="X650" s="116"/>
      <c r="AB650" s="116" t="s">
        <v>243</v>
      </c>
      <c r="AC650" s="116" t="s">
        <v>234</v>
      </c>
      <c r="AD650">
        <v>30</v>
      </c>
      <c r="AE650" s="116" t="s">
        <v>133</v>
      </c>
      <c r="AF650">
        <v>2</v>
      </c>
      <c r="AG650" s="116" t="s">
        <v>11</v>
      </c>
      <c r="AH650" s="116" t="s">
        <v>189</v>
      </c>
      <c r="AI650" s="116" t="s">
        <v>11</v>
      </c>
      <c r="AJ650" s="116" t="s">
        <v>11</v>
      </c>
      <c r="AL650" t="s">
        <v>274</v>
      </c>
      <c r="AO650">
        <v>5355</v>
      </c>
    </row>
    <row r="651" spans="2:41" x14ac:dyDescent="0.25">
      <c r="B651" s="116" t="s">
        <v>251</v>
      </c>
      <c r="C651" s="116" t="s">
        <v>18</v>
      </c>
      <c r="D651" s="116" t="s">
        <v>127</v>
      </c>
      <c r="E651" s="116" t="s">
        <v>209</v>
      </c>
      <c r="F651" s="116" t="s">
        <v>16</v>
      </c>
      <c r="G651">
        <v>3.103448275862069</v>
      </c>
      <c r="H651" s="277">
        <v>6.3158000000000003</v>
      </c>
      <c r="I651" s="116">
        <f>тБакМаг_2020_21_Зимен[[#This Row],[SUM(`TotalHours`)]]-тБакМаг_2020_21_Зимен[[#This Row],[Стари Часове]]</f>
        <v>-3.2123517241379314</v>
      </c>
      <c r="J651" s="116" t="s">
        <v>268</v>
      </c>
      <c r="K651" s="116"/>
      <c r="O651" t="s">
        <v>243</v>
      </c>
      <c r="P651" s="116" t="s">
        <v>19</v>
      </c>
      <c r="Q651" s="116" t="s">
        <v>57</v>
      </c>
      <c r="R651" s="116" t="s">
        <v>210</v>
      </c>
      <c r="S651" s="116" t="s">
        <v>17</v>
      </c>
      <c r="T651" s="192">
        <v>28</v>
      </c>
      <c r="U651" s="273"/>
      <c r="V651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1" s="192"/>
      <c r="X651" s="116"/>
      <c r="AB651" s="116" t="s">
        <v>243</v>
      </c>
      <c r="AC651" s="116" t="s">
        <v>234</v>
      </c>
      <c r="AD651">
        <v>30</v>
      </c>
      <c r="AE651" s="116" t="s">
        <v>133</v>
      </c>
      <c r="AF651">
        <v>2</v>
      </c>
      <c r="AG651" s="116" t="s">
        <v>11</v>
      </c>
      <c r="AH651" s="116" t="s">
        <v>189</v>
      </c>
      <c r="AI651" s="116" t="s">
        <v>11</v>
      </c>
      <c r="AJ651" s="116" t="s">
        <v>17</v>
      </c>
      <c r="AL651" t="s">
        <v>274</v>
      </c>
      <c r="AO651">
        <v>105</v>
      </c>
    </row>
    <row r="652" spans="2:41" x14ac:dyDescent="0.25">
      <c r="B652" s="116" t="s">
        <v>251</v>
      </c>
      <c r="C652" s="116" t="s">
        <v>18</v>
      </c>
      <c r="D652" s="116" t="s">
        <v>127</v>
      </c>
      <c r="E652" s="116" t="s">
        <v>209</v>
      </c>
      <c r="F652" s="116" t="s">
        <v>18</v>
      </c>
      <c r="G652">
        <v>676.1884</v>
      </c>
      <c r="H652" s="276"/>
      <c r="I652" s="116">
        <f>тБакМаг_2020_21_Зимен[[#This Row],[SUM(`TotalHours`)]]-тБакМаг_2020_21_Зимен[[#This Row],[Стари Часове]]</f>
        <v>676.1884</v>
      </c>
      <c r="J652" s="116"/>
      <c r="K652" s="116"/>
      <c r="O652" t="s">
        <v>243</v>
      </c>
      <c r="P652" s="116" t="s">
        <v>19</v>
      </c>
      <c r="Q652" s="116" t="s">
        <v>57</v>
      </c>
      <c r="R652" s="116" t="s">
        <v>210</v>
      </c>
      <c r="S652" s="116" t="s">
        <v>19</v>
      </c>
      <c r="T652" s="192">
        <v>1970</v>
      </c>
      <c r="U652" s="273"/>
      <c r="V652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2" s="192"/>
      <c r="X652" s="116"/>
      <c r="AB652" s="116" t="s">
        <v>243</v>
      </c>
      <c r="AC652" s="116" t="s">
        <v>234</v>
      </c>
      <c r="AD652">
        <v>31</v>
      </c>
      <c r="AE652" s="116" t="s">
        <v>134</v>
      </c>
      <c r="AF652">
        <v>1</v>
      </c>
      <c r="AG652" s="116" t="s">
        <v>18</v>
      </c>
      <c r="AH652" s="116" t="s">
        <v>134</v>
      </c>
      <c r="AI652" s="116" t="s">
        <v>18</v>
      </c>
      <c r="AJ652" s="116" t="s">
        <v>8</v>
      </c>
      <c r="AL652" t="s">
        <v>274</v>
      </c>
      <c r="AO652">
        <v>1085</v>
      </c>
    </row>
    <row r="653" spans="2:41" x14ac:dyDescent="0.25">
      <c r="B653" s="116" t="s">
        <v>251</v>
      </c>
      <c r="C653" s="116" t="s">
        <v>19</v>
      </c>
      <c r="D653" s="116" t="s">
        <v>57</v>
      </c>
      <c r="E653" s="116" t="s">
        <v>209</v>
      </c>
      <c r="F653" s="116" t="s">
        <v>20</v>
      </c>
      <c r="G653">
        <v>75</v>
      </c>
      <c r="H653" s="276"/>
      <c r="I653" s="116">
        <f>тБакМаг_2020_21_Зимен[[#This Row],[SUM(`TotalHours`)]]-тБакМаг_2020_21_Зимен[[#This Row],[Стари Часове]]</f>
        <v>75</v>
      </c>
      <c r="J653" s="116"/>
      <c r="K653" s="116"/>
      <c r="O653" t="s">
        <v>243</v>
      </c>
      <c r="P653" s="116" t="s">
        <v>19</v>
      </c>
      <c r="Q653" s="116" t="s">
        <v>58</v>
      </c>
      <c r="R653" s="116" t="s">
        <v>234</v>
      </c>
      <c r="S653" s="116" t="s">
        <v>20</v>
      </c>
      <c r="T653" s="192">
        <v>1920</v>
      </c>
      <c r="U653" s="273"/>
      <c r="V653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3" s="192"/>
      <c r="X653" s="116"/>
      <c r="AB653" s="116" t="s">
        <v>243</v>
      </c>
      <c r="AC653" s="116" t="s">
        <v>234</v>
      </c>
      <c r="AD653">
        <v>31</v>
      </c>
      <c r="AE653" s="116" t="s">
        <v>134</v>
      </c>
      <c r="AF653">
        <v>1</v>
      </c>
      <c r="AG653" s="116" t="s">
        <v>18</v>
      </c>
      <c r="AH653" s="116" t="s">
        <v>134</v>
      </c>
      <c r="AI653" s="116" t="s">
        <v>18</v>
      </c>
      <c r="AJ653" s="116" t="s">
        <v>20</v>
      </c>
      <c r="AL653" t="s">
        <v>274</v>
      </c>
      <c r="AO653">
        <v>480</v>
      </c>
    </row>
    <row r="654" spans="2:41" x14ac:dyDescent="0.25">
      <c r="B654" s="116" t="s">
        <v>251</v>
      </c>
      <c r="C654" s="116" t="s">
        <v>19</v>
      </c>
      <c r="D654" s="116" t="s">
        <v>57</v>
      </c>
      <c r="E654" s="116" t="s">
        <v>209</v>
      </c>
      <c r="F654" s="116" t="s">
        <v>10</v>
      </c>
      <c r="G654">
        <v>315</v>
      </c>
      <c r="H654" s="276"/>
      <c r="I654" s="116">
        <f>тБакМаг_2020_21_Зимен[[#This Row],[SUM(`TotalHours`)]]-тБакМаг_2020_21_Зимен[[#This Row],[Стари Часове]]</f>
        <v>315</v>
      </c>
      <c r="J654" s="116"/>
      <c r="K654" s="116"/>
      <c r="O654" t="s">
        <v>243</v>
      </c>
      <c r="P654" s="116" t="s">
        <v>19</v>
      </c>
      <c r="Q654" s="116" t="s">
        <v>58</v>
      </c>
      <c r="R654" s="116" t="s">
        <v>234</v>
      </c>
      <c r="S654" s="116" t="s">
        <v>25</v>
      </c>
      <c r="T654" s="192">
        <v>540</v>
      </c>
      <c r="U654" s="273"/>
      <c r="V654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4" s="192"/>
      <c r="X654" s="116"/>
      <c r="AB654" s="116" t="s">
        <v>243</v>
      </c>
      <c r="AC654" s="116" t="s">
        <v>234</v>
      </c>
      <c r="AD654">
        <v>31</v>
      </c>
      <c r="AE654" s="116" t="s">
        <v>134</v>
      </c>
      <c r="AF654">
        <v>1</v>
      </c>
      <c r="AG654" s="116" t="s">
        <v>18</v>
      </c>
      <c r="AH654" s="116" t="s">
        <v>134</v>
      </c>
      <c r="AI654" s="116" t="s">
        <v>18</v>
      </c>
      <c r="AJ654" s="116" t="s">
        <v>18</v>
      </c>
      <c r="AL654" t="s">
        <v>274</v>
      </c>
      <c r="AO654">
        <v>6389.05</v>
      </c>
    </row>
    <row r="655" spans="2:41" x14ac:dyDescent="0.25">
      <c r="B655" s="116" t="s">
        <v>251</v>
      </c>
      <c r="C655" s="116" t="s">
        <v>19</v>
      </c>
      <c r="D655" s="116" t="s">
        <v>57</v>
      </c>
      <c r="E655" s="116" t="s">
        <v>209</v>
      </c>
      <c r="F655" s="116" t="s">
        <v>25</v>
      </c>
      <c r="G655">
        <v>75</v>
      </c>
      <c r="H655" s="276"/>
      <c r="I655" s="116">
        <f>тБакМаг_2020_21_Зимен[[#This Row],[SUM(`TotalHours`)]]-тБакМаг_2020_21_Зимен[[#This Row],[Стари Часове]]</f>
        <v>75</v>
      </c>
      <c r="J655" s="116"/>
      <c r="K655" s="116"/>
      <c r="O655" t="s">
        <v>243</v>
      </c>
      <c r="P655" s="116" t="s">
        <v>19</v>
      </c>
      <c r="Q655" s="116" t="s">
        <v>58</v>
      </c>
      <c r="R655" s="116" t="s">
        <v>234</v>
      </c>
      <c r="S655" s="116" t="s">
        <v>12</v>
      </c>
      <c r="T655" s="192">
        <v>114</v>
      </c>
      <c r="U655" s="273"/>
      <c r="V655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5" s="192"/>
      <c r="X655" s="116"/>
      <c r="AB655" s="116" t="s">
        <v>243</v>
      </c>
      <c r="AC655" s="116" t="s">
        <v>234</v>
      </c>
      <c r="AD655">
        <v>31</v>
      </c>
      <c r="AE655" s="116" t="s">
        <v>134</v>
      </c>
      <c r="AF655">
        <v>1</v>
      </c>
      <c r="AG655" s="116" t="s">
        <v>18</v>
      </c>
      <c r="AH655" s="116" t="s">
        <v>134</v>
      </c>
      <c r="AI655" s="116" t="s">
        <v>18</v>
      </c>
      <c r="AJ655" s="116" t="s">
        <v>13</v>
      </c>
      <c r="AL655" t="s">
        <v>274</v>
      </c>
      <c r="AO655">
        <v>285</v>
      </c>
    </row>
    <row r="656" spans="2:41" x14ac:dyDescent="0.25">
      <c r="B656" s="116" t="s">
        <v>251</v>
      </c>
      <c r="C656" s="116" t="s">
        <v>19</v>
      </c>
      <c r="D656" s="116" t="s">
        <v>57</v>
      </c>
      <c r="E656" s="116" t="s">
        <v>209</v>
      </c>
      <c r="F656" s="116" t="s">
        <v>14</v>
      </c>
      <c r="G656">
        <v>504</v>
      </c>
      <c r="H656" s="276"/>
      <c r="I656" s="116">
        <f>тБакМаг_2020_21_Зимен[[#This Row],[SUM(`TotalHours`)]]-тБакМаг_2020_21_Зимен[[#This Row],[Стари Часове]]</f>
        <v>504</v>
      </c>
      <c r="J656" s="116"/>
      <c r="K656" s="116"/>
      <c r="O656" t="s">
        <v>243</v>
      </c>
      <c r="P656" s="116" t="s">
        <v>19</v>
      </c>
      <c r="Q656" s="116" t="s">
        <v>58</v>
      </c>
      <c r="R656" s="116" t="s">
        <v>234</v>
      </c>
      <c r="S656" s="116" t="s">
        <v>13</v>
      </c>
      <c r="T656" s="192">
        <v>14.4</v>
      </c>
      <c r="U656" s="273"/>
      <c r="V656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6" s="192"/>
      <c r="X656" s="116"/>
      <c r="AB656" s="116" t="s">
        <v>243</v>
      </c>
      <c r="AC656" s="116" t="s">
        <v>234</v>
      </c>
      <c r="AD656">
        <v>31</v>
      </c>
      <c r="AE656" s="116" t="s">
        <v>134</v>
      </c>
      <c r="AF656">
        <v>2</v>
      </c>
      <c r="AG656" s="116" t="s">
        <v>18</v>
      </c>
      <c r="AH656" s="116" t="s">
        <v>241</v>
      </c>
      <c r="AI656" s="116" t="s">
        <v>18</v>
      </c>
      <c r="AJ656" s="116" t="s">
        <v>8</v>
      </c>
      <c r="AL656" t="s">
        <v>274</v>
      </c>
      <c r="AO656">
        <v>139.19999999999999</v>
      </c>
    </row>
    <row r="657" spans="2:41" x14ac:dyDescent="0.25">
      <c r="B657" s="116" t="s">
        <v>251</v>
      </c>
      <c r="C657" s="116" t="s">
        <v>19</v>
      </c>
      <c r="D657" s="116" t="s">
        <v>57</v>
      </c>
      <c r="E657" s="116" t="s">
        <v>209</v>
      </c>
      <c r="F657" s="116" t="s">
        <v>27</v>
      </c>
      <c r="G657">
        <v>87</v>
      </c>
      <c r="H657" s="276"/>
      <c r="I657" s="116">
        <f>тБакМаг_2020_21_Зимен[[#This Row],[SUM(`TotalHours`)]]-тБакМаг_2020_21_Зимен[[#This Row],[Стари Часове]]</f>
        <v>87</v>
      </c>
      <c r="J657" s="116"/>
      <c r="K657" s="116"/>
      <c r="O657" t="s">
        <v>243</v>
      </c>
      <c r="P657" s="116" t="s">
        <v>19</v>
      </c>
      <c r="Q657" s="116" t="s">
        <v>58</v>
      </c>
      <c r="R657" s="116" t="s">
        <v>234</v>
      </c>
      <c r="S657" s="116" t="s">
        <v>14</v>
      </c>
      <c r="T657" s="192">
        <v>120</v>
      </c>
      <c r="U657" s="273"/>
      <c r="V657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7" s="192"/>
      <c r="X657" s="116"/>
      <c r="AB657" s="116" t="s">
        <v>243</v>
      </c>
      <c r="AC657" s="116" t="s">
        <v>234</v>
      </c>
      <c r="AD657">
        <v>31</v>
      </c>
      <c r="AE657" s="116" t="s">
        <v>134</v>
      </c>
      <c r="AF657">
        <v>2</v>
      </c>
      <c r="AG657" s="116" t="s">
        <v>18</v>
      </c>
      <c r="AH657" s="116" t="s">
        <v>241</v>
      </c>
      <c r="AI657" s="116" t="s">
        <v>18</v>
      </c>
      <c r="AJ657" s="116" t="s">
        <v>20</v>
      </c>
      <c r="AL657" t="s">
        <v>274</v>
      </c>
      <c r="AO657">
        <v>33</v>
      </c>
    </row>
    <row r="658" spans="2:41" x14ac:dyDescent="0.25">
      <c r="B658" s="116" t="s">
        <v>251</v>
      </c>
      <c r="C658" s="116" t="s">
        <v>19</v>
      </c>
      <c r="D658" s="116" t="s">
        <v>57</v>
      </c>
      <c r="E658" s="116" t="s">
        <v>209</v>
      </c>
      <c r="F658" s="116" t="s">
        <v>17</v>
      </c>
      <c r="G658">
        <v>30</v>
      </c>
      <c r="H658" s="276"/>
      <c r="I658" s="116">
        <f>тБакМаг_2020_21_Зимен[[#This Row],[SUM(`TotalHours`)]]-тБакМаг_2020_21_Зимен[[#This Row],[Стари Часове]]</f>
        <v>30</v>
      </c>
      <c r="J658" s="116"/>
      <c r="K658" s="116"/>
      <c r="O658" t="s">
        <v>243</v>
      </c>
      <c r="P658" s="116" t="s">
        <v>19</v>
      </c>
      <c r="Q658" s="116" t="s">
        <v>58</v>
      </c>
      <c r="R658" s="116" t="s">
        <v>234</v>
      </c>
      <c r="S658" s="116" t="s">
        <v>26</v>
      </c>
      <c r="T658" s="192">
        <v>48</v>
      </c>
      <c r="U658" s="273"/>
      <c r="V658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8" s="192"/>
      <c r="X658" s="116"/>
      <c r="AB658" s="116" t="s">
        <v>243</v>
      </c>
      <c r="AC658" s="116" t="s">
        <v>234</v>
      </c>
      <c r="AD658">
        <v>31</v>
      </c>
      <c r="AE658" s="116" t="s">
        <v>134</v>
      </c>
      <c r="AF658">
        <v>2</v>
      </c>
      <c r="AG658" s="116" t="s">
        <v>18</v>
      </c>
      <c r="AH658" s="116" t="s">
        <v>241</v>
      </c>
      <c r="AI658" s="116" t="s">
        <v>18</v>
      </c>
      <c r="AJ658" s="116" t="s">
        <v>18</v>
      </c>
      <c r="AL658" t="s">
        <v>274</v>
      </c>
      <c r="AO658">
        <v>240</v>
      </c>
    </row>
    <row r="659" spans="2:41" x14ac:dyDescent="0.25">
      <c r="B659" s="116" t="s">
        <v>251</v>
      </c>
      <c r="C659" s="116" t="s">
        <v>19</v>
      </c>
      <c r="D659" s="116" t="s">
        <v>57</v>
      </c>
      <c r="E659" s="116" t="s">
        <v>209</v>
      </c>
      <c r="F659" s="116" t="s">
        <v>19</v>
      </c>
      <c r="G659">
        <v>1638</v>
      </c>
      <c r="H659" s="276"/>
      <c r="I659" s="116">
        <f>тБакМаг_2020_21_Зимен[[#This Row],[SUM(`TotalHours`)]]-тБакМаг_2020_21_Зимен[[#This Row],[Стари Часове]]</f>
        <v>1638</v>
      </c>
      <c r="J659" s="116"/>
      <c r="K659" s="116"/>
      <c r="O659" t="s">
        <v>243</v>
      </c>
      <c r="P659" s="116" t="s">
        <v>19</v>
      </c>
      <c r="Q659" s="116" t="s">
        <v>58</v>
      </c>
      <c r="R659" s="116" t="s">
        <v>234</v>
      </c>
      <c r="S659" s="116" t="s">
        <v>19</v>
      </c>
      <c r="T659" s="192">
        <v>11956</v>
      </c>
      <c r="U659" s="273"/>
      <c r="V659" s="192" t="str">
        <f>IF(N(тБакМаг_2019_20_Летен[[#This Row],[Стари Часове]]),тБакМаг_2019_20_Летен[[#This Row],[SUM(`TotalHours`)]]-тБакМаг_2019_20_Летен[[#This Row],[Стари Часове]],"")</f>
        <v/>
      </c>
      <c r="W659" s="192"/>
      <c r="X659" s="116"/>
      <c r="AB659" s="116" t="s">
        <v>243</v>
      </c>
      <c r="AC659" s="116" t="s">
        <v>234</v>
      </c>
      <c r="AD659">
        <v>31</v>
      </c>
      <c r="AE659" s="116" t="s">
        <v>134</v>
      </c>
      <c r="AF659">
        <v>2</v>
      </c>
      <c r="AG659" s="116" t="s">
        <v>18</v>
      </c>
      <c r="AH659" s="116" t="s">
        <v>241</v>
      </c>
      <c r="AI659" s="116" t="s">
        <v>18</v>
      </c>
      <c r="AJ659" s="116" t="s">
        <v>13</v>
      </c>
      <c r="AL659" t="s">
        <v>274</v>
      </c>
      <c r="AO659">
        <v>31.8</v>
      </c>
    </row>
    <row r="660" spans="2:41" x14ac:dyDescent="0.25">
      <c r="B660" s="116" t="s">
        <v>251</v>
      </c>
      <c r="C660" s="116" t="s">
        <v>19</v>
      </c>
      <c r="D660" s="116" t="s">
        <v>57</v>
      </c>
      <c r="E660" s="116" t="s">
        <v>210</v>
      </c>
      <c r="F660" s="116" t="s">
        <v>25</v>
      </c>
      <c r="G660">
        <v>78</v>
      </c>
      <c r="H660" s="276"/>
      <c r="I660" s="116">
        <f>тБакМаг_2020_21_Зимен[[#This Row],[SUM(`TotalHours`)]]-тБакМаг_2020_21_Зимен[[#This Row],[Стари Часове]]</f>
        <v>78</v>
      </c>
      <c r="J660" s="116"/>
      <c r="K660" s="116"/>
      <c r="AB660" s="116" t="s">
        <v>251</v>
      </c>
      <c r="AC660" s="116" t="s">
        <v>209</v>
      </c>
      <c r="AD660">
        <v>1</v>
      </c>
      <c r="AE660" s="116" t="s">
        <v>29</v>
      </c>
      <c r="AF660">
        <v>1</v>
      </c>
      <c r="AG660" s="116" t="s">
        <v>9</v>
      </c>
      <c r="AH660" s="116" t="s">
        <v>30</v>
      </c>
      <c r="AI660" s="116" t="s">
        <v>9</v>
      </c>
      <c r="AJ660" s="116" t="s">
        <v>9</v>
      </c>
      <c r="AL660">
        <v>1954.5</v>
      </c>
      <c r="AO660">
        <v>1954.5</v>
      </c>
    </row>
    <row r="661" spans="2:41" x14ac:dyDescent="0.25">
      <c r="B661" s="116" t="s">
        <v>251</v>
      </c>
      <c r="C661" s="116" t="s">
        <v>19</v>
      </c>
      <c r="D661" s="116" t="s">
        <v>57</v>
      </c>
      <c r="E661" s="116" t="s">
        <v>210</v>
      </c>
      <c r="F661" s="116" t="s">
        <v>14</v>
      </c>
      <c r="G661">
        <v>28.5</v>
      </c>
      <c r="H661" s="276"/>
      <c r="I661" s="116">
        <f>тБакМаг_2020_21_Зимен[[#This Row],[SUM(`TotalHours`)]]-тБакМаг_2020_21_Зимен[[#This Row],[Стари Часове]]</f>
        <v>28.5</v>
      </c>
      <c r="J661" s="116"/>
      <c r="K661" s="116"/>
      <c r="AB661" s="116" t="s">
        <v>251</v>
      </c>
      <c r="AC661" s="116" t="s">
        <v>209</v>
      </c>
      <c r="AD661">
        <v>1</v>
      </c>
      <c r="AE661" s="116" t="s">
        <v>29</v>
      </c>
      <c r="AF661">
        <v>1</v>
      </c>
      <c r="AG661" s="116" t="s">
        <v>9</v>
      </c>
      <c r="AH661" s="116" t="s">
        <v>30</v>
      </c>
      <c r="AI661" s="116" t="s">
        <v>9</v>
      </c>
      <c r="AJ661" s="116" t="s">
        <v>20</v>
      </c>
      <c r="AL661">
        <v>24</v>
      </c>
      <c r="AO661">
        <v>24</v>
      </c>
    </row>
    <row r="662" spans="2:41" x14ac:dyDescent="0.25">
      <c r="B662" s="116" t="s">
        <v>251</v>
      </c>
      <c r="C662" s="116" t="s">
        <v>19</v>
      </c>
      <c r="D662" s="116" t="s">
        <v>57</v>
      </c>
      <c r="E662" s="116" t="s">
        <v>210</v>
      </c>
      <c r="F662" s="116" t="s">
        <v>17</v>
      </c>
      <c r="G662">
        <v>15</v>
      </c>
      <c r="H662" s="276"/>
      <c r="I662" s="116">
        <f>тБакМаг_2020_21_Зимен[[#This Row],[SUM(`TotalHours`)]]-тБакМаг_2020_21_Зимен[[#This Row],[Стари Часове]]</f>
        <v>15</v>
      </c>
      <c r="J662" s="116"/>
      <c r="K662" s="116"/>
      <c r="AB662" s="116" t="s">
        <v>251</v>
      </c>
      <c r="AC662" s="116" t="s">
        <v>209</v>
      </c>
      <c r="AD662">
        <v>1</v>
      </c>
      <c r="AE662" s="116" t="s">
        <v>29</v>
      </c>
      <c r="AF662">
        <v>1</v>
      </c>
      <c r="AG662" s="116" t="s">
        <v>9</v>
      </c>
      <c r="AH662" s="116" t="s">
        <v>30</v>
      </c>
      <c r="AI662" s="116" t="s">
        <v>9</v>
      </c>
      <c r="AJ662" s="116" t="s">
        <v>14</v>
      </c>
      <c r="AL662">
        <v>51</v>
      </c>
      <c r="AO662">
        <v>51</v>
      </c>
    </row>
    <row r="663" spans="2:41" x14ac:dyDescent="0.25">
      <c r="B663" s="116" t="s">
        <v>251</v>
      </c>
      <c r="C663" s="116" t="s">
        <v>19</v>
      </c>
      <c r="D663" s="116" t="s">
        <v>57</v>
      </c>
      <c r="E663" s="116" t="s">
        <v>210</v>
      </c>
      <c r="F663" s="116" t="s">
        <v>19</v>
      </c>
      <c r="G663">
        <v>2571</v>
      </c>
      <c r="H663" s="276"/>
      <c r="I663" s="116">
        <f>тБакМаг_2020_21_Зимен[[#This Row],[SUM(`TotalHours`)]]-тБакМаг_2020_21_Зимен[[#This Row],[Стари Часове]]</f>
        <v>2571</v>
      </c>
      <c r="J663" s="116"/>
      <c r="K663" s="116"/>
      <c r="AB663" s="116" t="s">
        <v>251</v>
      </c>
      <c r="AC663" s="116" t="s">
        <v>209</v>
      </c>
      <c r="AD663">
        <v>1</v>
      </c>
      <c r="AE663" s="116" t="s">
        <v>29</v>
      </c>
      <c r="AF663">
        <v>1</v>
      </c>
      <c r="AG663" s="116" t="s">
        <v>9</v>
      </c>
      <c r="AH663" s="116" t="s">
        <v>30</v>
      </c>
      <c r="AI663" s="116" t="s">
        <v>9</v>
      </c>
      <c r="AJ663" s="116" t="s">
        <v>27</v>
      </c>
      <c r="AL663">
        <v>6</v>
      </c>
      <c r="AO663">
        <v>6</v>
      </c>
    </row>
    <row r="664" spans="2:41" x14ac:dyDescent="0.25">
      <c r="B664" s="116" t="s">
        <v>251</v>
      </c>
      <c r="C664" s="116" t="s">
        <v>19</v>
      </c>
      <c r="D664" s="116" t="s">
        <v>58</v>
      </c>
      <c r="E664" s="116" t="s">
        <v>234</v>
      </c>
      <c r="F664" s="116" t="s">
        <v>20</v>
      </c>
      <c r="G664">
        <v>1020</v>
      </c>
      <c r="H664" s="276"/>
      <c r="I664" s="116">
        <f>тБакМаг_2020_21_Зимен[[#This Row],[SUM(`TotalHours`)]]-тБакМаг_2020_21_Зимен[[#This Row],[Стари Часове]]</f>
        <v>1020</v>
      </c>
      <c r="J664" s="116"/>
      <c r="K664" s="116"/>
      <c r="AB664" s="116" t="s">
        <v>251</v>
      </c>
      <c r="AC664" s="116" t="s">
        <v>209</v>
      </c>
      <c r="AD664">
        <v>1</v>
      </c>
      <c r="AE664" s="116" t="s">
        <v>29</v>
      </c>
      <c r="AF664">
        <v>1</v>
      </c>
      <c r="AG664" s="116" t="s">
        <v>9</v>
      </c>
      <c r="AH664" s="116" t="s">
        <v>30</v>
      </c>
      <c r="AI664" s="116" t="s">
        <v>9</v>
      </c>
      <c r="AJ664" s="116" t="s">
        <v>17</v>
      </c>
      <c r="AL664">
        <v>60</v>
      </c>
      <c r="AO664">
        <v>60</v>
      </c>
    </row>
    <row r="665" spans="2:41" x14ac:dyDescent="0.25">
      <c r="B665" s="116" t="s">
        <v>251</v>
      </c>
      <c r="C665" s="116" t="s">
        <v>19</v>
      </c>
      <c r="D665" s="116" t="s">
        <v>58</v>
      </c>
      <c r="E665" s="116" t="s">
        <v>234</v>
      </c>
      <c r="F665" s="116" t="s">
        <v>25</v>
      </c>
      <c r="G665">
        <v>30</v>
      </c>
      <c r="H665" s="276"/>
      <c r="I665" s="116">
        <f>тБакМаг_2020_21_Зимен[[#This Row],[SUM(`TotalHours`)]]-тБакМаг_2020_21_Зимен[[#This Row],[Стари Часове]]</f>
        <v>30</v>
      </c>
      <c r="J665" s="116"/>
      <c r="K665" s="116"/>
      <c r="AB665" s="116" t="s">
        <v>251</v>
      </c>
      <c r="AC665" s="116" t="s">
        <v>209</v>
      </c>
      <c r="AD665">
        <v>1</v>
      </c>
      <c r="AE665" s="116" t="s">
        <v>29</v>
      </c>
      <c r="AF665">
        <v>2</v>
      </c>
      <c r="AG665" s="116" t="s">
        <v>17</v>
      </c>
      <c r="AH665" s="116" t="s">
        <v>31</v>
      </c>
      <c r="AI665" s="116" t="s">
        <v>17</v>
      </c>
      <c r="AJ665" s="116" t="s">
        <v>9</v>
      </c>
      <c r="AL665">
        <v>30</v>
      </c>
      <c r="AO665">
        <v>30</v>
      </c>
    </row>
    <row r="666" spans="2:41" x14ac:dyDescent="0.25">
      <c r="B666" s="116" t="s">
        <v>251</v>
      </c>
      <c r="C666" s="116" t="s">
        <v>19</v>
      </c>
      <c r="D666" s="116" t="s">
        <v>58</v>
      </c>
      <c r="E666" s="116" t="s">
        <v>234</v>
      </c>
      <c r="F666" s="116" t="s">
        <v>14</v>
      </c>
      <c r="G666">
        <v>125.25</v>
      </c>
      <c r="H666" s="276"/>
      <c r="I666" s="116">
        <f>тБакМаг_2020_21_Зимен[[#This Row],[SUM(`TotalHours`)]]-тБакМаг_2020_21_Зимен[[#This Row],[Стари Часове]]</f>
        <v>125.25</v>
      </c>
      <c r="J666" s="116"/>
      <c r="K666" s="116"/>
      <c r="AB666" s="116" t="s">
        <v>251</v>
      </c>
      <c r="AC666" s="116" t="s">
        <v>209</v>
      </c>
      <c r="AD666">
        <v>1</v>
      </c>
      <c r="AE666" s="116" t="s">
        <v>29</v>
      </c>
      <c r="AF666">
        <v>2</v>
      </c>
      <c r="AG666" s="116" t="s">
        <v>17</v>
      </c>
      <c r="AH666" s="116" t="s">
        <v>31</v>
      </c>
      <c r="AI666" s="116" t="s">
        <v>17</v>
      </c>
      <c r="AJ666" s="116" t="s">
        <v>25</v>
      </c>
      <c r="AL666">
        <v>60</v>
      </c>
      <c r="AO666">
        <v>60</v>
      </c>
    </row>
    <row r="667" spans="2:41" x14ac:dyDescent="0.25">
      <c r="B667" s="116" t="s">
        <v>251</v>
      </c>
      <c r="C667" s="116" t="s">
        <v>19</v>
      </c>
      <c r="D667" s="116" t="s">
        <v>58</v>
      </c>
      <c r="E667" s="116" t="s">
        <v>234</v>
      </c>
      <c r="F667" s="116" t="s">
        <v>19</v>
      </c>
      <c r="G667">
        <v>15221.6</v>
      </c>
      <c r="H667" s="276"/>
      <c r="I667" s="116">
        <f>тБакМаг_2020_21_Зимен[[#This Row],[SUM(`TotalHours`)]]-тБакМаг_2020_21_Зимен[[#This Row],[Стари Часове]]</f>
        <v>15221.6</v>
      </c>
      <c r="J667" s="116"/>
      <c r="K667" s="116"/>
      <c r="AB667" s="116" t="s">
        <v>251</v>
      </c>
      <c r="AC667" s="116" t="s">
        <v>209</v>
      </c>
      <c r="AD667">
        <v>1</v>
      </c>
      <c r="AE667" s="116" t="s">
        <v>29</v>
      </c>
      <c r="AF667">
        <v>2</v>
      </c>
      <c r="AG667" s="116" t="s">
        <v>17</v>
      </c>
      <c r="AH667" s="116" t="s">
        <v>31</v>
      </c>
      <c r="AI667" s="116" t="s">
        <v>17</v>
      </c>
      <c r="AJ667" s="116" t="s">
        <v>27</v>
      </c>
      <c r="AL667">
        <v>5</v>
      </c>
      <c r="AO667">
        <v>5</v>
      </c>
    </row>
    <row r="668" spans="2:41" x14ac:dyDescent="0.25">
      <c r="AB668" s="116" t="s">
        <v>251</v>
      </c>
      <c r="AC668" s="116" t="s">
        <v>209</v>
      </c>
      <c r="AD668">
        <v>1</v>
      </c>
      <c r="AE668" s="116" t="s">
        <v>29</v>
      </c>
      <c r="AF668">
        <v>2</v>
      </c>
      <c r="AG668" s="116" t="s">
        <v>17</v>
      </c>
      <c r="AH668" s="116" t="s">
        <v>31</v>
      </c>
      <c r="AI668" s="116" t="s">
        <v>17</v>
      </c>
      <c r="AJ668" s="116" t="s">
        <v>17</v>
      </c>
      <c r="AL668">
        <v>1815</v>
      </c>
      <c r="AO668">
        <v>1815</v>
      </c>
    </row>
    <row r="669" spans="2:41" x14ac:dyDescent="0.25">
      <c r="AB669" s="116" t="s">
        <v>251</v>
      </c>
      <c r="AC669" s="116" t="s">
        <v>209</v>
      </c>
      <c r="AD669">
        <v>1</v>
      </c>
      <c r="AE669" s="116" t="s">
        <v>29</v>
      </c>
      <c r="AF669">
        <v>2</v>
      </c>
      <c r="AG669" s="116" t="s">
        <v>17</v>
      </c>
      <c r="AH669" s="116" t="s">
        <v>31</v>
      </c>
      <c r="AI669" s="116" t="s">
        <v>17</v>
      </c>
      <c r="AJ669" s="116" t="s">
        <v>19</v>
      </c>
      <c r="AL669">
        <v>60</v>
      </c>
      <c r="AO669">
        <v>60</v>
      </c>
    </row>
    <row r="670" spans="2:41" x14ac:dyDescent="0.25">
      <c r="AB670" s="116" t="s">
        <v>251</v>
      </c>
      <c r="AC670" s="116" t="s">
        <v>209</v>
      </c>
      <c r="AD670">
        <v>1</v>
      </c>
      <c r="AE670" s="116" t="s">
        <v>29</v>
      </c>
      <c r="AF670">
        <v>3</v>
      </c>
      <c r="AG670" s="116" t="s">
        <v>25</v>
      </c>
      <c r="AH670" s="116" t="s">
        <v>32</v>
      </c>
      <c r="AI670" s="116" t="s">
        <v>25</v>
      </c>
      <c r="AJ670" s="116" t="s">
        <v>20</v>
      </c>
      <c r="AL670">
        <v>28.680099999999999</v>
      </c>
      <c r="AO670">
        <v>28.680099999999999</v>
      </c>
    </row>
    <row r="671" spans="2:41" x14ac:dyDescent="0.25">
      <c r="AB671" s="116" t="s">
        <v>251</v>
      </c>
      <c r="AC671" s="116" t="s">
        <v>209</v>
      </c>
      <c r="AD671">
        <v>1</v>
      </c>
      <c r="AE671" s="116" t="s">
        <v>29</v>
      </c>
      <c r="AF671">
        <v>3</v>
      </c>
      <c r="AG671" s="116" t="s">
        <v>25</v>
      </c>
      <c r="AH671" s="116" t="s">
        <v>32</v>
      </c>
      <c r="AI671" s="116" t="s">
        <v>25</v>
      </c>
      <c r="AJ671" s="116" t="s">
        <v>25</v>
      </c>
      <c r="AL671">
        <v>3573.1988999999999</v>
      </c>
      <c r="AO671">
        <v>3573.1988999999999</v>
      </c>
    </row>
    <row r="672" spans="2:41" x14ac:dyDescent="0.25">
      <c r="AB672" s="116" t="s">
        <v>251</v>
      </c>
      <c r="AC672" s="116" t="s">
        <v>209</v>
      </c>
      <c r="AD672">
        <v>1</v>
      </c>
      <c r="AE672" s="116" t="s">
        <v>29</v>
      </c>
      <c r="AF672">
        <v>3</v>
      </c>
      <c r="AG672" s="116" t="s">
        <v>25</v>
      </c>
      <c r="AH672" s="116" t="s">
        <v>32</v>
      </c>
      <c r="AI672" s="116" t="s">
        <v>25</v>
      </c>
      <c r="AJ672" s="116" t="s">
        <v>14</v>
      </c>
      <c r="AL672">
        <v>387.28590000000003</v>
      </c>
      <c r="AO672">
        <v>387.28590000000003</v>
      </c>
    </row>
    <row r="673" spans="28:41" x14ac:dyDescent="0.25">
      <c r="AB673" s="116" t="s">
        <v>251</v>
      </c>
      <c r="AC673" s="116" t="s">
        <v>209</v>
      </c>
      <c r="AD673">
        <v>1</v>
      </c>
      <c r="AE673" s="116" t="s">
        <v>29</v>
      </c>
      <c r="AF673">
        <v>3</v>
      </c>
      <c r="AG673" s="116" t="s">
        <v>25</v>
      </c>
      <c r="AH673" s="116" t="s">
        <v>32</v>
      </c>
      <c r="AI673" s="116" t="s">
        <v>25</v>
      </c>
      <c r="AJ673" s="116" t="s">
        <v>15</v>
      </c>
      <c r="AL673">
        <v>270</v>
      </c>
      <c r="AO673">
        <v>270</v>
      </c>
    </row>
    <row r="674" spans="28:41" x14ac:dyDescent="0.25">
      <c r="AB674" s="116" t="s">
        <v>251</v>
      </c>
      <c r="AC674" s="116" t="s">
        <v>209</v>
      </c>
      <c r="AD674">
        <v>1</v>
      </c>
      <c r="AE674" s="116" t="s">
        <v>29</v>
      </c>
      <c r="AF674">
        <v>3</v>
      </c>
      <c r="AG674" s="116" t="s">
        <v>25</v>
      </c>
      <c r="AH674" s="116" t="s">
        <v>32</v>
      </c>
      <c r="AI674" s="116" t="s">
        <v>25</v>
      </c>
      <c r="AJ674" s="116" t="s">
        <v>27</v>
      </c>
      <c r="AL674">
        <v>66.785700000000006</v>
      </c>
      <c r="AO674">
        <v>66.785700000000006</v>
      </c>
    </row>
    <row r="675" spans="28:41" x14ac:dyDescent="0.25">
      <c r="AB675" s="116" t="s">
        <v>251</v>
      </c>
      <c r="AC675" s="116" t="s">
        <v>209</v>
      </c>
      <c r="AD675">
        <v>1</v>
      </c>
      <c r="AE675" s="116" t="s">
        <v>29</v>
      </c>
      <c r="AF675">
        <v>3</v>
      </c>
      <c r="AG675" s="116" t="s">
        <v>25</v>
      </c>
      <c r="AH675" s="116" t="s">
        <v>32</v>
      </c>
      <c r="AI675" s="116" t="s">
        <v>25</v>
      </c>
      <c r="AJ675" s="116" t="s">
        <v>19</v>
      </c>
      <c r="AL675">
        <v>39.4773</v>
      </c>
      <c r="AO675">
        <v>39.4773</v>
      </c>
    </row>
    <row r="676" spans="28:41" x14ac:dyDescent="0.25">
      <c r="AB676" s="116" t="s">
        <v>251</v>
      </c>
      <c r="AC676" s="116" t="s">
        <v>209</v>
      </c>
      <c r="AD676">
        <v>2</v>
      </c>
      <c r="AE676" s="116" t="s">
        <v>195</v>
      </c>
      <c r="AF676">
        <v>1</v>
      </c>
      <c r="AG676" s="116" t="s">
        <v>25</v>
      </c>
      <c r="AH676" s="116" t="s">
        <v>33</v>
      </c>
      <c r="AI676" s="116" t="s">
        <v>25</v>
      </c>
      <c r="AJ676" s="116" t="s">
        <v>20</v>
      </c>
      <c r="AL676">
        <v>19.877199999999998</v>
      </c>
      <c r="AO676">
        <v>19.877199999999998</v>
      </c>
    </row>
    <row r="677" spans="28:41" x14ac:dyDescent="0.25">
      <c r="AB677" s="116" t="s">
        <v>251</v>
      </c>
      <c r="AC677" s="116" t="s">
        <v>209</v>
      </c>
      <c r="AD677">
        <v>2</v>
      </c>
      <c r="AE677" s="116" t="s">
        <v>195</v>
      </c>
      <c r="AF677">
        <v>1</v>
      </c>
      <c r="AG677" s="116" t="s">
        <v>25</v>
      </c>
      <c r="AH677" s="116" t="s">
        <v>33</v>
      </c>
      <c r="AI677" s="116" t="s">
        <v>25</v>
      </c>
      <c r="AJ677" s="116" t="s">
        <v>25</v>
      </c>
      <c r="AL677">
        <v>2372.7532999999999</v>
      </c>
      <c r="AO677">
        <v>2372.7532999999999</v>
      </c>
    </row>
    <row r="678" spans="28:41" x14ac:dyDescent="0.25">
      <c r="AB678" s="116" t="s">
        <v>251</v>
      </c>
      <c r="AC678" s="116" t="s">
        <v>209</v>
      </c>
      <c r="AD678">
        <v>2</v>
      </c>
      <c r="AE678" s="116" t="s">
        <v>195</v>
      </c>
      <c r="AF678">
        <v>1</v>
      </c>
      <c r="AG678" s="116" t="s">
        <v>25</v>
      </c>
      <c r="AH678" s="116" t="s">
        <v>33</v>
      </c>
      <c r="AI678" s="116" t="s">
        <v>25</v>
      </c>
      <c r="AJ678" s="116" t="s">
        <v>14</v>
      </c>
      <c r="AL678">
        <v>390.22550000000001</v>
      </c>
      <c r="AO678">
        <v>390.22550000000001</v>
      </c>
    </row>
    <row r="679" spans="28:41" x14ac:dyDescent="0.25">
      <c r="AB679" s="116" t="s">
        <v>251</v>
      </c>
      <c r="AC679" s="116" t="s">
        <v>209</v>
      </c>
      <c r="AD679">
        <v>2</v>
      </c>
      <c r="AE679" s="116" t="s">
        <v>195</v>
      </c>
      <c r="AF679">
        <v>1</v>
      </c>
      <c r="AG679" s="116" t="s">
        <v>25</v>
      </c>
      <c r="AH679" s="116" t="s">
        <v>33</v>
      </c>
      <c r="AI679" s="116" t="s">
        <v>25</v>
      </c>
      <c r="AJ679" s="116" t="s">
        <v>15</v>
      </c>
      <c r="AL679">
        <v>135</v>
      </c>
      <c r="AO679">
        <v>135</v>
      </c>
    </row>
    <row r="680" spans="28:41" x14ac:dyDescent="0.25">
      <c r="AB680" s="116" t="s">
        <v>251</v>
      </c>
      <c r="AC680" s="116" t="s">
        <v>209</v>
      </c>
      <c r="AD680">
        <v>2</v>
      </c>
      <c r="AE680" s="116" t="s">
        <v>195</v>
      </c>
      <c r="AF680">
        <v>1</v>
      </c>
      <c r="AG680" s="116" t="s">
        <v>25</v>
      </c>
      <c r="AH680" s="116" t="s">
        <v>33</v>
      </c>
      <c r="AI680" s="116" t="s">
        <v>25</v>
      </c>
      <c r="AJ680" s="116" t="s">
        <v>27</v>
      </c>
      <c r="AL680">
        <v>31.785699999999999</v>
      </c>
      <c r="AO680">
        <v>31.785699999999999</v>
      </c>
    </row>
    <row r="681" spans="28:41" x14ac:dyDescent="0.25">
      <c r="AB681" s="116" t="s">
        <v>251</v>
      </c>
      <c r="AC681" s="116" t="s">
        <v>209</v>
      </c>
      <c r="AD681">
        <v>2</v>
      </c>
      <c r="AE681" s="116" t="s">
        <v>195</v>
      </c>
      <c r="AF681">
        <v>1</v>
      </c>
      <c r="AG681" s="116" t="s">
        <v>25</v>
      </c>
      <c r="AH681" s="116" t="s">
        <v>33</v>
      </c>
      <c r="AI681" s="116" t="s">
        <v>25</v>
      </c>
      <c r="AJ681" s="116" t="s">
        <v>19</v>
      </c>
      <c r="AL681">
        <v>26.5227</v>
      </c>
      <c r="AO681">
        <v>26.5227</v>
      </c>
    </row>
    <row r="682" spans="28:41" x14ac:dyDescent="0.25">
      <c r="AB682" s="116" t="s">
        <v>251</v>
      </c>
      <c r="AC682" s="116" t="s">
        <v>209</v>
      </c>
      <c r="AD682">
        <v>2</v>
      </c>
      <c r="AE682" s="116" t="s">
        <v>195</v>
      </c>
      <c r="AF682">
        <v>2</v>
      </c>
      <c r="AG682" s="116" t="s">
        <v>25</v>
      </c>
      <c r="AH682" s="116" t="s">
        <v>140</v>
      </c>
      <c r="AI682" s="116" t="s">
        <v>25</v>
      </c>
      <c r="AJ682" s="116" t="s">
        <v>20</v>
      </c>
      <c r="AL682">
        <v>11.4427</v>
      </c>
      <c r="AO682">
        <v>11.4427</v>
      </c>
    </row>
    <row r="683" spans="28:41" x14ac:dyDescent="0.25">
      <c r="AB683" s="116" t="s">
        <v>251</v>
      </c>
      <c r="AC683" s="116" t="s">
        <v>209</v>
      </c>
      <c r="AD683">
        <v>2</v>
      </c>
      <c r="AE683" s="116" t="s">
        <v>195</v>
      </c>
      <c r="AF683">
        <v>2</v>
      </c>
      <c r="AG683" s="116" t="s">
        <v>25</v>
      </c>
      <c r="AH683" s="116" t="s">
        <v>140</v>
      </c>
      <c r="AI683" s="116" t="s">
        <v>25</v>
      </c>
      <c r="AJ683" s="116" t="s">
        <v>25</v>
      </c>
      <c r="AL683">
        <v>659.14790000000005</v>
      </c>
      <c r="AO683">
        <v>659.14790000000005</v>
      </c>
    </row>
    <row r="684" spans="28:41" x14ac:dyDescent="0.25">
      <c r="AB684" s="116" t="s">
        <v>251</v>
      </c>
      <c r="AC684" s="116" t="s">
        <v>209</v>
      </c>
      <c r="AD684">
        <v>2</v>
      </c>
      <c r="AE684" s="116" t="s">
        <v>195</v>
      </c>
      <c r="AF684">
        <v>2</v>
      </c>
      <c r="AG684" s="116" t="s">
        <v>25</v>
      </c>
      <c r="AH684" s="116" t="s">
        <v>140</v>
      </c>
      <c r="AI684" s="116" t="s">
        <v>25</v>
      </c>
      <c r="AJ684" s="116" t="s">
        <v>14</v>
      </c>
      <c r="AL684">
        <v>47.488500000000002</v>
      </c>
      <c r="AO684">
        <v>47.488500000000002</v>
      </c>
    </row>
    <row r="685" spans="28:41" x14ac:dyDescent="0.25">
      <c r="AB685" s="116" t="s">
        <v>251</v>
      </c>
      <c r="AC685" s="116" t="s">
        <v>209</v>
      </c>
      <c r="AD685">
        <v>2</v>
      </c>
      <c r="AE685" s="116" t="s">
        <v>195</v>
      </c>
      <c r="AF685">
        <v>2</v>
      </c>
      <c r="AG685" s="116" t="s">
        <v>25</v>
      </c>
      <c r="AH685" s="116" t="s">
        <v>140</v>
      </c>
      <c r="AI685" s="116" t="s">
        <v>25</v>
      </c>
      <c r="AJ685" s="116" t="s">
        <v>15</v>
      </c>
      <c r="AL685">
        <v>135</v>
      </c>
      <c r="AO685">
        <v>135</v>
      </c>
    </row>
    <row r="686" spans="28:41" x14ac:dyDescent="0.25">
      <c r="AB686" s="116" t="s">
        <v>251</v>
      </c>
      <c r="AC686" s="116" t="s">
        <v>209</v>
      </c>
      <c r="AD686">
        <v>2</v>
      </c>
      <c r="AE686" s="116" t="s">
        <v>195</v>
      </c>
      <c r="AF686">
        <v>2</v>
      </c>
      <c r="AG686" s="116" t="s">
        <v>25</v>
      </c>
      <c r="AH686" s="116" t="s">
        <v>140</v>
      </c>
      <c r="AI686" s="116" t="s">
        <v>25</v>
      </c>
      <c r="AJ686" s="116" t="s">
        <v>27</v>
      </c>
      <c r="AL686">
        <v>21.428599999999999</v>
      </c>
      <c r="AO686">
        <v>21.428599999999999</v>
      </c>
    </row>
    <row r="687" spans="28:41" x14ac:dyDescent="0.25">
      <c r="AB687" s="116" t="s">
        <v>251</v>
      </c>
      <c r="AC687" s="116" t="s">
        <v>209</v>
      </c>
      <c r="AD687">
        <v>2</v>
      </c>
      <c r="AE687" s="116" t="s">
        <v>195</v>
      </c>
      <c r="AF687">
        <v>2</v>
      </c>
      <c r="AG687" s="116" t="s">
        <v>25</v>
      </c>
      <c r="AH687" s="116" t="s">
        <v>140</v>
      </c>
      <c r="AI687" s="116" t="s">
        <v>25</v>
      </c>
      <c r="AJ687" s="116" t="s">
        <v>19</v>
      </c>
      <c r="AL687">
        <v>54</v>
      </c>
      <c r="AO687">
        <v>54</v>
      </c>
    </row>
    <row r="688" spans="28:41" x14ac:dyDescent="0.25">
      <c r="AB688" s="116" t="s">
        <v>251</v>
      </c>
      <c r="AC688" s="116" t="s">
        <v>209</v>
      </c>
      <c r="AD688">
        <v>3</v>
      </c>
      <c r="AE688" s="116" t="s">
        <v>34</v>
      </c>
      <c r="AF688">
        <v>1</v>
      </c>
      <c r="AG688" s="116" t="s">
        <v>9</v>
      </c>
      <c r="AH688" s="116" t="s">
        <v>34</v>
      </c>
      <c r="AI688" s="116" t="s">
        <v>9</v>
      </c>
      <c r="AJ688" s="116" t="s">
        <v>9</v>
      </c>
      <c r="AL688">
        <v>2280</v>
      </c>
      <c r="AO688">
        <v>2280</v>
      </c>
    </row>
    <row r="689" spans="28:41" x14ac:dyDescent="0.25">
      <c r="AB689" s="116" t="s">
        <v>251</v>
      </c>
      <c r="AC689" s="116" t="s">
        <v>209</v>
      </c>
      <c r="AD689">
        <v>3</v>
      </c>
      <c r="AE689" s="116" t="s">
        <v>34</v>
      </c>
      <c r="AF689">
        <v>1</v>
      </c>
      <c r="AG689" s="116" t="s">
        <v>9</v>
      </c>
      <c r="AH689" s="116" t="s">
        <v>34</v>
      </c>
      <c r="AI689" s="116" t="s">
        <v>9</v>
      </c>
      <c r="AJ689" s="116" t="s">
        <v>20</v>
      </c>
      <c r="AL689">
        <v>30</v>
      </c>
      <c r="AO689">
        <v>30</v>
      </c>
    </row>
    <row r="690" spans="28:41" x14ac:dyDescent="0.25">
      <c r="AB690" s="116" t="s">
        <v>251</v>
      </c>
      <c r="AC690" s="116" t="s">
        <v>209</v>
      </c>
      <c r="AD690">
        <v>3</v>
      </c>
      <c r="AE690" s="116" t="s">
        <v>34</v>
      </c>
      <c r="AF690">
        <v>1</v>
      </c>
      <c r="AG690" s="116" t="s">
        <v>9</v>
      </c>
      <c r="AH690" s="116" t="s">
        <v>34</v>
      </c>
      <c r="AI690" s="116" t="s">
        <v>9</v>
      </c>
      <c r="AJ690" s="116" t="s">
        <v>10</v>
      </c>
      <c r="AL690">
        <v>45</v>
      </c>
      <c r="AO690">
        <v>45</v>
      </c>
    </row>
    <row r="691" spans="28:41" x14ac:dyDescent="0.25">
      <c r="AB691" s="116" t="s">
        <v>251</v>
      </c>
      <c r="AC691" s="116" t="s">
        <v>209</v>
      </c>
      <c r="AD691">
        <v>3</v>
      </c>
      <c r="AE691" s="116" t="s">
        <v>34</v>
      </c>
      <c r="AF691">
        <v>1</v>
      </c>
      <c r="AG691" s="116" t="s">
        <v>9</v>
      </c>
      <c r="AH691" s="116" t="s">
        <v>34</v>
      </c>
      <c r="AI691" s="116" t="s">
        <v>9</v>
      </c>
      <c r="AJ691" s="116" t="s">
        <v>25</v>
      </c>
      <c r="AL691">
        <v>60</v>
      </c>
      <c r="AO691">
        <v>60</v>
      </c>
    </row>
    <row r="692" spans="28:41" x14ac:dyDescent="0.25">
      <c r="AB692" s="116" t="s">
        <v>251</v>
      </c>
      <c r="AC692" s="116" t="s">
        <v>209</v>
      </c>
      <c r="AD692">
        <v>3</v>
      </c>
      <c r="AE692" s="116" t="s">
        <v>34</v>
      </c>
      <c r="AF692">
        <v>1</v>
      </c>
      <c r="AG692" s="116" t="s">
        <v>9</v>
      </c>
      <c r="AH692" s="116" t="s">
        <v>34</v>
      </c>
      <c r="AI692" s="116" t="s">
        <v>9</v>
      </c>
      <c r="AJ692" s="116" t="s">
        <v>14</v>
      </c>
      <c r="AL692">
        <v>1560</v>
      </c>
      <c r="AO692">
        <v>1560</v>
      </c>
    </row>
    <row r="693" spans="28:41" x14ac:dyDescent="0.25">
      <c r="AB693" s="116" t="s">
        <v>251</v>
      </c>
      <c r="AC693" s="116" t="s">
        <v>209</v>
      </c>
      <c r="AD693">
        <v>3</v>
      </c>
      <c r="AE693" s="116" t="s">
        <v>34</v>
      </c>
      <c r="AF693">
        <v>1</v>
      </c>
      <c r="AG693" s="116" t="s">
        <v>9</v>
      </c>
      <c r="AH693" s="116" t="s">
        <v>34</v>
      </c>
      <c r="AI693" s="116" t="s">
        <v>9</v>
      </c>
      <c r="AJ693" s="116" t="s">
        <v>27</v>
      </c>
      <c r="AL693">
        <v>510</v>
      </c>
      <c r="AO693">
        <v>510</v>
      </c>
    </row>
    <row r="694" spans="28:41" x14ac:dyDescent="0.25">
      <c r="AB694" s="116" t="s">
        <v>251</v>
      </c>
      <c r="AC694" s="116" t="s">
        <v>209</v>
      </c>
      <c r="AD694">
        <v>3</v>
      </c>
      <c r="AE694" s="116" t="s">
        <v>34</v>
      </c>
      <c r="AF694">
        <v>1</v>
      </c>
      <c r="AG694" s="116" t="s">
        <v>9</v>
      </c>
      <c r="AH694" s="116" t="s">
        <v>34</v>
      </c>
      <c r="AI694" s="116" t="s">
        <v>9</v>
      </c>
      <c r="AJ694" s="116" t="s">
        <v>17</v>
      </c>
      <c r="AL694">
        <v>90</v>
      </c>
      <c r="AO694">
        <v>90</v>
      </c>
    </row>
    <row r="695" spans="28:41" x14ac:dyDescent="0.25">
      <c r="AB695" s="116" t="s">
        <v>251</v>
      </c>
      <c r="AC695" s="116" t="s">
        <v>209</v>
      </c>
      <c r="AD695">
        <v>3</v>
      </c>
      <c r="AE695" s="116" t="s">
        <v>34</v>
      </c>
      <c r="AF695">
        <v>1</v>
      </c>
      <c r="AG695" s="116" t="s">
        <v>9</v>
      </c>
      <c r="AH695" s="116" t="s">
        <v>34</v>
      </c>
      <c r="AI695" s="116" t="s">
        <v>9</v>
      </c>
      <c r="AJ695" s="116" t="s">
        <v>19</v>
      </c>
      <c r="AL695">
        <v>90</v>
      </c>
      <c r="AO695">
        <v>90</v>
      </c>
    </row>
    <row r="696" spans="28:41" x14ac:dyDescent="0.25">
      <c r="AB696" s="116" t="s">
        <v>251</v>
      </c>
      <c r="AC696" s="116" t="s">
        <v>209</v>
      </c>
      <c r="AD696">
        <v>4</v>
      </c>
      <c r="AE696" s="116" t="s">
        <v>35</v>
      </c>
      <c r="AF696">
        <v>1</v>
      </c>
      <c r="AG696" s="116" t="s">
        <v>16</v>
      </c>
      <c r="AH696" s="116" t="s">
        <v>36</v>
      </c>
      <c r="AI696" s="116" t="s">
        <v>16</v>
      </c>
      <c r="AJ696" s="116" t="s">
        <v>26</v>
      </c>
      <c r="AL696">
        <v>30</v>
      </c>
      <c r="AO696">
        <v>30</v>
      </c>
    </row>
    <row r="697" spans="28:41" x14ac:dyDescent="0.25">
      <c r="AB697" s="116" t="s">
        <v>251</v>
      </c>
      <c r="AC697" s="116" t="s">
        <v>209</v>
      </c>
      <c r="AD697">
        <v>4</v>
      </c>
      <c r="AE697" s="116" t="s">
        <v>35</v>
      </c>
      <c r="AF697">
        <v>1</v>
      </c>
      <c r="AG697" s="116" t="s">
        <v>16</v>
      </c>
      <c r="AH697" s="116" t="s">
        <v>36</v>
      </c>
      <c r="AI697" s="116" t="s">
        <v>16</v>
      </c>
      <c r="AJ697" s="116" t="s">
        <v>16</v>
      </c>
      <c r="AL697">
        <v>2368</v>
      </c>
      <c r="AO697">
        <v>2368</v>
      </c>
    </row>
    <row r="698" spans="28:41" x14ac:dyDescent="0.25">
      <c r="AB698" s="116" t="s">
        <v>251</v>
      </c>
      <c r="AC698" s="116" t="s">
        <v>209</v>
      </c>
      <c r="AD698">
        <v>4</v>
      </c>
      <c r="AE698" s="116" t="s">
        <v>35</v>
      </c>
      <c r="AF698">
        <v>1</v>
      </c>
      <c r="AG698" s="116" t="s">
        <v>16</v>
      </c>
      <c r="AH698" s="116" t="s">
        <v>36</v>
      </c>
      <c r="AI698" s="116" t="s">
        <v>16</v>
      </c>
      <c r="AJ698" s="116" t="s">
        <v>17</v>
      </c>
      <c r="AL698">
        <v>200</v>
      </c>
      <c r="AO698">
        <v>200</v>
      </c>
    </row>
    <row r="699" spans="28:41" x14ac:dyDescent="0.25">
      <c r="AB699" s="116" t="s">
        <v>251</v>
      </c>
      <c r="AC699" s="116" t="s">
        <v>209</v>
      </c>
      <c r="AD699">
        <v>4</v>
      </c>
      <c r="AE699" s="116" t="s">
        <v>35</v>
      </c>
      <c r="AF699">
        <v>2</v>
      </c>
      <c r="AG699" s="116" t="s">
        <v>16</v>
      </c>
      <c r="AH699" s="116" t="s">
        <v>35</v>
      </c>
      <c r="AI699" s="116" t="s">
        <v>16</v>
      </c>
      <c r="AJ699" s="116" t="s">
        <v>26</v>
      </c>
      <c r="AL699">
        <v>270</v>
      </c>
      <c r="AO699">
        <v>270</v>
      </c>
    </row>
    <row r="700" spans="28:41" x14ac:dyDescent="0.25">
      <c r="AB700" s="116" t="s">
        <v>251</v>
      </c>
      <c r="AC700" s="116" t="s">
        <v>209</v>
      </c>
      <c r="AD700">
        <v>4</v>
      </c>
      <c r="AE700" s="116" t="s">
        <v>35</v>
      </c>
      <c r="AF700">
        <v>2</v>
      </c>
      <c r="AG700" s="116" t="s">
        <v>16</v>
      </c>
      <c r="AH700" s="116" t="s">
        <v>35</v>
      </c>
      <c r="AI700" s="116" t="s">
        <v>16</v>
      </c>
      <c r="AJ700" s="116" t="s">
        <v>16</v>
      </c>
      <c r="AL700">
        <v>3814</v>
      </c>
      <c r="AO700">
        <v>3814</v>
      </c>
    </row>
    <row r="701" spans="28:41" x14ac:dyDescent="0.25">
      <c r="AB701" s="116" t="s">
        <v>251</v>
      </c>
      <c r="AC701" s="116" t="s">
        <v>209</v>
      </c>
      <c r="AD701">
        <v>4</v>
      </c>
      <c r="AE701" s="116" t="s">
        <v>35</v>
      </c>
      <c r="AF701">
        <v>2</v>
      </c>
      <c r="AG701" s="116" t="s">
        <v>16</v>
      </c>
      <c r="AH701" s="116" t="s">
        <v>35</v>
      </c>
      <c r="AI701" s="116" t="s">
        <v>16</v>
      </c>
      <c r="AJ701" s="116" t="s">
        <v>17</v>
      </c>
      <c r="AL701">
        <v>375</v>
      </c>
      <c r="AO701">
        <v>375</v>
      </c>
    </row>
    <row r="702" spans="28:41" x14ac:dyDescent="0.25">
      <c r="AB702" s="116" t="s">
        <v>251</v>
      </c>
      <c r="AC702" s="116" t="s">
        <v>209</v>
      </c>
      <c r="AD702">
        <v>4</v>
      </c>
      <c r="AE702" s="116" t="s">
        <v>35</v>
      </c>
      <c r="AF702">
        <v>3</v>
      </c>
      <c r="AG702" s="116" t="s">
        <v>26</v>
      </c>
      <c r="AH702" s="116" t="s">
        <v>37</v>
      </c>
      <c r="AI702" s="116" t="s">
        <v>26</v>
      </c>
      <c r="AJ702" s="116" t="s">
        <v>26</v>
      </c>
      <c r="AL702">
        <v>1995</v>
      </c>
      <c r="AO702">
        <v>1995</v>
      </c>
    </row>
    <row r="703" spans="28:41" x14ac:dyDescent="0.25">
      <c r="AB703" s="116" t="s">
        <v>251</v>
      </c>
      <c r="AC703" s="116" t="s">
        <v>209</v>
      </c>
      <c r="AD703">
        <v>4</v>
      </c>
      <c r="AE703" s="116" t="s">
        <v>35</v>
      </c>
      <c r="AF703">
        <v>3</v>
      </c>
      <c r="AG703" s="116" t="s">
        <v>26</v>
      </c>
      <c r="AH703" s="116" t="s">
        <v>37</v>
      </c>
      <c r="AI703" s="116" t="s">
        <v>26</v>
      </c>
      <c r="AJ703" s="116" t="s">
        <v>27</v>
      </c>
      <c r="AL703">
        <v>150</v>
      </c>
      <c r="AO703">
        <v>150</v>
      </c>
    </row>
    <row r="704" spans="28:41" x14ac:dyDescent="0.25">
      <c r="AB704" s="116" t="s">
        <v>251</v>
      </c>
      <c r="AC704" s="116" t="s">
        <v>209</v>
      </c>
      <c r="AD704">
        <v>4</v>
      </c>
      <c r="AE704" s="116" t="s">
        <v>35</v>
      </c>
      <c r="AF704">
        <v>3</v>
      </c>
      <c r="AG704" s="116" t="s">
        <v>26</v>
      </c>
      <c r="AH704" s="116" t="s">
        <v>37</v>
      </c>
      <c r="AI704" s="116" t="s">
        <v>26</v>
      </c>
      <c r="AJ704" s="116" t="s">
        <v>17</v>
      </c>
      <c r="AL704">
        <v>105</v>
      </c>
      <c r="AO704">
        <v>105</v>
      </c>
    </row>
    <row r="705" spans="28:41" x14ac:dyDescent="0.25">
      <c r="AB705" s="116" t="s">
        <v>251</v>
      </c>
      <c r="AC705" s="116" t="s">
        <v>209</v>
      </c>
      <c r="AD705">
        <v>4</v>
      </c>
      <c r="AE705" s="116" t="s">
        <v>35</v>
      </c>
      <c r="AF705">
        <v>4</v>
      </c>
      <c r="AG705" s="116" t="s">
        <v>26</v>
      </c>
      <c r="AH705" s="116" t="s">
        <v>39</v>
      </c>
      <c r="AI705" s="116" t="s">
        <v>26</v>
      </c>
      <c r="AJ705" s="116" t="s">
        <v>26</v>
      </c>
      <c r="AL705">
        <v>2115</v>
      </c>
      <c r="AO705">
        <v>2115</v>
      </c>
    </row>
    <row r="706" spans="28:41" x14ac:dyDescent="0.25">
      <c r="AB706" s="116" t="s">
        <v>251</v>
      </c>
      <c r="AC706" s="116" t="s">
        <v>209</v>
      </c>
      <c r="AD706">
        <v>4</v>
      </c>
      <c r="AE706" s="116" t="s">
        <v>35</v>
      </c>
      <c r="AF706">
        <v>5</v>
      </c>
      <c r="AG706" s="116" t="s">
        <v>26</v>
      </c>
      <c r="AH706" s="116" t="s">
        <v>40</v>
      </c>
      <c r="AI706" s="116" t="s">
        <v>26</v>
      </c>
      <c r="AJ706" s="116" t="s">
        <v>26</v>
      </c>
      <c r="AL706">
        <v>4520</v>
      </c>
      <c r="AO706">
        <v>4520</v>
      </c>
    </row>
    <row r="707" spans="28:41" x14ac:dyDescent="0.25">
      <c r="AB707" s="116" t="s">
        <v>251</v>
      </c>
      <c r="AC707" s="116" t="s">
        <v>209</v>
      </c>
      <c r="AD707">
        <v>4</v>
      </c>
      <c r="AE707" s="116" t="s">
        <v>35</v>
      </c>
      <c r="AF707">
        <v>5</v>
      </c>
      <c r="AG707" s="116" t="s">
        <v>26</v>
      </c>
      <c r="AH707" s="116" t="s">
        <v>40</v>
      </c>
      <c r="AI707" s="116" t="s">
        <v>26</v>
      </c>
      <c r="AJ707" s="116" t="s">
        <v>16</v>
      </c>
      <c r="AL707">
        <v>30</v>
      </c>
      <c r="AO707">
        <v>30</v>
      </c>
    </row>
    <row r="708" spans="28:41" x14ac:dyDescent="0.25">
      <c r="AB708" s="116" t="s">
        <v>251</v>
      </c>
      <c r="AC708" s="116" t="s">
        <v>209</v>
      </c>
      <c r="AD708">
        <v>4</v>
      </c>
      <c r="AE708" s="116" t="s">
        <v>35</v>
      </c>
      <c r="AF708">
        <v>6</v>
      </c>
      <c r="AG708" s="116" t="s">
        <v>26</v>
      </c>
      <c r="AH708" s="116" t="s">
        <v>41</v>
      </c>
      <c r="AI708" s="116" t="s">
        <v>26</v>
      </c>
      <c r="AJ708" s="116" t="s">
        <v>26</v>
      </c>
      <c r="AL708">
        <v>1335</v>
      </c>
      <c r="AO708">
        <v>1335</v>
      </c>
    </row>
    <row r="709" spans="28:41" x14ac:dyDescent="0.25">
      <c r="AB709" s="116" t="s">
        <v>251</v>
      </c>
      <c r="AC709" s="116" t="s">
        <v>209</v>
      </c>
      <c r="AD709">
        <v>4</v>
      </c>
      <c r="AE709" s="116" t="s">
        <v>35</v>
      </c>
      <c r="AF709">
        <v>7</v>
      </c>
      <c r="AG709" s="116" t="s">
        <v>26</v>
      </c>
      <c r="AH709" s="116" t="s">
        <v>42</v>
      </c>
      <c r="AI709" s="116" t="s">
        <v>26</v>
      </c>
      <c r="AJ709" s="116" t="s">
        <v>26</v>
      </c>
      <c r="AL709">
        <v>1906</v>
      </c>
      <c r="AO709">
        <v>1906</v>
      </c>
    </row>
    <row r="710" spans="28:41" x14ac:dyDescent="0.25">
      <c r="AB710" s="116" t="s">
        <v>251</v>
      </c>
      <c r="AC710" s="116" t="s">
        <v>209</v>
      </c>
      <c r="AD710">
        <v>4</v>
      </c>
      <c r="AE710" s="116" t="s">
        <v>35</v>
      </c>
      <c r="AF710">
        <v>7</v>
      </c>
      <c r="AG710" s="116" t="s">
        <v>26</v>
      </c>
      <c r="AH710" s="116" t="s">
        <v>42</v>
      </c>
      <c r="AI710" s="116" t="s">
        <v>26</v>
      </c>
      <c r="AJ710" s="116" t="s">
        <v>17</v>
      </c>
      <c r="AL710">
        <v>315</v>
      </c>
      <c r="AO710">
        <v>315</v>
      </c>
    </row>
    <row r="711" spans="28:41" x14ac:dyDescent="0.25">
      <c r="AB711" s="116" t="s">
        <v>251</v>
      </c>
      <c r="AC711" s="116" t="s">
        <v>209</v>
      </c>
      <c r="AD711">
        <v>4</v>
      </c>
      <c r="AE711" s="116" t="s">
        <v>35</v>
      </c>
      <c r="AF711">
        <v>8</v>
      </c>
      <c r="AG711" s="116" t="s">
        <v>26</v>
      </c>
      <c r="AH711" s="116" t="s">
        <v>43</v>
      </c>
      <c r="AI711" s="116" t="s">
        <v>26</v>
      </c>
      <c r="AJ711" s="116" t="s">
        <v>26</v>
      </c>
      <c r="AL711">
        <v>2160</v>
      </c>
      <c r="AO711">
        <v>2160</v>
      </c>
    </row>
    <row r="712" spans="28:41" x14ac:dyDescent="0.25">
      <c r="AB712" s="116" t="s">
        <v>251</v>
      </c>
      <c r="AC712" s="116" t="s">
        <v>209</v>
      </c>
      <c r="AD712">
        <v>4</v>
      </c>
      <c r="AE712" s="116" t="s">
        <v>35</v>
      </c>
      <c r="AF712">
        <v>8</v>
      </c>
      <c r="AG712" s="116" t="s">
        <v>26</v>
      </c>
      <c r="AH712" s="116" t="s">
        <v>43</v>
      </c>
      <c r="AI712" s="116" t="s">
        <v>26</v>
      </c>
      <c r="AJ712" s="116" t="s">
        <v>17</v>
      </c>
      <c r="AL712">
        <v>45</v>
      </c>
      <c r="AO712">
        <v>45</v>
      </c>
    </row>
    <row r="713" spans="28:41" x14ac:dyDescent="0.25">
      <c r="AB713" s="116" t="s">
        <v>251</v>
      </c>
      <c r="AC713" s="116" t="s">
        <v>209</v>
      </c>
      <c r="AD713">
        <v>4</v>
      </c>
      <c r="AE713" s="116" t="s">
        <v>35</v>
      </c>
      <c r="AF713">
        <v>9</v>
      </c>
      <c r="AG713" s="116" t="s">
        <v>26</v>
      </c>
      <c r="AH713" s="116" t="s">
        <v>38</v>
      </c>
      <c r="AI713" s="116" t="s">
        <v>26</v>
      </c>
      <c r="AJ713" s="116" t="s">
        <v>12</v>
      </c>
      <c r="AL713">
        <v>45</v>
      </c>
      <c r="AO713">
        <v>45</v>
      </c>
    </row>
    <row r="714" spans="28:41" x14ac:dyDescent="0.25">
      <c r="AB714" s="116" t="s">
        <v>251</v>
      </c>
      <c r="AC714" s="116" t="s">
        <v>209</v>
      </c>
      <c r="AD714">
        <v>4</v>
      </c>
      <c r="AE714" s="116" t="s">
        <v>35</v>
      </c>
      <c r="AF714">
        <v>9</v>
      </c>
      <c r="AG714" s="116" t="s">
        <v>26</v>
      </c>
      <c r="AH714" s="116" t="s">
        <v>38</v>
      </c>
      <c r="AI714" s="116" t="s">
        <v>26</v>
      </c>
      <c r="AJ714" s="116" t="s">
        <v>26</v>
      </c>
      <c r="AL714">
        <v>1125</v>
      </c>
      <c r="AO714">
        <v>1125</v>
      </c>
    </row>
    <row r="715" spans="28:41" x14ac:dyDescent="0.25">
      <c r="AB715" s="116" t="s">
        <v>251</v>
      </c>
      <c r="AC715" s="116" t="s">
        <v>209</v>
      </c>
      <c r="AD715">
        <v>4</v>
      </c>
      <c r="AE715" s="116" t="s">
        <v>35</v>
      </c>
      <c r="AF715">
        <v>9</v>
      </c>
      <c r="AG715" s="116" t="s">
        <v>26</v>
      </c>
      <c r="AH715" s="116" t="s">
        <v>38</v>
      </c>
      <c r="AI715" s="116" t="s">
        <v>26</v>
      </c>
      <c r="AJ715" s="116" t="s">
        <v>27</v>
      </c>
      <c r="AL715">
        <v>45</v>
      </c>
      <c r="AO715">
        <v>45</v>
      </c>
    </row>
    <row r="716" spans="28:41" x14ac:dyDescent="0.25">
      <c r="AB716" s="116" t="s">
        <v>251</v>
      </c>
      <c r="AC716" s="116" t="s">
        <v>209</v>
      </c>
      <c r="AD716">
        <v>4</v>
      </c>
      <c r="AE716" s="116" t="s">
        <v>35</v>
      </c>
      <c r="AF716">
        <v>9</v>
      </c>
      <c r="AG716" s="116" t="s">
        <v>26</v>
      </c>
      <c r="AH716" s="116" t="s">
        <v>38</v>
      </c>
      <c r="AI716" s="116" t="s">
        <v>26</v>
      </c>
      <c r="AJ716" s="116" t="s">
        <v>17</v>
      </c>
      <c r="AL716">
        <v>90</v>
      </c>
      <c r="AO716">
        <v>90</v>
      </c>
    </row>
    <row r="717" spans="28:41" x14ac:dyDescent="0.25">
      <c r="AB717" s="116" t="s">
        <v>251</v>
      </c>
      <c r="AC717" s="116" t="s">
        <v>209</v>
      </c>
      <c r="AD717">
        <v>5</v>
      </c>
      <c r="AE717" s="116" t="s">
        <v>172</v>
      </c>
      <c r="AF717">
        <v>1</v>
      </c>
      <c r="AG717" s="116" t="s">
        <v>26</v>
      </c>
      <c r="AH717" s="116" t="s">
        <v>153</v>
      </c>
      <c r="AI717" s="116" t="s">
        <v>26</v>
      </c>
      <c r="AJ717" s="116" t="s">
        <v>26</v>
      </c>
      <c r="AL717">
        <v>2568</v>
      </c>
      <c r="AO717">
        <v>2568</v>
      </c>
    </row>
    <row r="718" spans="28:41" x14ac:dyDescent="0.25">
      <c r="AB718" s="116" t="s">
        <v>251</v>
      </c>
      <c r="AC718" s="116" t="s">
        <v>209</v>
      </c>
      <c r="AD718">
        <v>5</v>
      </c>
      <c r="AE718" s="116" t="s">
        <v>172</v>
      </c>
      <c r="AF718">
        <v>1</v>
      </c>
      <c r="AG718" s="116" t="s">
        <v>26</v>
      </c>
      <c r="AH718" s="116" t="s">
        <v>153</v>
      </c>
      <c r="AI718" s="116" t="s">
        <v>26</v>
      </c>
      <c r="AJ718" s="116" t="s">
        <v>17</v>
      </c>
      <c r="AL718">
        <v>15</v>
      </c>
      <c r="AO718">
        <v>15</v>
      </c>
    </row>
    <row r="719" spans="28:41" x14ac:dyDescent="0.25">
      <c r="AB719" s="116" t="s">
        <v>251</v>
      </c>
      <c r="AC719" s="116" t="s">
        <v>209</v>
      </c>
      <c r="AD719">
        <v>5</v>
      </c>
      <c r="AE719" s="116" t="s">
        <v>172</v>
      </c>
      <c r="AF719">
        <v>2</v>
      </c>
      <c r="AG719" s="116" t="s">
        <v>26</v>
      </c>
      <c r="AH719" s="116" t="s">
        <v>154</v>
      </c>
      <c r="AI719" s="116" t="s">
        <v>26</v>
      </c>
      <c r="AJ719" s="116" t="s">
        <v>26</v>
      </c>
      <c r="AL719">
        <v>1755</v>
      </c>
      <c r="AO719">
        <v>1755</v>
      </c>
    </row>
    <row r="720" spans="28:41" x14ac:dyDescent="0.25">
      <c r="AB720" s="116" t="s">
        <v>251</v>
      </c>
      <c r="AC720" s="116" t="s">
        <v>209</v>
      </c>
      <c r="AD720">
        <v>5</v>
      </c>
      <c r="AE720" s="116" t="s">
        <v>172</v>
      </c>
      <c r="AF720">
        <v>2</v>
      </c>
      <c r="AG720" s="116" t="s">
        <v>26</v>
      </c>
      <c r="AH720" s="116" t="s">
        <v>154</v>
      </c>
      <c r="AI720" s="116" t="s">
        <v>26</v>
      </c>
      <c r="AJ720" s="116" t="s">
        <v>16</v>
      </c>
      <c r="AL720">
        <v>30</v>
      </c>
      <c r="AO720">
        <v>30</v>
      </c>
    </row>
    <row r="721" spans="28:41" x14ac:dyDescent="0.25">
      <c r="AB721" s="116" t="s">
        <v>251</v>
      </c>
      <c r="AC721" s="116" t="s">
        <v>209</v>
      </c>
      <c r="AD721">
        <v>5</v>
      </c>
      <c r="AE721" s="116" t="s">
        <v>172</v>
      </c>
      <c r="AF721">
        <v>2</v>
      </c>
      <c r="AG721" s="116" t="s">
        <v>26</v>
      </c>
      <c r="AH721" s="116" t="s">
        <v>154</v>
      </c>
      <c r="AI721" s="116" t="s">
        <v>26</v>
      </c>
      <c r="AJ721" s="116" t="s">
        <v>17</v>
      </c>
      <c r="AL721">
        <v>30</v>
      </c>
      <c r="AO721">
        <v>30</v>
      </c>
    </row>
    <row r="722" spans="28:41" x14ac:dyDescent="0.25">
      <c r="AB722" s="116" t="s">
        <v>251</v>
      </c>
      <c r="AC722" s="116" t="s">
        <v>209</v>
      </c>
      <c r="AD722">
        <v>5</v>
      </c>
      <c r="AE722" s="116" t="s">
        <v>172</v>
      </c>
      <c r="AF722">
        <v>3</v>
      </c>
      <c r="AG722" s="116" t="s">
        <v>26</v>
      </c>
      <c r="AH722" s="116" t="s">
        <v>155</v>
      </c>
      <c r="AI722" s="116" t="s">
        <v>26</v>
      </c>
      <c r="AJ722" s="116" t="s">
        <v>8</v>
      </c>
      <c r="AL722">
        <v>60</v>
      </c>
      <c r="AO722">
        <v>60</v>
      </c>
    </row>
    <row r="723" spans="28:41" x14ac:dyDescent="0.25">
      <c r="AB723" s="116" t="s">
        <v>251</v>
      </c>
      <c r="AC723" s="116" t="s">
        <v>209</v>
      </c>
      <c r="AD723">
        <v>5</v>
      </c>
      <c r="AE723" s="116" t="s">
        <v>172</v>
      </c>
      <c r="AF723">
        <v>3</v>
      </c>
      <c r="AG723" s="116" t="s">
        <v>26</v>
      </c>
      <c r="AH723" s="116" t="s">
        <v>155</v>
      </c>
      <c r="AI723" s="116" t="s">
        <v>26</v>
      </c>
      <c r="AJ723" s="116" t="s">
        <v>20</v>
      </c>
      <c r="AL723">
        <v>345</v>
      </c>
      <c r="AO723">
        <v>345</v>
      </c>
    </row>
    <row r="724" spans="28:41" x14ac:dyDescent="0.25">
      <c r="AB724" s="116" t="s">
        <v>251</v>
      </c>
      <c r="AC724" s="116" t="s">
        <v>209</v>
      </c>
      <c r="AD724">
        <v>5</v>
      </c>
      <c r="AE724" s="116" t="s">
        <v>172</v>
      </c>
      <c r="AF724">
        <v>3</v>
      </c>
      <c r="AG724" s="116" t="s">
        <v>26</v>
      </c>
      <c r="AH724" s="116" t="s">
        <v>155</v>
      </c>
      <c r="AI724" s="116" t="s">
        <v>26</v>
      </c>
      <c r="AJ724" s="116" t="s">
        <v>11</v>
      </c>
      <c r="AL724">
        <v>45</v>
      </c>
      <c r="AO724">
        <v>45</v>
      </c>
    </row>
    <row r="725" spans="28:41" x14ac:dyDescent="0.25">
      <c r="AB725" s="116" t="s">
        <v>251</v>
      </c>
      <c r="AC725" s="116" t="s">
        <v>209</v>
      </c>
      <c r="AD725">
        <v>5</v>
      </c>
      <c r="AE725" s="116" t="s">
        <v>172</v>
      </c>
      <c r="AF725">
        <v>3</v>
      </c>
      <c r="AG725" s="116" t="s">
        <v>26</v>
      </c>
      <c r="AH725" s="116" t="s">
        <v>155</v>
      </c>
      <c r="AI725" s="116" t="s">
        <v>26</v>
      </c>
      <c r="AJ725" s="116" t="s">
        <v>26</v>
      </c>
      <c r="AL725">
        <v>1605</v>
      </c>
      <c r="AO725">
        <v>1605</v>
      </c>
    </row>
    <row r="726" spans="28:41" x14ac:dyDescent="0.25">
      <c r="AB726" s="116" t="s">
        <v>251</v>
      </c>
      <c r="AC726" s="116" t="s">
        <v>209</v>
      </c>
      <c r="AD726">
        <v>5</v>
      </c>
      <c r="AE726" s="116" t="s">
        <v>172</v>
      </c>
      <c r="AF726">
        <v>3</v>
      </c>
      <c r="AG726" s="116" t="s">
        <v>26</v>
      </c>
      <c r="AH726" s="116" t="s">
        <v>155</v>
      </c>
      <c r="AI726" s="116" t="s">
        <v>26</v>
      </c>
      <c r="AJ726" s="116" t="s">
        <v>17</v>
      </c>
      <c r="AL726">
        <v>45</v>
      </c>
      <c r="AO726">
        <v>45</v>
      </c>
    </row>
    <row r="727" spans="28:41" x14ac:dyDescent="0.25">
      <c r="AB727" s="116" t="s">
        <v>251</v>
      </c>
      <c r="AC727" s="116" t="s">
        <v>209</v>
      </c>
      <c r="AD727">
        <v>5</v>
      </c>
      <c r="AE727" s="116" t="s">
        <v>172</v>
      </c>
      <c r="AF727">
        <v>4</v>
      </c>
      <c r="AG727" s="116" t="s">
        <v>8</v>
      </c>
      <c r="AH727" s="116" t="s">
        <v>44</v>
      </c>
      <c r="AI727" s="116" t="s">
        <v>8</v>
      </c>
      <c r="AJ727" s="116" t="s">
        <v>8</v>
      </c>
      <c r="AL727">
        <v>2052.5032000000001</v>
      </c>
      <c r="AO727">
        <v>2052.5032000000001</v>
      </c>
    </row>
    <row r="728" spans="28:41" x14ac:dyDescent="0.25">
      <c r="AB728" s="116" t="s">
        <v>251</v>
      </c>
      <c r="AC728" s="116" t="s">
        <v>209</v>
      </c>
      <c r="AD728">
        <v>5</v>
      </c>
      <c r="AE728" s="116" t="s">
        <v>172</v>
      </c>
      <c r="AF728">
        <v>4</v>
      </c>
      <c r="AG728" s="116" t="s">
        <v>8</v>
      </c>
      <c r="AH728" s="116" t="s">
        <v>44</v>
      </c>
      <c r="AI728" s="116" t="s">
        <v>8</v>
      </c>
      <c r="AJ728" s="116" t="s">
        <v>14</v>
      </c>
      <c r="AL728">
        <v>327.75</v>
      </c>
      <c r="AO728">
        <v>327.75</v>
      </c>
    </row>
    <row r="729" spans="28:41" x14ac:dyDescent="0.25">
      <c r="AB729" s="116" t="s">
        <v>251</v>
      </c>
      <c r="AC729" s="116" t="s">
        <v>209</v>
      </c>
      <c r="AD729">
        <v>5</v>
      </c>
      <c r="AE729" s="116" t="s">
        <v>172</v>
      </c>
      <c r="AF729">
        <v>4</v>
      </c>
      <c r="AG729" s="116" t="s">
        <v>8</v>
      </c>
      <c r="AH729" s="116" t="s">
        <v>44</v>
      </c>
      <c r="AI729" s="116" t="s">
        <v>8</v>
      </c>
      <c r="AJ729" s="116" t="s">
        <v>16</v>
      </c>
      <c r="AL729">
        <v>45</v>
      </c>
      <c r="AO729">
        <v>45</v>
      </c>
    </row>
    <row r="730" spans="28:41" x14ac:dyDescent="0.25">
      <c r="AB730" s="116" t="s">
        <v>251</v>
      </c>
      <c r="AC730" s="116" t="s">
        <v>209</v>
      </c>
      <c r="AD730">
        <v>5</v>
      </c>
      <c r="AE730" s="116" t="s">
        <v>172</v>
      </c>
      <c r="AF730">
        <v>4</v>
      </c>
      <c r="AG730" s="116" t="s">
        <v>8</v>
      </c>
      <c r="AH730" s="116" t="s">
        <v>44</v>
      </c>
      <c r="AI730" s="116" t="s">
        <v>8</v>
      </c>
      <c r="AJ730" s="116" t="s">
        <v>17</v>
      </c>
      <c r="AL730">
        <v>52.5</v>
      </c>
      <c r="AO730">
        <v>52.5</v>
      </c>
    </row>
    <row r="731" spans="28:41" x14ac:dyDescent="0.25">
      <c r="AB731" s="116" t="s">
        <v>251</v>
      </c>
      <c r="AC731" s="116" t="s">
        <v>209</v>
      </c>
      <c r="AD731">
        <v>5</v>
      </c>
      <c r="AE731" s="116" t="s">
        <v>172</v>
      </c>
      <c r="AF731">
        <v>5</v>
      </c>
      <c r="AG731" s="116" t="s">
        <v>8</v>
      </c>
      <c r="AH731" s="116" t="s">
        <v>156</v>
      </c>
      <c r="AI731" s="116" t="s">
        <v>196</v>
      </c>
      <c r="AJ731" s="116" t="s">
        <v>8</v>
      </c>
      <c r="AL731">
        <v>531.46759999999995</v>
      </c>
      <c r="AO731">
        <v>531.46759999999995</v>
      </c>
    </row>
    <row r="732" spans="28:41" x14ac:dyDescent="0.25">
      <c r="AB732" s="116" t="s">
        <v>251</v>
      </c>
      <c r="AC732" s="116" t="s">
        <v>209</v>
      </c>
      <c r="AD732">
        <v>5</v>
      </c>
      <c r="AE732" s="116" t="s">
        <v>172</v>
      </c>
      <c r="AF732">
        <v>5</v>
      </c>
      <c r="AG732" s="116" t="s">
        <v>8</v>
      </c>
      <c r="AH732" s="116" t="s">
        <v>156</v>
      </c>
      <c r="AI732" s="116" t="s">
        <v>196</v>
      </c>
      <c r="AJ732" s="116" t="s">
        <v>9</v>
      </c>
      <c r="AL732">
        <v>391.5</v>
      </c>
      <c r="AO732">
        <v>391.5</v>
      </c>
    </row>
    <row r="733" spans="28:41" x14ac:dyDescent="0.25">
      <c r="AB733" s="116" t="s">
        <v>251</v>
      </c>
      <c r="AC733" s="116" t="s">
        <v>209</v>
      </c>
      <c r="AD733">
        <v>5</v>
      </c>
      <c r="AE733" s="116" t="s">
        <v>172</v>
      </c>
      <c r="AF733">
        <v>5</v>
      </c>
      <c r="AG733" s="116" t="s">
        <v>8</v>
      </c>
      <c r="AH733" s="116" t="s">
        <v>156</v>
      </c>
      <c r="AI733" s="116" t="s">
        <v>196</v>
      </c>
      <c r="AJ733" s="116" t="s">
        <v>16</v>
      </c>
      <c r="AL733">
        <v>32.142899999999997</v>
      </c>
      <c r="AO733">
        <v>32.142899999999997</v>
      </c>
    </row>
    <row r="734" spans="28:41" x14ac:dyDescent="0.25">
      <c r="AB734" s="116" t="s">
        <v>251</v>
      </c>
      <c r="AC734" s="116" t="s">
        <v>209</v>
      </c>
      <c r="AD734">
        <v>5</v>
      </c>
      <c r="AE734" s="116" t="s">
        <v>172</v>
      </c>
      <c r="AF734">
        <v>5</v>
      </c>
      <c r="AG734" s="116" t="s">
        <v>8</v>
      </c>
      <c r="AH734" s="116" t="s">
        <v>156</v>
      </c>
      <c r="AI734" s="116" t="s">
        <v>196</v>
      </c>
      <c r="AJ734" s="116" t="s">
        <v>17</v>
      </c>
      <c r="AL734">
        <v>37.5</v>
      </c>
      <c r="AO734">
        <v>37.5</v>
      </c>
    </row>
    <row r="735" spans="28:41" x14ac:dyDescent="0.25">
      <c r="AB735" s="116" t="s">
        <v>251</v>
      </c>
      <c r="AC735" s="116" t="s">
        <v>209</v>
      </c>
      <c r="AD735">
        <v>5</v>
      </c>
      <c r="AE735" s="116" t="s">
        <v>172</v>
      </c>
      <c r="AF735">
        <v>6</v>
      </c>
      <c r="AG735" s="116" t="s">
        <v>8</v>
      </c>
      <c r="AH735" s="116" t="s">
        <v>157</v>
      </c>
      <c r="AI735" s="116" t="s">
        <v>199</v>
      </c>
      <c r="AJ735" s="116" t="s">
        <v>8</v>
      </c>
      <c r="AL735">
        <v>804.39279999999997</v>
      </c>
      <c r="AO735">
        <v>804.39279999999997</v>
      </c>
    </row>
    <row r="736" spans="28:41" x14ac:dyDescent="0.25">
      <c r="AB736" s="116" t="s">
        <v>251</v>
      </c>
      <c r="AC736" s="116" t="s">
        <v>209</v>
      </c>
      <c r="AD736">
        <v>5</v>
      </c>
      <c r="AE736" s="116" t="s">
        <v>172</v>
      </c>
      <c r="AF736">
        <v>6</v>
      </c>
      <c r="AG736" s="116" t="s">
        <v>8</v>
      </c>
      <c r="AH736" s="116" t="s">
        <v>157</v>
      </c>
      <c r="AI736" s="116" t="s">
        <v>199</v>
      </c>
      <c r="AJ736" s="116" t="s">
        <v>16</v>
      </c>
      <c r="AL736">
        <v>12.857100000000001</v>
      </c>
      <c r="AO736">
        <v>12.857100000000001</v>
      </c>
    </row>
    <row r="737" spans="28:41" x14ac:dyDescent="0.25">
      <c r="AB737" s="116" t="s">
        <v>251</v>
      </c>
      <c r="AC737" s="116" t="s">
        <v>209</v>
      </c>
      <c r="AD737">
        <v>5</v>
      </c>
      <c r="AE737" s="116" t="s">
        <v>172</v>
      </c>
      <c r="AF737">
        <v>6</v>
      </c>
      <c r="AG737" s="116" t="s">
        <v>8</v>
      </c>
      <c r="AH737" s="116" t="s">
        <v>157</v>
      </c>
      <c r="AI737" s="116" t="s">
        <v>199</v>
      </c>
      <c r="AJ737" s="116" t="s">
        <v>17</v>
      </c>
      <c r="AL737">
        <v>15</v>
      </c>
      <c r="AO737">
        <v>15</v>
      </c>
    </row>
    <row r="738" spans="28:41" x14ac:dyDescent="0.25">
      <c r="AB738" s="116" t="s">
        <v>251</v>
      </c>
      <c r="AC738" s="116" t="s">
        <v>209</v>
      </c>
      <c r="AD738">
        <v>5</v>
      </c>
      <c r="AE738" s="116" t="s">
        <v>172</v>
      </c>
      <c r="AF738">
        <v>6</v>
      </c>
      <c r="AG738" s="116" t="s">
        <v>8</v>
      </c>
      <c r="AH738" s="116" t="s">
        <v>157</v>
      </c>
      <c r="AI738" s="116" t="s">
        <v>199</v>
      </c>
      <c r="AJ738" s="116" t="s">
        <v>18</v>
      </c>
      <c r="AL738">
        <v>617.30769999999995</v>
      </c>
      <c r="AO738">
        <v>617.30769999999995</v>
      </c>
    </row>
    <row r="739" spans="28:41" x14ac:dyDescent="0.25">
      <c r="AB739" s="116" t="s">
        <v>251</v>
      </c>
      <c r="AC739" s="116" t="s">
        <v>209</v>
      </c>
      <c r="AD739">
        <v>5</v>
      </c>
      <c r="AE739" s="116" t="s">
        <v>172</v>
      </c>
      <c r="AF739">
        <v>7</v>
      </c>
      <c r="AG739" s="116" t="s">
        <v>9</v>
      </c>
      <c r="AH739" s="116" t="s">
        <v>158</v>
      </c>
      <c r="AI739" s="116" t="s">
        <v>197</v>
      </c>
      <c r="AJ739" s="116" t="s">
        <v>9</v>
      </c>
      <c r="AL739">
        <v>645</v>
      </c>
      <c r="AO739">
        <v>645</v>
      </c>
    </row>
    <row r="740" spans="28:41" x14ac:dyDescent="0.25">
      <c r="AB740" s="116" t="s">
        <v>251</v>
      </c>
      <c r="AC740" s="116" t="s">
        <v>209</v>
      </c>
      <c r="AD740">
        <v>5</v>
      </c>
      <c r="AE740" s="116" t="s">
        <v>172</v>
      </c>
      <c r="AF740">
        <v>7</v>
      </c>
      <c r="AG740" s="116" t="s">
        <v>9</v>
      </c>
      <c r="AH740" s="116" t="s">
        <v>158</v>
      </c>
      <c r="AI740" s="116" t="s">
        <v>197</v>
      </c>
      <c r="AJ740" s="116" t="s">
        <v>14</v>
      </c>
      <c r="AL740">
        <v>435</v>
      </c>
      <c r="AO740">
        <v>435</v>
      </c>
    </row>
    <row r="741" spans="28:41" x14ac:dyDescent="0.25">
      <c r="AB741" s="116" t="s">
        <v>251</v>
      </c>
      <c r="AC741" s="116" t="s">
        <v>209</v>
      </c>
      <c r="AD741">
        <v>5</v>
      </c>
      <c r="AE741" s="116" t="s">
        <v>172</v>
      </c>
      <c r="AF741">
        <v>7</v>
      </c>
      <c r="AG741" s="116" t="s">
        <v>9</v>
      </c>
      <c r="AH741" s="116" t="s">
        <v>158</v>
      </c>
      <c r="AI741" s="116" t="s">
        <v>197</v>
      </c>
      <c r="AJ741" s="116" t="s">
        <v>16</v>
      </c>
      <c r="AL741">
        <v>60</v>
      </c>
      <c r="AO741">
        <v>60</v>
      </c>
    </row>
    <row r="742" spans="28:41" x14ac:dyDescent="0.25">
      <c r="AB742" s="116" t="s">
        <v>251</v>
      </c>
      <c r="AC742" s="116" t="s">
        <v>209</v>
      </c>
      <c r="AD742">
        <v>5</v>
      </c>
      <c r="AE742" s="116" t="s">
        <v>172</v>
      </c>
      <c r="AF742">
        <v>7</v>
      </c>
      <c r="AG742" s="116" t="s">
        <v>9</v>
      </c>
      <c r="AH742" s="116" t="s">
        <v>158</v>
      </c>
      <c r="AI742" s="116" t="s">
        <v>197</v>
      </c>
      <c r="AJ742" s="116" t="s">
        <v>17</v>
      </c>
      <c r="AL742">
        <v>60</v>
      </c>
      <c r="AO742">
        <v>60</v>
      </c>
    </row>
    <row r="743" spans="28:41" x14ac:dyDescent="0.25">
      <c r="AB743" s="116" t="s">
        <v>251</v>
      </c>
      <c r="AC743" s="116" t="s">
        <v>209</v>
      </c>
      <c r="AD743">
        <v>5</v>
      </c>
      <c r="AE743" s="116" t="s">
        <v>172</v>
      </c>
      <c r="AF743">
        <v>8</v>
      </c>
      <c r="AG743" s="116" t="s">
        <v>10</v>
      </c>
      <c r="AH743" s="116" t="s">
        <v>159</v>
      </c>
      <c r="AI743" s="116" t="s">
        <v>194</v>
      </c>
      <c r="AJ743" s="116" t="s">
        <v>9</v>
      </c>
      <c r="AL743">
        <v>411</v>
      </c>
      <c r="AO743">
        <v>411</v>
      </c>
    </row>
    <row r="744" spans="28:41" x14ac:dyDescent="0.25">
      <c r="AB744" s="116" t="s">
        <v>251</v>
      </c>
      <c r="AC744" s="116" t="s">
        <v>209</v>
      </c>
      <c r="AD744">
        <v>5</v>
      </c>
      <c r="AE744" s="116" t="s">
        <v>172</v>
      </c>
      <c r="AF744">
        <v>8</v>
      </c>
      <c r="AG744" s="116" t="s">
        <v>10</v>
      </c>
      <c r="AH744" s="116" t="s">
        <v>159</v>
      </c>
      <c r="AI744" s="116" t="s">
        <v>194</v>
      </c>
      <c r="AJ744" s="116" t="s">
        <v>10</v>
      </c>
      <c r="AL744">
        <v>720</v>
      </c>
      <c r="AO744">
        <v>720</v>
      </c>
    </row>
    <row r="745" spans="28:41" x14ac:dyDescent="0.25">
      <c r="AB745" s="116" t="s">
        <v>251</v>
      </c>
      <c r="AC745" s="116" t="s">
        <v>209</v>
      </c>
      <c r="AD745">
        <v>5</v>
      </c>
      <c r="AE745" s="116" t="s">
        <v>172</v>
      </c>
      <c r="AF745">
        <v>8</v>
      </c>
      <c r="AG745" s="116" t="s">
        <v>10</v>
      </c>
      <c r="AH745" s="116" t="s">
        <v>159</v>
      </c>
      <c r="AI745" s="116" t="s">
        <v>194</v>
      </c>
      <c r="AJ745" s="116" t="s">
        <v>27</v>
      </c>
      <c r="AL745">
        <v>57</v>
      </c>
      <c r="AO745">
        <v>57</v>
      </c>
    </row>
    <row r="746" spans="28:41" x14ac:dyDescent="0.25">
      <c r="AB746" s="116" t="s">
        <v>251</v>
      </c>
      <c r="AC746" s="116" t="s">
        <v>209</v>
      </c>
      <c r="AD746">
        <v>5</v>
      </c>
      <c r="AE746" s="116" t="s">
        <v>172</v>
      </c>
      <c r="AF746">
        <v>8</v>
      </c>
      <c r="AG746" s="116" t="s">
        <v>10</v>
      </c>
      <c r="AH746" s="116" t="s">
        <v>159</v>
      </c>
      <c r="AI746" s="116" t="s">
        <v>194</v>
      </c>
      <c r="AJ746" s="116" t="s">
        <v>17</v>
      </c>
      <c r="AL746">
        <v>60</v>
      </c>
      <c r="AO746">
        <v>60</v>
      </c>
    </row>
    <row r="747" spans="28:41" x14ac:dyDescent="0.25">
      <c r="AB747" s="116" t="s">
        <v>251</v>
      </c>
      <c r="AC747" s="116" t="s">
        <v>209</v>
      </c>
      <c r="AD747">
        <v>5</v>
      </c>
      <c r="AE747" s="116" t="s">
        <v>172</v>
      </c>
      <c r="AF747">
        <v>8</v>
      </c>
      <c r="AG747" s="116" t="s">
        <v>10</v>
      </c>
      <c r="AH747" s="116" t="s">
        <v>159</v>
      </c>
      <c r="AI747" s="116" t="s">
        <v>194</v>
      </c>
      <c r="AJ747" s="116" t="s">
        <v>13</v>
      </c>
      <c r="AL747">
        <v>75</v>
      </c>
      <c r="AO747">
        <v>75</v>
      </c>
    </row>
    <row r="748" spans="28:41" x14ac:dyDescent="0.25">
      <c r="AB748" s="116" t="s">
        <v>251</v>
      </c>
      <c r="AC748" s="116" t="s">
        <v>209</v>
      </c>
      <c r="AD748">
        <v>5</v>
      </c>
      <c r="AE748" s="116" t="s">
        <v>172</v>
      </c>
      <c r="AF748">
        <v>9</v>
      </c>
      <c r="AG748" s="116" t="s">
        <v>10</v>
      </c>
      <c r="AH748" s="116" t="s">
        <v>160</v>
      </c>
      <c r="AI748" s="116" t="s">
        <v>203</v>
      </c>
      <c r="AJ748" s="116" t="s">
        <v>10</v>
      </c>
      <c r="AL748">
        <v>534</v>
      </c>
      <c r="AO748">
        <v>534</v>
      </c>
    </row>
    <row r="749" spans="28:41" x14ac:dyDescent="0.25">
      <c r="AB749" s="116" t="s">
        <v>251</v>
      </c>
      <c r="AC749" s="116" t="s">
        <v>209</v>
      </c>
      <c r="AD749">
        <v>5</v>
      </c>
      <c r="AE749" s="116" t="s">
        <v>172</v>
      </c>
      <c r="AF749">
        <v>9</v>
      </c>
      <c r="AG749" s="116" t="s">
        <v>10</v>
      </c>
      <c r="AH749" s="116" t="s">
        <v>160</v>
      </c>
      <c r="AI749" s="116" t="s">
        <v>203</v>
      </c>
      <c r="AJ749" s="116" t="s">
        <v>14</v>
      </c>
      <c r="AL749">
        <v>609</v>
      </c>
      <c r="AO749">
        <v>609</v>
      </c>
    </row>
    <row r="750" spans="28:41" x14ac:dyDescent="0.25">
      <c r="AB750" s="116" t="s">
        <v>251</v>
      </c>
      <c r="AC750" s="116" t="s">
        <v>209</v>
      </c>
      <c r="AD750">
        <v>5</v>
      </c>
      <c r="AE750" s="116" t="s">
        <v>172</v>
      </c>
      <c r="AF750">
        <v>9</v>
      </c>
      <c r="AG750" s="116" t="s">
        <v>10</v>
      </c>
      <c r="AH750" s="116" t="s">
        <v>160</v>
      </c>
      <c r="AI750" s="116" t="s">
        <v>203</v>
      </c>
      <c r="AJ750" s="116" t="s">
        <v>27</v>
      </c>
      <c r="AL750">
        <v>45</v>
      </c>
      <c r="AO750">
        <v>45</v>
      </c>
    </row>
    <row r="751" spans="28:41" x14ac:dyDescent="0.25">
      <c r="AB751" s="116" t="s">
        <v>251</v>
      </c>
      <c r="AC751" s="116" t="s">
        <v>209</v>
      </c>
      <c r="AD751">
        <v>5</v>
      </c>
      <c r="AE751" s="116" t="s">
        <v>172</v>
      </c>
      <c r="AF751">
        <v>9</v>
      </c>
      <c r="AG751" s="116" t="s">
        <v>10</v>
      </c>
      <c r="AH751" s="116" t="s">
        <v>160</v>
      </c>
      <c r="AI751" s="116" t="s">
        <v>203</v>
      </c>
      <c r="AJ751" s="116" t="s">
        <v>17</v>
      </c>
      <c r="AL751">
        <v>60</v>
      </c>
      <c r="AO751">
        <v>60</v>
      </c>
    </row>
    <row r="752" spans="28:41" x14ac:dyDescent="0.25">
      <c r="AB752" s="116" t="s">
        <v>251</v>
      </c>
      <c r="AC752" s="116" t="s">
        <v>209</v>
      </c>
      <c r="AD752">
        <v>5</v>
      </c>
      <c r="AE752" s="116" t="s">
        <v>172</v>
      </c>
      <c r="AF752">
        <v>10</v>
      </c>
      <c r="AG752" s="116" t="s">
        <v>10</v>
      </c>
      <c r="AH752" s="116" t="s">
        <v>161</v>
      </c>
      <c r="AI752" s="116" t="s">
        <v>193</v>
      </c>
      <c r="AJ752" s="116" t="s">
        <v>10</v>
      </c>
      <c r="AL752">
        <v>660</v>
      </c>
      <c r="AO752">
        <v>660</v>
      </c>
    </row>
    <row r="753" spans="28:41" x14ac:dyDescent="0.25">
      <c r="AB753" s="116" t="s">
        <v>251</v>
      </c>
      <c r="AC753" s="116" t="s">
        <v>209</v>
      </c>
      <c r="AD753">
        <v>5</v>
      </c>
      <c r="AE753" s="116" t="s">
        <v>172</v>
      </c>
      <c r="AF753">
        <v>10</v>
      </c>
      <c r="AG753" s="116" t="s">
        <v>10</v>
      </c>
      <c r="AH753" s="116" t="s">
        <v>161</v>
      </c>
      <c r="AI753" s="116" t="s">
        <v>193</v>
      </c>
      <c r="AJ753" s="116" t="s">
        <v>27</v>
      </c>
      <c r="AL753">
        <v>45</v>
      </c>
      <c r="AO753">
        <v>45</v>
      </c>
    </row>
    <row r="754" spans="28:41" x14ac:dyDescent="0.25">
      <c r="AB754" s="116" t="s">
        <v>251</v>
      </c>
      <c r="AC754" s="116" t="s">
        <v>209</v>
      </c>
      <c r="AD754">
        <v>5</v>
      </c>
      <c r="AE754" s="116" t="s">
        <v>172</v>
      </c>
      <c r="AF754">
        <v>10</v>
      </c>
      <c r="AG754" s="116" t="s">
        <v>10</v>
      </c>
      <c r="AH754" s="116" t="s">
        <v>161</v>
      </c>
      <c r="AI754" s="116" t="s">
        <v>193</v>
      </c>
      <c r="AJ754" s="116" t="s">
        <v>17</v>
      </c>
      <c r="AL754">
        <v>420</v>
      </c>
      <c r="AO754">
        <v>420</v>
      </c>
    </row>
    <row r="755" spans="28:41" x14ac:dyDescent="0.25">
      <c r="AB755" s="116" t="s">
        <v>251</v>
      </c>
      <c r="AC755" s="116" t="s">
        <v>209</v>
      </c>
      <c r="AD755">
        <v>5</v>
      </c>
      <c r="AE755" s="116" t="s">
        <v>172</v>
      </c>
      <c r="AF755">
        <v>11</v>
      </c>
      <c r="AG755" s="116" t="s">
        <v>15</v>
      </c>
      <c r="AH755" s="116" t="s">
        <v>162</v>
      </c>
      <c r="AI755" s="116" t="s">
        <v>15</v>
      </c>
      <c r="AJ755" s="116" t="s">
        <v>20</v>
      </c>
      <c r="AL755">
        <v>2.1238999999999999</v>
      </c>
      <c r="AO755">
        <v>2.1238999999999999</v>
      </c>
    </row>
    <row r="756" spans="28:41" x14ac:dyDescent="0.25">
      <c r="AB756" s="116" t="s">
        <v>251</v>
      </c>
      <c r="AC756" s="116" t="s">
        <v>209</v>
      </c>
      <c r="AD756">
        <v>5</v>
      </c>
      <c r="AE756" s="116" t="s">
        <v>172</v>
      </c>
      <c r="AF756">
        <v>11</v>
      </c>
      <c r="AG756" s="116" t="s">
        <v>15</v>
      </c>
      <c r="AH756" s="116" t="s">
        <v>162</v>
      </c>
      <c r="AI756" s="116" t="s">
        <v>15</v>
      </c>
      <c r="AJ756" s="116" t="s">
        <v>15</v>
      </c>
      <c r="AL756">
        <v>2672.8362000000002</v>
      </c>
      <c r="AO756">
        <v>2672.8362000000002</v>
      </c>
    </row>
    <row r="757" spans="28:41" x14ac:dyDescent="0.25">
      <c r="AB757" s="116" t="s">
        <v>251</v>
      </c>
      <c r="AC757" s="116" t="s">
        <v>209</v>
      </c>
      <c r="AD757">
        <v>5</v>
      </c>
      <c r="AE757" s="116" t="s">
        <v>172</v>
      </c>
      <c r="AF757">
        <v>11</v>
      </c>
      <c r="AG757" s="116" t="s">
        <v>15</v>
      </c>
      <c r="AH757" s="116" t="s">
        <v>162</v>
      </c>
      <c r="AI757" s="116" t="s">
        <v>15</v>
      </c>
      <c r="AJ757" s="116" t="s">
        <v>16</v>
      </c>
      <c r="AL757">
        <v>30</v>
      </c>
      <c r="AO757">
        <v>30</v>
      </c>
    </row>
    <row r="758" spans="28:41" x14ac:dyDescent="0.25">
      <c r="AB758" s="116" t="s">
        <v>251</v>
      </c>
      <c r="AC758" s="116" t="s">
        <v>209</v>
      </c>
      <c r="AD758">
        <v>5</v>
      </c>
      <c r="AE758" s="116" t="s">
        <v>172</v>
      </c>
      <c r="AF758">
        <v>11</v>
      </c>
      <c r="AG758" s="116" t="s">
        <v>15</v>
      </c>
      <c r="AH758" s="116" t="s">
        <v>162</v>
      </c>
      <c r="AI758" s="116" t="s">
        <v>15</v>
      </c>
      <c r="AJ758" s="116" t="s">
        <v>17</v>
      </c>
      <c r="AL758">
        <v>30</v>
      </c>
      <c r="AO758">
        <v>30</v>
      </c>
    </row>
    <row r="759" spans="28:41" x14ac:dyDescent="0.25">
      <c r="AB759" s="116" t="s">
        <v>251</v>
      </c>
      <c r="AC759" s="116" t="s">
        <v>209</v>
      </c>
      <c r="AD759">
        <v>5</v>
      </c>
      <c r="AE759" s="116" t="s">
        <v>172</v>
      </c>
      <c r="AF759">
        <v>12</v>
      </c>
      <c r="AG759" s="116" t="s">
        <v>13</v>
      </c>
      <c r="AH759" s="116" t="s">
        <v>163</v>
      </c>
      <c r="AI759" s="116" t="s">
        <v>13</v>
      </c>
      <c r="AJ759" s="116" t="s">
        <v>8</v>
      </c>
      <c r="AL759">
        <v>135</v>
      </c>
      <c r="AO759">
        <v>135</v>
      </c>
    </row>
    <row r="760" spans="28:41" x14ac:dyDescent="0.25">
      <c r="AB760" s="116" t="s">
        <v>251</v>
      </c>
      <c r="AC760" s="116" t="s">
        <v>209</v>
      </c>
      <c r="AD760">
        <v>5</v>
      </c>
      <c r="AE760" s="116" t="s">
        <v>172</v>
      </c>
      <c r="AF760">
        <v>12</v>
      </c>
      <c r="AG760" s="116" t="s">
        <v>13</v>
      </c>
      <c r="AH760" s="116" t="s">
        <v>163</v>
      </c>
      <c r="AI760" s="116" t="s">
        <v>13</v>
      </c>
      <c r="AJ760" s="116" t="s">
        <v>16</v>
      </c>
      <c r="AL760">
        <v>60</v>
      </c>
      <c r="AO760">
        <v>60</v>
      </c>
    </row>
    <row r="761" spans="28:41" x14ac:dyDescent="0.25">
      <c r="AB761" s="116" t="s">
        <v>251</v>
      </c>
      <c r="AC761" s="116" t="s">
        <v>209</v>
      </c>
      <c r="AD761">
        <v>5</v>
      </c>
      <c r="AE761" s="116" t="s">
        <v>172</v>
      </c>
      <c r="AF761">
        <v>12</v>
      </c>
      <c r="AG761" s="116" t="s">
        <v>13</v>
      </c>
      <c r="AH761" s="116" t="s">
        <v>163</v>
      </c>
      <c r="AI761" s="116" t="s">
        <v>13</v>
      </c>
      <c r="AJ761" s="116" t="s">
        <v>17</v>
      </c>
      <c r="AL761">
        <v>54.545499999999997</v>
      </c>
      <c r="AO761">
        <v>54.545499999999997</v>
      </c>
    </row>
    <row r="762" spans="28:41" x14ac:dyDescent="0.25">
      <c r="AB762" s="116" t="s">
        <v>251</v>
      </c>
      <c r="AC762" s="116" t="s">
        <v>209</v>
      </c>
      <c r="AD762">
        <v>5</v>
      </c>
      <c r="AE762" s="116" t="s">
        <v>172</v>
      </c>
      <c r="AF762">
        <v>12</v>
      </c>
      <c r="AG762" s="116" t="s">
        <v>13</v>
      </c>
      <c r="AH762" s="116" t="s">
        <v>163</v>
      </c>
      <c r="AI762" s="116" t="s">
        <v>13</v>
      </c>
      <c r="AJ762" s="116" t="s">
        <v>18</v>
      </c>
      <c r="AL762">
        <v>120</v>
      </c>
      <c r="AO762">
        <v>120</v>
      </c>
    </row>
    <row r="763" spans="28:41" x14ac:dyDescent="0.25">
      <c r="AB763" s="116" t="s">
        <v>251</v>
      </c>
      <c r="AC763" s="116" t="s">
        <v>209</v>
      </c>
      <c r="AD763">
        <v>5</v>
      </c>
      <c r="AE763" s="116" t="s">
        <v>172</v>
      </c>
      <c r="AF763">
        <v>12</v>
      </c>
      <c r="AG763" s="116" t="s">
        <v>13</v>
      </c>
      <c r="AH763" s="116" t="s">
        <v>163</v>
      </c>
      <c r="AI763" s="116" t="s">
        <v>13</v>
      </c>
      <c r="AJ763" s="116" t="s">
        <v>13</v>
      </c>
      <c r="AL763">
        <v>253.5</v>
      </c>
      <c r="AO763">
        <v>253.5</v>
      </c>
    </row>
    <row r="764" spans="28:41" x14ac:dyDescent="0.25">
      <c r="AB764" s="116" t="s">
        <v>251</v>
      </c>
      <c r="AC764" s="116" t="s">
        <v>209</v>
      </c>
      <c r="AD764">
        <v>5</v>
      </c>
      <c r="AE764" s="116" t="s">
        <v>172</v>
      </c>
      <c r="AF764">
        <v>13</v>
      </c>
      <c r="AG764" s="116" t="s">
        <v>13</v>
      </c>
      <c r="AH764" s="116" t="s">
        <v>164</v>
      </c>
      <c r="AI764" s="116" t="s">
        <v>182</v>
      </c>
      <c r="AJ764" s="116" t="s">
        <v>15</v>
      </c>
      <c r="AL764">
        <v>90</v>
      </c>
      <c r="AO764">
        <v>90</v>
      </c>
    </row>
    <row r="765" spans="28:41" x14ac:dyDescent="0.25">
      <c r="AB765" s="116" t="s">
        <v>251</v>
      </c>
      <c r="AC765" s="116" t="s">
        <v>209</v>
      </c>
      <c r="AD765">
        <v>5</v>
      </c>
      <c r="AE765" s="116" t="s">
        <v>172</v>
      </c>
      <c r="AF765">
        <v>13</v>
      </c>
      <c r="AG765" s="116" t="s">
        <v>13</v>
      </c>
      <c r="AH765" s="116" t="s">
        <v>164</v>
      </c>
      <c r="AI765" s="116" t="s">
        <v>182</v>
      </c>
      <c r="AJ765" s="116" t="s">
        <v>13</v>
      </c>
      <c r="AL765">
        <v>322.2</v>
      </c>
      <c r="AO765">
        <v>322.2</v>
      </c>
    </row>
    <row r="766" spans="28:41" x14ac:dyDescent="0.25">
      <c r="AB766" s="116" t="s">
        <v>251</v>
      </c>
      <c r="AC766" s="116" t="s">
        <v>209</v>
      </c>
      <c r="AD766">
        <v>5</v>
      </c>
      <c r="AE766" s="116" t="s">
        <v>172</v>
      </c>
      <c r="AF766">
        <v>14</v>
      </c>
      <c r="AG766" s="116" t="s">
        <v>13</v>
      </c>
      <c r="AH766" s="116" t="s">
        <v>165</v>
      </c>
      <c r="AI766" s="116" t="s">
        <v>182</v>
      </c>
      <c r="AJ766" s="116" t="s">
        <v>20</v>
      </c>
      <c r="AL766">
        <v>30</v>
      </c>
      <c r="AO766">
        <v>30</v>
      </c>
    </row>
    <row r="767" spans="28:41" x14ac:dyDescent="0.25">
      <c r="AB767" s="116" t="s">
        <v>251</v>
      </c>
      <c r="AC767" s="116" t="s">
        <v>209</v>
      </c>
      <c r="AD767">
        <v>5</v>
      </c>
      <c r="AE767" s="116" t="s">
        <v>172</v>
      </c>
      <c r="AF767">
        <v>14</v>
      </c>
      <c r="AG767" s="116" t="s">
        <v>13</v>
      </c>
      <c r="AH767" s="116" t="s">
        <v>165</v>
      </c>
      <c r="AI767" s="116" t="s">
        <v>182</v>
      </c>
      <c r="AJ767" s="116" t="s">
        <v>15</v>
      </c>
      <c r="AL767">
        <v>174.23079999999999</v>
      </c>
      <c r="AO767">
        <v>174.23079999999999</v>
      </c>
    </row>
    <row r="768" spans="28:41" x14ac:dyDescent="0.25">
      <c r="AB768" s="116" t="s">
        <v>251</v>
      </c>
      <c r="AC768" s="116" t="s">
        <v>209</v>
      </c>
      <c r="AD768">
        <v>5</v>
      </c>
      <c r="AE768" s="116" t="s">
        <v>172</v>
      </c>
      <c r="AF768">
        <v>14</v>
      </c>
      <c r="AG768" s="116" t="s">
        <v>13</v>
      </c>
      <c r="AH768" s="116" t="s">
        <v>165</v>
      </c>
      <c r="AI768" s="116" t="s">
        <v>182</v>
      </c>
      <c r="AJ768" s="116" t="s">
        <v>17</v>
      </c>
      <c r="AL768">
        <v>28.454499999999999</v>
      </c>
      <c r="AO768">
        <v>28.454499999999999</v>
      </c>
    </row>
    <row r="769" spans="28:41" x14ac:dyDescent="0.25">
      <c r="AB769" s="116" t="s">
        <v>251</v>
      </c>
      <c r="AC769" s="116" t="s">
        <v>209</v>
      </c>
      <c r="AD769">
        <v>5</v>
      </c>
      <c r="AE769" s="116" t="s">
        <v>172</v>
      </c>
      <c r="AF769">
        <v>14</v>
      </c>
      <c r="AG769" s="116" t="s">
        <v>13</v>
      </c>
      <c r="AH769" s="116" t="s">
        <v>165</v>
      </c>
      <c r="AI769" s="116" t="s">
        <v>182</v>
      </c>
      <c r="AJ769" s="116" t="s">
        <v>13</v>
      </c>
      <c r="AL769">
        <v>582.92309999999998</v>
      </c>
      <c r="AO769">
        <v>582.92309999999998</v>
      </c>
    </row>
    <row r="770" spans="28:41" x14ac:dyDescent="0.25">
      <c r="AB770" s="116" t="s">
        <v>251</v>
      </c>
      <c r="AC770" s="116" t="s">
        <v>209</v>
      </c>
      <c r="AD770">
        <v>5</v>
      </c>
      <c r="AE770" s="116" t="s">
        <v>172</v>
      </c>
      <c r="AF770">
        <v>15</v>
      </c>
      <c r="AG770" s="116" t="s">
        <v>18</v>
      </c>
      <c r="AH770" s="116" t="s">
        <v>166</v>
      </c>
      <c r="AI770" s="116" t="s">
        <v>18</v>
      </c>
      <c r="AJ770" s="116" t="s">
        <v>8</v>
      </c>
      <c r="AL770">
        <v>270</v>
      </c>
      <c r="AO770">
        <v>270</v>
      </c>
    </row>
    <row r="771" spans="28:41" x14ac:dyDescent="0.25">
      <c r="AB771" s="116" t="s">
        <v>251</v>
      </c>
      <c r="AC771" s="116" t="s">
        <v>209</v>
      </c>
      <c r="AD771">
        <v>5</v>
      </c>
      <c r="AE771" s="116" t="s">
        <v>172</v>
      </c>
      <c r="AF771">
        <v>15</v>
      </c>
      <c r="AG771" s="116" t="s">
        <v>18</v>
      </c>
      <c r="AH771" s="116" t="s">
        <v>166</v>
      </c>
      <c r="AI771" s="116" t="s">
        <v>18</v>
      </c>
      <c r="AJ771" s="116" t="s">
        <v>14</v>
      </c>
      <c r="AL771">
        <v>120</v>
      </c>
      <c r="AO771">
        <v>120</v>
      </c>
    </row>
    <row r="772" spans="28:41" x14ac:dyDescent="0.25">
      <c r="AB772" s="116" t="s">
        <v>251</v>
      </c>
      <c r="AC772" s="116" t="s">
        <v>209</v>
      </c>
      <c r="AD772">
        <v>5</v>
      </c>
      <c r="AE772" s="116" t="s">
        <v>172</v>
      </c>
      <c r="AF772">
        <v>15</v>
      </c>
      <c r="AG772" s="116" t="s">
        <v>18</v>
      </c>
      <c r="AH772" s="116" t="s">
        <v>166</v>
      </c>
      <c r="AI772" s="116" t="s">
        <v>18</v>
      </c>
      <c r="AJ772" s="116" t="s">
        <v>16</v>
      </c>
      <c r="AK772">
        <v>18</v>
      </c>
      <c r="AL772">
        <v>-14.896551724137931</v>
      </c>
      <c r="AM772" t="s">
        <v>268</v>
      </c>
      <c r="AO772">
        <v>3.103448275862069</v>
      </c>
    </row>
    <row r="773" spans="28:41" x14ac:dyDescent="0.25">
      <c r="AB773" s="116" t="s">
        <v>251</v>
      </c>
      <c r="AC773" s="116" t="s">
        <v>209</v>
      </c>
      <c r="AD773">
        <v>5</v>
      </c>
      <c r="AE773" s="116" t="s">
        <v>172</v>
      </c>
      <c r="AF773">
        <v>15</v>
      </c>
      <c r="AG773" s="116" t="s">
        <v>18</v>
      </c>
      <c r="AH773" s="116" t="s">
        <v>166</v>
      </c>
      <c r="AI773" s="116" t="s">
        <v>18</v>
      </c>
      <c r="AJ773" s="116" t="s">
        <v>17</v>
      </c>
      <c r="AL773">
        <v>33.75</v>
      </c>
      <c r="AO773">
        <v>33.75</v>
      </c>
    </row>
    <row r="774" spans="28:41" x14ac:dyDescent="0.25">
      <c r="AB774" s="116" t="s">
        <v>251</v>
      </c>
      <c r="AC774" s="116" t="s">
        <v>209</v>
      </c>
      <c r="AD774">
        <v>5</v>
      </c>
      <c r="AE774" s="116" t="s">
        <v>172</v>
      </c>
      <c r="AF774">
        <v>15</v>
      </c>
      <c r="AG774" s="116" t="s">
        <v>18</v>
      </c>
      <c r="AH774" s="116" t="s">
        <v>166</v>
      </c>
      <c r="AI774" s="116" t="s">
        <v>18</v>
      </c>
      <c r="AJ774" s="116" t="s">
        <v>18</v>
      </c>
      <c r="AL774">
        <v>674.63840000000005</v>
      </c>
      <c r="AO774">
        <v>674.63840000000005</v>
      </c>
    </row>
    <row r="775" spans="28:41" x14ac:dyDescent="0.25">
      <c r="AB775" s="116" t="s">
        <v>251</v>
      </c>
      <c r="AC775" s="116" t="s">
        <v>209</v>
      </c>
      <c r="AD775">
        <v>5</v>
      </c>
      <c r="AE775" s="116" t="s">
        <v>172</v>
      </c>
      <c r="AF775">
        <v>16</v>
      </c>
      <c r="AG775" s="116" t="s">
        <v>18</v>
      </c>
      <c r="AH775" s="116" t="s">
        <v>167</v>
      </c>
      <c r="AI775" s="116" t="s">
        <v>175</v>
      </c>
      <c r="AJ775" s="116" t="s">
        <v>15</v>
      </c>
      <c r="AL775">
        <v>407.77780000000001</v>
      </c>
      <c r="AO775">
        <v>407.77780000000001</v>
      </c>
    </row>
    <row r="776" spans="28:41" x14ac:dyDescent="0.25">
      <c r="AB776" s="116" t="s">
        <v>251</v>
      </c>
      <c r="AC776" s="116" t="s">
        <v>209</v>
      </c>
      <c r="AD776">
        <v>5</v>
      </c>
      <c r="AE776" s="116" t="s">
        <v>172</v>
      </c>
      <c r="AF776">
        <v>16</v>
      </c>
      <c r="AG776" s="116" t="s">
        <v>18</v>
      </c>
      <c r="AH776" s="116" t="s">
        <v>167</v>
      </c>
      <c r="AI776" s="116" t="s">
        <v>175</v>
      </c>
      <c r="AJ776" s="116" t="s">
        <v>16</v>
      </c>
      <c r="AK776">
        <v>12</v>
      </c>
      <c r="AL776">
        <v>-9.93</v>
      </c>
      <c r="AM776" t="s">
        <v>268</v>
      </c>
      <c r="AO776">
        <v>2.0699999999999998</v>
      </c>
    </row>
    <row r="777" spans="28:41" x14ac:dyDescent="0.25">
      <c r="AB777" s="116" t="s">
        <v>251</v>
      </c>
      <c r="AC777" s="116" t="s">
        <v>209</v>
      </c>
      <c r="AD777">
        <v>5</v>
      </c>
      <c r="AE777" s="116" t="s">
        <v>172</v>
      </c>
      <c r="AF777">
        <v>16</v>
      </c>
      <c r="AG777" s="116" t="s">
        <v>18</v>
      </c>
      <c r="AH777" s="116" t="s">
        <v>167</v>
      </c>
      <c r="AI777" s="116" t="s">
        <v>175</v>
      </c>
      <c r="AJ777" s="116" t="s">
        <v>17</v>
      </c>
      <c r="AL777">
        <v>7.5</v>
      </c>
      <c r="AO777">
        <v>7.5</v>
      </c>
    </row>
    <row r="778" spans="28:41" x14ac:dyDescent="0.25">
      <c r="AB778" s="116" t="s">
        <v>251</v>
      </c>
      <c r="AC778" s="116" t="s">
        <v>209</v>
      </c>
      <c r="AD778">
        <v>5</v>
      </c>
      <c r="AE778" s="116" t="s">
        <v>172</v>
      </c>
      <c r="AF778">
        <v>16</v>
      </c>
      <c r="AG778" s="116" t="s">
        <v>18</v>
      </c>
      <c r="AH778" s="116" t="s">
        <v>167</v>
      </c>
      <c r="AI778" s="116" t="s">
        <v>175</v>
      </c>
      <c r="AJ778" s="116" t="s">
        <v>18</v>
      </c>
      <c r="AL778">
        <v>342.71359999999999</v>
      </c>
      <c r="AO778">
        <v>342.71359999999999</v>
      </c>
    </row>
    <row r="779" spans="28:41" x14ac:dyDescent="0.25">
      <c r="AB779" s="116" t="s">
        <v>251</v>
      </c>
      <c r="AC779" s="116" t="s">
        <v>209</v>
      </c>
      <c r="AD779">
        <v>5</v>
      </c>
      <c r="AE779" s="116" t="s">
        <v>172</v>
      </c>
      <c r="AF779">
        <v>16</v>
      </c>
      <c r="AG779" s="116" t="s">
        <v>18</v>
      </c>
      <c r="AH779" s="116" t="s">
        <v>167</v>
      </c>
      <c r="AI779" s="116" t="s">
        <v>175</v>
      </c>
      <c r="AJ779" s="116" t="s">
        <v>13</v>
      </c>
      <c r="AL779">
        <v>30</v>
      </c>
      <c r="AO779">
        <v>30</v>
      </c>
    </row>
    <row r="780" spans="28:41" x14ac:dyDescent="0.25">
      <c r="AB780" s="116" t="s">
        <v>251</v>
      </c>
      <c r="AC780" s="116" t="s">
        <v>209</v>
      </c>
      <c r="AD780">
        <v>7</v>
      </c>
      <c r="AE780" s="116" t="s">
        <v>45</v>
      </c>
      <c r="AF780">
        <v>1</v>
      </c>
      <c r="AG780" s="116" t="s">
        <v>10</v>
      </c>
      <c r="AH780" s="116" t="s">
        <v>46</v>
      </c>
      <c r="AI780" s="116" t="s">
        <v>10</v>
      </c>
      <c r="AJ780" s="116" t="s">
        <v>10</v>
      </c>
      <c r="AL780">
        <v>1488</v>
      </c>
      <c r="AO780">
        <v>1488</v>
      </c>
    </row>
    <row r="781" spans="28:41" x14ac:dyDescent="0.25">
      <c r="AB781" s="116" t="s">
        <v>251</v>
      </c>
      <c r="AC781" s="116" t="s">
        <v>209</v>
      </c>
      <c r="AD781">
        <v>7</v>
      </c>
      <c r="AE781" s="116" t="s">
        <v>45</v>
      </c>
      <c r="AF781">
        <v>1</v>
      </c>
      <c r="AG781" s="116" t="s">
        <v>10</v>
      </c>
      <c r="AH781" s="116" t="s">
        <v>46</v>
      </c>
      <c r="AI781" s="116" t="s">
        <v>10</v>
      </c>
      <c r="AJ781" s="116" t="s">
        <v>14</v>
      </c>
      <c r="AL781">
        <v>90</v>
      </c>
      <c r="AO781">
        <v>90</v>
      </c>
    </row>
    <row r="782" spans="28:41" x14ac:dyDescent="0.25">
      <c r="AB782" s="116" t="s">
        <v>251</v>
      </c>
      <c r="AC782" s="116" t="s">
        <v>209</v>
      </c>
      <c r="AD782">
        <v>7</v>
      </c>
      <c r="AE782" s="116" t="s">
        <v>45</v>
      </c>
      <c r="AF782">
        <v>1</v>
      </c>
      <c r="AG782" s="116" t="s">
        <v>10</v>
      </c>
      <c r="AH782" s="116" t="s">
        <v>46</v>
      </c>
      <c r="AI782" s="116" t="s">
        <v>10</v>
      </c>
      <c r="AJ782" s="116" t="s">
        <v>27</v>
      </c>
      <c r="AL782">
        <v>12</v>
      </c>
      <c r="AO782">
        <v>12</v>
      </c>
    </row>
    <row r="783" spans="28:41" x14ac:dyDescent="0.25">
      <c r="AB783" s="116" t="s">
        <v>251</v>
      </c>
      <c r="AC783" s="116" t="s">
        <v>209</v>
      </c>
      <c r="AD783">
        <v>7</v>
      </c>
      <c r="AE783" s="116" t="s">
        <v>45</v>
      </c>
      <c r="AF783">
        <v>2</v>
      </c>
      <c r="AG783" s="116" t="s">
        <v>10</v>
      </c>
      <c r="AH783" s="116" t="s">
        <v>47</v>
      </c>
      <c r="AI783" s="116" t="s">
        <v>10</v>
      </c>
      <c r="AJ783" s="116" t="s">
        <v>10</v>
      </c>
      <c r="AL783">
        <v>1620</v>
      </c>
      <c r="AO783">
        <v>1620</v>
      </c>
    </row>
    <row r="784" spans="28:41" x14ac:dyDescent="0.25">
      <c r="AB784" s="116" t="s">
        <v>251</v>
      </c>
      <c r="AC784" s="116" t="s">
        <v>209</v>
      </c>
      <c r="AD784">
        <v>7</v>
      </c>
      <c r="AE784" s="116" t="s">
        <v>45</v>
      </c>
      <c r="AF784">
        <v>2</v>
      </c>
      <c r="AG784" s="116" t="s">
        <v>10</v>
      </c>
      <c r="AH784" s="116" t="s">
        <v>47</v>
      </c>
      <c r="AI784" s="116" t="s">
        <v>10</v>
      </c>
      <c r="AJ784" s="116" t="s">
        <v>14</v>
      </c>
      <c r="AL784">
        <v>30</v>
      </c>
      <c r="AO784">
        <v>30</v>
      </c>
    </row>
    <row r="785" spans="28:41" x14ac:dyDescent="0.25">
      <c r="AB785" s="116" t="s">
        <v>251</v>
      </c>
      <c r="AC785" s="116" t="s">
        <v>209</v>
      </c>
      <c r="AD785">
        <v>7</v>
      </c>
      <c r="AE785" s="116" t="s">
        <v>45</v>
      </c>
      <c r="AF785">
        <v>2</v>
      </c>
      <c r="AG785" s="116" t="s">
        <v>10</v>
      </c>
      <c r="AH785" s="116" t="s">
        <v>47</v>
      </c>
      <c r="AI785" s="116" t="s">
        <v>10</v>
      </c>
      <c r="AJ785" s="116" t="s">
        <v>17</v>
      </c>
      <c r="AL785">
        <v>60</v>
      </c>
      <c r="AO785">
        <v>60</v>
      </c>
    </row>
    <row r="786" spans="28:41" x14ac:dyDescent="0.25">
      <c r="AB786" s="116" t="s">
        <v>251</v>
      </c>
      <c r="AC786" s="116" t="s">
        <v>209</v>
      </c>
      <c r="AD786">
        <v>7</v>
      </c>
      <c r="AE786" s="116" t="s">
        <v>45</v>
      </c>
      <c r="AF786">
        <v>2</v>
      </c>
      <c r="AG786" s="116" t="s">
        <v>10</v>
      </c>
      <c r="AH786" s="116" t="s">
        <v>47</v>
      </c>
      <c r="AI786" s="116" t="s">
        <v>10</v>
      </c>
      <c r="AJ786" s="116" t="s">
        <v>23</v>
      </c>
      <c r="AL786">
        <v>150</v>
      </c>
      <c r="AO786">
        <v>150</v>
      </c>
    </row>
    <row r="787" spans="28:41" x14ac:dyDescent="0.25">
      <c r="AB787" s="116" t="s">
        <v>251</v>
      </c>
      <c r="AC787" s="116" t="s">
        <v>209</v>
      </c>
      <c r="AD787">
        <v>7</v>
      </c>
      <c r="AE787" s="116" t="s">
        <v>45</v>
      </c>
      <c r="AF787">
        <v>2</v>
      </c>
      <c r="AG787" s="116" t="s">
        <v>10</v>
      </c>
      <c r="AH787" s="116" t="s">
        <v>47</v>
      </c>
      <c r="AI787" s="116" t="s">
        <v>10</v>
      </c>
      <c r="AJ787" s="116" t="s">
        <v>19</v>
      </c>
      <c r="AL787">
        <v>90</v>
      </c>
      <c r="AO787">
        <v>90</v>
      </c>
    </row>
    <row r="788" spans="28:41" x14ac:dyDescent="0.25">
      <c r="AB788" s="116" t="s">
        <v>251</v>
      </c>
      <c r="AC788" s="116" t="s">
        <v>209</v>
      </c>
      <c r="AD788">
        <v>7</v>
      </c>
      <c r="AE788" s="116" t="s">
        <v>45</v>
      </c>
      <c r="AF788">
        <v>3</v>
      </c>
      <c r="AG788" s="116" t="s">
        <v>10</v>
      </c>
      <c r="AH788" s="116" t="s">
        <v>48</v>
      </c>
      <c r="AI788" s="116" t="s">
        <v>10</v>
      </c>
      <c r="AJ788" s="116" t="s">
        <v>21</v>
      </c>
      <c r="AL788">
        <v>120</v>
      </c>
      <c r="AO788">
        <v>120</v>
      </c>
    </row>
    <row r="789" spans="28:41" x14ac:dyDescent="0.25">
      <c r="AB789" s="116" t="s">
        <v>251</v>
      </c>
      <c r="AC789" s="116" t="s">
        <v>209</v>
      </c>
      <c r="AD789">
        <v>7</v>
      </c>
      <c r="AE789" s="116" t="s">
        <v>45</v>
      </c>
      <c r="AF789">
        <v>3</v>
      </c>
      <c r="AG789" s="116" t="s">
        <v>10</v>
      </c>
      <c r="AH789" s="116" t="s">
        <v>48</v>
      </c>
      <c r="AI789" s="116" t="s">
        <v>10</v>
      </c>
      <c r="AJ789" s="116" t="s">
        <v>10</v>
      </c>
      <c r="AL789">
        <v>3501.5</v>
      </c>
      <c r="AO789">
        <v>3501.5</v>
      </c>
    </row>
    <row r="790" spans="28:41" x14ac:dyDescent="0.25">
      <c r="AB790" s="116" t="s">
        <v>251</v>
      </c>
      <c r="AC790" s="116" t="s">
        <v>209</v>
      </c>
      <c r="AD790">
        <v>7</v>
      </c>
      <c r="AE790" s="116" t="s">
        <v>45</v>
      </c>
      <c r="AF790">
        <v>3</v>
      </c>
      <c r="AG790" s="116" t="s">
        <v>10</v>
      </c>
      <c r="AH790" s="116" t="s">
        <v>48</v>
      </c>
      <c r="AI790" s="116" t="s">
        <v>10</v>
      </c>
      <c r="AJ790" s="116" t="s">
        <v>14</v>
      </c>
      <c r="AL790">
        <v>135</v>
      </c>
      <c r="AO790">
        <v>135</v>
      </c>
    </row>
    <row r="791" spans="28:41" x14ac:dyDescent="0.25">
      <c r="AB791" s="116" t="s">
        <v>251</v>
      </c>
      <c r="AC791" s="116" t="s">
        <v>209</v>
      </c>
      <c r="AD791">
        <v>7</v>
      </c>
      <c r="AE791" s="116" t="s">
        <v>45</v>
      </c>
      <c r="AF791">
        <v>3</v>
      </c>
      <c r="AG791" s="116" t="s">
        <v>10</v>
      </c>
      <c r="AH791" s="116" t="s">
        <v>48</v>
      </c>
      <c r="AI791" s="116" t="s">
        <v>10</v>
      </c>
      <c r="AJ791" s="116" t="s">
        <v>27</v>
      </c>
      <c r="AL791">
        <v>98</v>
      </c>
      <c r="AO791">
        <v>98</v>
      </c>
    </row>
    <row r="792" spans="28:41" x14ac:dyDescent="0.25">
      <c r="AB792" s="116" t="s">
        <v>251</v>
      </c>
      <c r="AC792" s="116" t="s">
        <v>209</v>
      </c>
      <c r="AD792">
        <v>7</v>
      </c>
      <c r="AE792" s="116" t="s">
        <v>45</v>
      </c>
      <c r="AF792">
        <v>3</v>
      </c>
      <c r="AG792" s="116" t="s">
        <v>10</v>
      </c>
      <c r="AH792" s="116" t="s">
        <v>48</v>
      </c>
      <c r="AI792" s="116" t="s">
        <v>10</v>
      </c>
      <c r="AJ792" s="116" t="s">
        <v>17</v>
      </c>
      <c r="AL792">
        <v>60</v>
      </c>
      <c r="AO792">
        <v>60</v>
      </c>
    </row>
    <row r="793" spans="28:41" x14ac:dyDescent="0.25">
      <c r="AB793" s="116" t="s">
        <v>251</v>
      </c>
      <c r="AC793" s="116" t="s">
        <v>209</v>
      </c>
      <c r="AD793">
        <v>7</v>
      </c>
      <c r="AE793" s="116" t="s">
        <v>45</v>
      </c>
      <c r="AF793">
        <v>3</v>
      </c>
      <c r="AG793" s="116" t="s">
        <v>10</v>
      </c>
      <c r="AH793" s="116" t="s">
        <v>48</v>
      </c>
      <c r="AI793" s="116" t="s">
        <v>10</v>
      </c>
      <c r="AJ793" s="116" t="s">
        <v>23</v>
      </c>
      <c r="AL793">
        <v>120</v>
      </c>
      <c r="AO793">
        <v>120</v>
      </c>
    </row>
    <row r="794" spans="28:41" x14ac:dyDescent="0.25">
      <c r="AB794" s="116" t="s">
        <v>251</v>
      </c>
      <c r="AC794" s="116" t="s">
        <v>209</v>
      </c>
      <c r="AD794">
        <v>7</v>
      </c>
      <c r="AE794" s="116" t="s">
        <v>45</v>
      </c>
      <c r="AF794">
        <v>4</v>
      </c>
      <c r="AG794" s="116" t="s">
        <v>10</v>
      </c>
      <c r="AH794" s="116" t="s">
        <v>49</v>
      </c>
      <c r="AI794" s="116" t="s">
        <v>10</v>
      </c>
      <c r="AJ794" s="116" t="s">
        <v>10</v>
      </c>
      <c r="AL794">
        <v>1590</v>
      </c>
      <c r="AO794">
        <v>1590</v>
      </c>
    </row>
    <row r="795" spans="28:41" x14ac:dyDescent="0.25">
      <c r="AB795" s="116" t="s">
        <v>251</v>
      </c>
      <c r="AC795" s="116" t="s">
        <v>209</v>
      </c>
      <c r="AD795">
        <v>7</v>
      </c>
      <c r="AE795" s="116" t="s">
        <v>45</v>
      </c>
      <c r="AF795">
        <v>4</v>
      </c>
      <c r="AG795" s="116" t="s">
        <v>10</v>
      </c>
      <c r="AH795" s="116" t="s">
        <v>49</v>
      </c>
      <c r="AI795" s="116" t="s">
        <v>10</v>
      </c>
      <c r="AJ795" s="116" t="s">
        <v>27</v>
      </c>
      <c r="AL795">
        <v>90</v>
      </c>
      <c r="AO795">
        <v>90</v>
      </c>
    </row>
    <row r="796" spans="28:41" x14ac:dyDescent="0.25">
      <c r="AB796" s="116" t="s">
        <v>251</v>
      </c>
      <c r="AC796" s="116" t="s">
        <v>209</v>
      </c>
      <c r="AD796">
        <v>7</v>
      </c>
      <c r="AE796" s="116" t="s">
        <v>45</v>
      </c>
      <c r="AF796">
        <v>4</v>
      </c>
      <c r="AG796" s="116" t="s">
        <v>10</v>
      </c>
      <c r="AH796" s="116" t="s">
        <v>49</v>
      </c>
      <c r="AI796" s="116" t="s">
        <v>10</v>
      </c>
      <c r="AJ796" s="116" t="s">
        <v>17</v>
      </c>
      <c r="AL796">
        <v>561</v>
      </c>
      <c r="AO796">
        <v>561</v>
      </c>
    </row>
    <row r="797" spans="28:41" x14ac:dyDescent="0.25">
      <c r="AB797" s="116" t="s">
        <v>251</v>
      </c>
      <c r="AC797" s="116" t="s">
        <v>209</v>
      </c>
      <c r="AD797">
        <v>7</v>
      </c>
      <c r="AE797" s="116" t="s">
        <v>45</v>
      </c>
      <c r="AF797">
        <v>5</v>
      </c>
      <c r="AG797" s="116" t="s">
        <v>10</v>
      </c>
      <c r="AH797" s="116" t="s">
        <v>198</v>
      </c>
      <c r="AI797" s="116" t="s">
        <v>10</v>
      </c>
      <c r="AJ797" s="116" t="s">
        <v>10</v>
      </c>
      <c r="AL797">
        <v>507</v>
      </c>
      <c r="AO797">
        <v>507</v>
      </c>
    </row>
    <row r="798" spans="28:41" x14ac:dyDescent="0.25">
      <c r="AB798" s="116" t="s">
        <v>251</v>
      </c>
      <c r="AC798" s="116" t="s">
        <v>209</v>
      </c>
      <c r="AD798">
        <v>7</v>
      </c>
      <c r="AE798" s="116" t="s">
        <v>45</v>
      </c>
      <c r="AF798">
        <v>5</v>
      </c>
      <c r="AG798" s="116" t="s">
        <v>10</v>
      </c>
      <c r="AH798" s="116" t="s">
        <v>198</v>
      </c>
      <c r="AI798" s="116" t="s">
        <v>10</v>
      </c>
      <c r="AJ798" s="116" t="s">
        <v>17</v>
      </c>
      <c r="AL798">
        <v>120</v>
      </c>
      <c r="AO798">
        <v>120</v>
      </c>
    </row>
    <row r="799" spans="28:41" x14ac:dyDescent="0.25">
      <c r="AB799" s="116" t="s">
        <v>251</v>
      </c>
      <c r="AC799" s="116" t="s">
        <v>209</v>
      </c>
      <c r="AD799">
        <v>8</v>
      </c>
      <c r="AE799" s="116" t="s">
        <v>177</v>
      </c>
      <c r="AF799">
        <v>1</v>
      </c>
      <c r="AG799" s="116" t="s">
        <v>12</v>
      </c>
      <c r="AH799" s="116" t="s">
        <v>50</v>
      </c>
      <c r="AI799" s="116" t="s">
        <v>12</v>
      </c>
      <c r="AJ799" s="116" t="s">
        <v>20</v>
      </c>
      <c r="AL799">
        <v>22.502500000000001</v>
      </c>
      <c r="AO799">
        <v>22.502500000000001</v>
      </c>
    </row>
    <row r="800" spans="28:41" x14ac:dyDescent="0.25">
      <c r="AB800" s="116" t="s">
        <v>251</v>
      </c>
      <c r="AC800" s="116" t="s">
        <v>209</v>
      </c>
      <c r="AD800">
        <v>8</v>
      </c>
      <c r="AE800" s="116" t="s">
        <v>177</v>
      </c>
      <c r="AF800">
        <v>1</v>
      </c>
      <c r="AG800" s="116" t="s">
        <v>12</v>
      </c>
      <c r="AH800" s="116" t="s">
        <v>50</v>
      </c>
      <c r="AI800" s="116" t="s">
        <v>12</v>
      </c>
      <c r="AJ800" s="116" t="s">
        <v>12</v>
      </c>
      <c r="AL800">
        <v>1798.1393</v>
      </c>
      <c r="AO800">
        <v>1798.1393</v>
      </c>
    </row>
    <row r="801" spans="28:41" x14ac:dyDescent="0.25">
      <c r="AB801" s="116" t="s">
        <v>251</v>
      </c>
      <c r="AC801" s="116" t="s">
        <v>209</v>
      </c>
      <c r="AD801">
        <v>8</v>
      </c>
      <c r="AE801" s="116" t="s">
        <v>177</v>
      </c>
      <c r="AF801">
        <v>1</v>
      </c>
      <c r="AG801" s="116" t="s">
        <v>12</v>
      </c>
      <c r="AH801" s="116" t="s">
        <v>50</v>
      </c>
      <c r="AI801" s="116" t="s">
        <v>12</v>
      </c>
      <c r="AJ801" s="116" t="s">
        <v>14</v>
      </c>
      <c r="AL801">
        <v>799.07129999999995</v>
      </c>
      <c r="AO801">
        <v>799.07129999999995</v>
      </c>
    </row>
    <row r="802" spans="28:41" x14ac:dyDescent="0.25">
      <c r="AB802" s="116" t="s">
        <v>251</v>
      </c>
      <c r="AC802" s="116" t="s">
        <v>209</v>
      </c>
      <c r="AD802">
        <v>8</v>
      </c>
      <c r="AE802" s="116" t="s">
        <v>177</v>
      </c>
      <c r="AF802">
        <v>1</v>
      </c>
      <c r="AG802" s="116" t="s">
        <v>12</v>
      </c>
      <c r="AH802" s="116" t="s">
        <v>50</v>
      </c>
      <c r="AI802" s="116" t="s">
        <v>12</v>
      </c>
      <c r="AJ802" s="116" t="s">
        <v>27</v>
      </c>
      <c r="AL802">
        <v>60</v>
      </c>
      <c r="AO802">
        <v>60</v>
      </c>
    </row>
    <row r="803" spans="28:41" x14ac:dyDescent="0.25">
      <c r="AB803" s="116" t="s">
        <v>251</v>
      </c>
      <c r="AC803" s="116" t="s">
        <v>209</v>
      </c>
      <c r="AD803">
        <v>8</v>
      </c>
      <c r="AE803" s="116" t="s">
        <v>177</v>
      </c>
      <c r="AF803">
        <v>1</v>
      </c>
      <c r="AG803" s="116" t="s">
        <v>12</v>
      </c>
      <c r="AH803" s="116" t="s">
        <v>50</v>
      </c>
      <c r="AI803" s="116" t="s">
        <v>12</v>
      </c>
      <c r="AJ803" s="116" t="s">
        <v>17</v>
      </c>
      <c r="AL803">
        <v>45</v>
      </c>
      <c r="AO803">
        <v>45</v>
      </c>
    </row>
    <row r="804" spans="28:41" x14ac:dyDescent="0.25">
      <c r="AB804" s="116" t="s">
        <v>251</v>
      </c>
      <c r="AC804" s="116" t="s">
        <v>209</v>
      </c>
      <c r="AD804">
        <v>8</v>
      </c>
      <c r="AE804" s="116" t="s">
        <v>177</v>
      </c>
      <c r="AF804">
        <v>2</v>
      </c>
      <c r="AG804" s="116" t="s">
        <v>12</v>
      </c>
      <c r="AH804" s="116" t="s">
        <v>53</v>
      </c>
      <c r="AI804" s="116" t="s">
        <v>12</v>
      </c>
      <c r="AJ804" s="116" t="s">
        <v>20</v>
      </c>
      <c r="AL804">
        <v>17.970300000000002</v>
      </c>
      <c r="AO804">
        <v>17.970300000000002</v>
      </c>
    </row>
    <row r="805" spans="28:41" x14ac:dyDescent="0.25">
      <c r="AB805" s="116" t="s">
        <v>251</v>
      </c>
      <c r="AC805" s="116" t="s">
        <v>209</v>
      </c>
      <c r="AD805">
        <v>8</v>
      </c>
      <c r="AE805" s="116" t="s">
        <v>177</v>
      </c>
      <c r="AF805">
        <v>2</v>
      </c>
      <c r="AG805" s="116" t="s">
        <v>12</v>
      </c>
      <c r="AH805" s="116" t="s">
        <v>53</v>
      </c>
      <c r="AI805" s="116" t="s">
        <v>12</v>
      </c>
      <c r="AJ805" s="116" t="s">
        <v>12</v>
      </c>
      <c r="AL805">
        <v>1230</v>
      </c>
      <c r="AO805">
        <v>1230</v>
      </c>
    </row>
    <row r="806" spans="28:41" x14ac:dyDescent="0.25">
      <c r="AB806" s="116" t="s">
        <v>251</v>
      </c>
      <c r="AC806" s="116" t="s">
        <v>209</v>
      </c>
      <c r="AD806">
        <v>8</v>
      </c>
      <c r="AE806" s="116" t="s">
        <v>177</v>
      </c>
      <c r="AF806">
        <v>2</v>
      </c>
      <c r="AG806" s="116" t="s">
        <v>12</v>
      </c>
      <c r="AH806" s="116" t="s">
        <v>53</v>
      </c>
      <c r="AI806" s="116" t="s">
        <v>12</v>
      </c>
      <c r="AJ806" s="116" t="s">
        <v>14</v>
      </c>
      <c r="AL806">
        <v>180</v>
      </c>
      <c r="AO806">
        <v>180</v>
      </c>
    </row>
    <row r="807" spans="28:41" x14ac:dyDescent="0.25">
      <c r="AB807" s="116" t="s">
        <v>251</v>
      </c>
      <c r="AC807" s="116" t="s">
        <v>209</v>
      </c>
      <c r="AD807">
        <v>8</v>
      </c>
      <c r="AE807" s="116" t="s">
        <v>177</v>
      </c>
      <c r="AF807">
        <v>2</v>
      </c>
      <c r="AG807" s="116" t="s">
        <v>12</v>
      </c>
      <c r="AH807" s="116" t="s">
        <v>53</v>
      </c>
      <c r="AI807" s="116" t="s">
        <v>12</v>
      </c>
      <c r="AJ807" s="116" t="s">
        <v>15</v>
      </c>
      <c r="AL807">
        <v>120</v>
      </c>
      <c r="AO807">
        <v>120</v>
      </c>
    </row>
    <row r="808" spans="28:41" x14ac:dyDescent="0.25">
      <c r="AB808" s="116" t="s">
        <v>251</v>
      </c>
      <c r="AC808" s="116" t="s">
        <v>209</v>
      </c>
      <c r="AD808">
        <v>8</v>
      </c>
      <c r="AE808" s="116" t="s">
        <v>177</v>
      </c>
      <c r="AF808">
        <v>2</v>
      </c>
      <c r="AG808" s="116" t="s">
        <v>12</v>
      </c>
      <c r="AH808" s="116" t="s">
        <v>53</v>
      </c>
      <c r="AI808" s="116" t="s">
        <v>12</v>
      </c>
      <c r="AJ808" s="116" t="s">
        <v>27</v>
      </c>
      <c r="AL808">
        <v>117</v>
      </c>
      <c r="AO808">
        <v>117</v>
      </c>
    </row>
    <row r="809" spans="28:41" x14ac:dyDescent="0.25">
      <c r="AB809" s="116" t="s">
        <v>251</v>
      </c>
      <c r="AC809" s="116" t="s">
        <v>209</v>
      </c>
      <c r="AD809">
        <v>8</v>
      </c>
      <c r="AE809" s="116" t="s">
        <v>177</v>
      </c>
      <c r="AF809">
        <v>2</v>
      </c>
      <c r="AG809" s="116" t="s">
        <v>12</v>
      </c>
      <c r="AH809" s="116" t="s">
        <v>53</v>
      </c>
      <c r="AI809" s="116" t="s">
        <v>12</v>
      </c>
      <c r="AJ809" s="116" t="s">
        <v>17</v>
      </c>
      <c r="AL809">
        <v>60</v>
      </c>
      <c r="AO809">
        <v>60</v>
      </c>
    </row>
    <row r="810" spans="28:41" x14ac:dyDescent="0.25">
      <c r="AB810" s="116" t="s">
        <v>251</v>
      </c>
      <c r="AC810" s="116" t="s">
        <v>209</v>
      </c>
      <c r="AD810">
        <v>8</v>
      </c>
      <c r="AE810" s="116" t="s">
        <v>177</v>
      </c>
      <c r="AF810">
        <v>2</v>
      </c>
      <c r="AG810" s="116" t="s">
        <v>12</v>
      </c>
      <c r="AH810" s="116" t="s">
        <v>53</v>
      </c>
      <c r="AI810" s="116" t="s">
        <v>12</v>
      </c>
      <c r="AJ810" s="116" t="s">
        <v>19</v>
      </c>
      <c r="AL810">
        <v>30</v>
      </c>
      <c r="AO810">
        <v>30</v>
      </c>
    </row>
    <row r="811" spans="28:41" x14ac:dyDescent="0.25">
      <c r="AB811" s="116" t="s">
        <v>251</v>
      </c>
      <c r="AC811" s="116" t="s">
        <v>209</v>
      </c>
      <c r="AD811">
        <v>8</v>
      </c>
      <c r="AE811" s="116" t="s">
        <v>177</v>
      </c>
      <c r="AF811">
        <v>3</v>
      </c>
      <c r="AG811" s="116" t="s">
        <v>12</v>
      </c>
      <c r="AH811" s="116" t="s">
        <v>51</v>
      </c>
      <c r="AI811" s="116" t="s">
        <v>12</v>
      </c>
      <c r="AJ811" s="116" t="s">
        <v>20</v>
      </c>
      <c r="AL811">
        <v>25.522300000000001</v>
      </c>
      <c r="AO811">
        <v>25.522300000000001</v>
      </c>
    </row>
    <row r="812" spans="28:41" x14ac:dyDescent="0.25">
      <c r="AB812" s="116" t="s">
        <v>251</v>
      </c>
      <c r="AC812" s="116" t="s">
        <v>209</v>
      </c>
      <c r="AD812">
        <v>8</v>
      </c>
      <c r="AE812" s="116" t="s">
        <v>177</v>
      </c>
      <c r="AF812">
        <v>3</v>
      </c>
      <c r="AG812" s="116" t="s">
        <v>12</v>
      </c>
      <c r="AH812" s="116" t="s">
        <v>51</v>
      </c>
      <c r="AI812" s="116" t="s">
        <v>12</v>
      </c>
      <c r="AJ812" s="116" t="s">
        <v>25</v>
      </c>
      <c r="AL812">
        <v>150</v>
      </c>
      <c r="AO812">
        <v>150</v>
      </c>
    </row>
    <row r="813" spans="28:41" x14ac:dyDescent="0.25">
      <c r="AB813" s="116" t="s">
        <v>251</v>
      </c>
      <c r="AC813" s="116" t="s">
        <v>209</v>
      </c>
      <c r="AD813">
        <v>8</v>
      </c>
      <c r="AE813" s="116" t="s">
        <v>177</v>
      </c>
      <c r="AF813">
        <v>3</v>
      </c>
      <c r="AG813" s="116" t="s">
        <v>12</v>
      </c>
      <c r="AH813" s="116" t="s">
        <v>51</v>
      </c>
      <c r="AI813" s="116" t="s">
        <v>12</v>
      </c>
      <c r="AJ813" s="116" t="s">
        <v>12</v>
      </c>
      <c r="AL813">
        <v>3898.3636000000001</v>
      </c>
      <c r="AO813">
        <v>3898.3636000000001</v>
      </c>
    </row>
    <row r="814" spans="28:41" x14ac:dyDescent="0.25">
      <c r="AB814" s="116" t="s">
        <v>251</v>
      </c>
      <c r="AC814" s="116" t="s">
        <v>209</v>
      </c>
      <c r="AD814">
        <v>8</v>
      </c>
      <c r="AE814" s="116" t="s">
        <v>177</v>
      </c>
      <c r="AF814">
        <v>3</v>
      </c>
      <c r="AG814" s="116" t="s">
        <v>12</v>
      </c>
      <c r="AH814" s="116" t="s">
        <v>51</v>
      </c>
      <c r="AI814" s="116" t="s">
        <v>12</v>
      </c>
      <c r="AJ814" s="116" t="s">
        <v>14</v>
      </c>
      <c r="AL814">
        <v>778.84730000000002</v>
      </c>
      <c r="AO814">
        <v>778.84730000000002</v>
      </c>
    </row>
    <row r="815" spans="28:41" x14ac:dyDescent="0.25">
      <c r="AB815" s="116" t="s">
        <v>251</v>
      </c>
      <c r="AC815" s="116" t="s">
        <v>209</v>
      </c>
      <c r="AD815">
        <v>8</v>
      </c>
      <c r="AE815" s="116" t="s">
        <v>177</v>
      </c>
      <c r="AF815">
        <v>3</v>
      </c>
      <c r="AG815" s="116" t="s">
        <v>12</v>
      </c>
      <c r="AH815" s="116" t="s">
        <v>51</v>
      </c>
      <c r="AI815" s="116" t="s">
        <v>12</v>
      </c>
      <c r="AJ815" s="116" t="s">
        <v>27</v>
      </c>
      <c r="AL815">
        <v>236</v>
      </c>
      <c r="AO815">
        <v>236</v>
      </c>
    </row>
    <row r="816" spans="28:41" x14ac:dyDescent="0.25">
      <c r="AB816" s="116" t="s">
        <v>251</v>
      </c>
      <c r="AC816" s="116" t="s">
        <v>209</v>
      </c>
      <c r="AD816">
        <v>8</v>
      </c>
      <c r="AE816" s="116" t="s">
        <v>177</v>
      </c>
      <c r="AF816">
        <v>3</v>
      </c>
      <c r="AG816" s="116" t="s">
        <v>12</v>
      </c>
      <c r="AH816" s="116" t="s">
        <v>51</v>
      </c>
      <c r="AI816" s="116" t="s">
        <v>12</v>
      </c>
      <c r="AJ816" s="116" t="s">
        <v>17</v>
      </c>
      <c r="AL816">
        <v>98</v>
      </c>
      <c r="AO816">
        <v>98</v>
      </c>
    </row>
    <row r="817" spans="28:41" x14ac:dyDescent="0.25">
      <c r="AB817" s="116" t="s">
        <v>251</v>
      </c>
      <c r="AC817" s="116" t="s">
        <v>209</v>
      </c>
      <c r="AD817">
        <v>8</v>
      </c>
      <c r="AE817" s="116" t="s">
        <v>177</v>
      </c>
      <c r="AF817">
        <v>4</v>
      </c>
      <c r="AG817" s="116" t="s">
        <v>12</v>
      </c>
      <c r="AH817" s="116" t="s">
        <v>52</v>
      </c>
      <c r="AI817" s="116" t="s">
        <v>12</v>
      </c>
      <c r="AJ817" s="116" t="s">
        <v>20</v>
      </c>
      <c r="AL817">
        <v>9.0050000000000008</v>
      </c>
      <c r="AO817">
        <v>9.0050000000000008</v>
      </c>
    </row>
    <row r="818" spans="28:41" x14ac:dyDescent="0.25">
      <c r="AB818" s="116" t="s">
        <v>251</v>
      </c>
      <c r="AC818" s="116" t="s">
        <v>209</v>
      </c>
      <c r="AD818">
        <v>8</v>
      </c>
      <c r="AE818" s="116" t="s">
        <v>177</v>
      </c>
      <c r="AF818">
        <v>4</v>
      </c>
      <c r="AG818" s="116" t="s">
        <v>12</v>
      </c>
      <c r="AH818" s="116" t="s">
        <v>52</v>
      </c>
      <c r="AI818" s="116" t="s">
        <v>12</v>
      </c>
      <c r="AJ818" s="116" t="s">
        <v>12</v>
      </c>
      <c r="AL818">
        <v>1119.4971</v>
      </c>
      <c r="AO818">
        <v>1119.4971</v>
      </c>
    </row>
    <row r="819" spans="28:41" x14ac:dyDescent="0.25">
      <c r="AB819" s="116" t="s">
        <v>251</v>
      </c>
      <c r="AC819" s="116" t="s">
        <v>209</v>
      </c>
      <c r="AD819">
        <v>8</v>
      </c>
      <c r="AE819" s="116" t="s">
        <v>177</v>
      </c>
      <c r="AF819">
        <v>4</v>
      </c>
      <c r="AG819" s="116" t="s">
        <v>12</v>
      </c>
      <c r="AH819" s="116" t="s">
        <v>52</v>
      </c>
      <c r="AI819" s="116" t="s">
        <v>12</v>
      </c>
      <c r="AJ819" s="116" t="s">
        <v>14</v>
      </c>
      <c r="AL819">
        <v>349.58109999999999</v>
      </c>
      <c r="AO819">
        <v>349.58109999999999</v>
      </c>
    </row>
    <row r="820" spans="28:41" x14ac:dyDescent="0.25">
      <c r="AB820" s="116" t="s">
        <v>251</v>
      </c>
      <c r="AC820" s="116" t="s">
        <v>209</v>
      </c>
      <c r="AD820">
        <v>8</v>
      </c>
      <c r="AE820" s="116" t="s">
        <v>177</v>
      </c>
      <c r="AF820">
        <v>4</v>
      </c>
      <c r="AG820" s="116" t="s">
        <v>12</v>
      </c>
      <c r="AH820" s="116" t="s">
        <v>52</v>
      </c>
      <c r="AI820" s="116" t="s">
        <v>12</v>
      </c>
      <c r="AJ820" s="116" t="s">
        <v>27</v>
      </c>
      <c r="AL820">
        <v>60</v>
      </c>
      <c r="AO820">
        <v>60</v>
      </c>
    </row>
    <row r="821" spans="28:41" x14ac:dyDescent="0.25">
      <c r="AB821" s="116" t="s">
        <v>251</v>
      </c>
      <c r="AC821" s="116" t="s">
        <v>209</v>
      </c>
      <c r="AD821">
        <v>8</v>
      </c>
      <c r="AE821" s="116" t="s">
        <v>177</v>
      </c>
      <c r="AF821">
        <v>4</v>
      </c>
      <c r="AG821" s="116" t="s">
        <v>12</v>
      </c>
      <c r="AH821" s="116" t="s">
        <v>52</v>
      </c>
      <c r="AI821" s="116" t="s">
        <v>12</v>
      </c>
      <c r="AJ821" s="116" t="s">
        <v>17</v>
      </c>
      <c r="AL821">
        <v>60</v>
      </c>
      <c r="AO821">
        <v>60</v>
      </c>
    </row>
    <row r="822" spans="28:41" x14ac:dyDescent="0.25">
      <c r="AB822" s="116" t="s">
        <v>251</v>
      </c>
      <c r="AC822" s="116" t="s">
        <v>209</v>
      </c>
      <c r="AD822">
        <v>8</v>
      </c>
      <c r="AE822" s="116" t="s">
        <v>177</v>
      </c>
      <c r="AF822">
        <v>5</v>
      </c>
      <c r="AG822" s="116" t="s">
        <v>17</v>
      </c>
      <c r="AH822" s="116" t="s">
        <v>54</v>
      </c>
      <c r="AI822" s="116" t="s">
        <v>17</v>
      </c>
      <c r="AJ822" s="116" t="s">
        <v>20</v>
      </c>
      <c r="AL822">
        <v>60</v>
      </c>
      <c r="AO822">
        <v>60</v>
      </c>
    </row>
    <row r="823" spans="28:41" x14ac:dyDescent="0.25">
      <c r="AB823" s="116" t="s">
        <v>251</v>
      </c>
      <c r="AC823" s="116" t="s">
        <v>209</v>
      </c>
      <c r="AD823">
        <v>8</v>
      </c>
      <c r="AE823" s="116" t="s">
        <v>177</v>
      </c>
      <c r="AF823">
        <v>5</v>
      </c>
      <c r="AG823" s="116" t="s">
        <v>17</v>
      </c>
      <c r="AH823" s="116" t="s">
        <v>54</v>
      </c>
      <c r="AI823" s="116" t="s">
        <v>17</v>
      </c>
      <c r="AJ823" s="116" t="s">
        <v>14</v>
      </c>
      <c r="AL823">
        <v>178.8312</v>
      </c>
      <c r="AO823">
        <v>178.8312</v>
      </c>
    </row>
    <row r="824" spans="28:41" x14ac:dyDescent="0.25">
      <c r="AB824" s="116" t="s">
        <v>251</v>
      </c>
      <c r="AC824" s="116" t="s">
        <v>209</v>
      </c>
      <c r="AD824">
        <v>8</v>
      </c>
      <c r="AE824" s="116" t="s">
        <v>177</v>
      </c>
      <c r="AF824">
        <v>5</v>
      </c>
      <c r="AG824" s="116" t="s">
        <v>17</v>
      </c>
      <c r="AH824" s="116" t="s">
        <v>54</v>
      </c>
      <c r="AI824" s="116" t="s">
        <v>17</v>
      </c>
      <c r="AJ824" s="116" t="s">
        <v>27</v>
      </c>
      <c r="AL824">
        <v>30</v>
      </c>
      <c r="AO824">
        <v>30</v>
      </c>
    </row>
    <row r="825" spans="28:41" x14ac:dyDescent="0.25">
      <c r="AB825" s="116" t="s">
        <v>251</v>
      </c>
      <c r="AC825" s="116" t="s">
        <v>209</v>
      </c>
      <c r="AD825">
        <v>8</v>
      </c>
      <c r="AE825" s="116" t="s">
        <v>177</v>
      </c>
      <c r="AF825">
        <v>5</v>
      </c>
      <c r="AG825" s="116" t="s">
        <v>17</v>
      </c>
      <c r="AH825" s="116" t="s">
        <v>54</v>
      </c>
      <c r="AI825" s="116" t="s">
        <v>17</v>
      </c>
      <c r="AJ825" s="116" t="s">
        <v>17</v>
      </c>
      <c r="AL825">
        <v>1155</v>
      </c>
      <c r="AO825">
        <v>1155</v>
      </c>
    </row>
    <row r="826" spans="28:41" x14ac:dyDescent="0.25">
      <c r="AB826" s="116" t="s">
        <v>251</v>
      </c>
      <c r="AC826" s="116" t="s">
        <v>209</v>
      </c>
      <c r="AD826">
        <v>8</v>
      </c>
      <c r="AE826" s="116" t="s">
        <v>177</v>
      </c>
      <c r="AF826">
        <v>6</v>
      </c>
      <c r="AG826" s="116" t="s">
        <v>17</v>
      </c>
      <c r="AH826" s="116" t="s">
        <v>180</v>
      </c>
      <c r="AI826" s="116" t="s">
        <v>17</v>
      </c>
      <c r="AJ826" s="116" t="s">
        <v>20</v>
      </c>
      <c r="AL826">
        <v>60</v>
      </c>
      <c r="AO826">
        <v>60</v>
      </c>
    </row>
    <row r="827" spans="28:41" x14ac:dyDescent="0.25">
      <c r="AB827" s="116" t="s">
        <v>251</v>
      </c>
      <c r="AC827" s="116" t="s">
        <v>209</v>
      </c>
      <c r="AD827">
        <v>8</v>
      </c>
      <c r="AE827" s="116" t="s">
        <v>177</v>
      </c>
      <c r="AF827">
        <v>6</v>
      </c>
      <c r="AG827" s="116" t="s">
        <v>17</v>
      </c>
      <c r="AH827" s="116" t="s">
        <v>180</v>
      </c>
      <c r="AI827" s="116" t="s">
        <v>17</v>
      </c>
      <c r="AJ827" s="116" t="s">
        <v>14</v>
      </c>
      <c r="AL827">
        <v>61.168799999999997</v>
      </c>
      <c r="AO827">
        <v>61.168799999999997</v>
      </c>
    </row>
    <row r="828" spans="28:41" x14ac:dyDescent="0.25">
      <c r="AB828" s="116" t="s">
        <v>251</v>
      </c>
      <c r="AC828" s="116" t="s">
        <v>209</v>
      </c>
      <c r="AD828">
        <v>8</v>
      </c>
      <c r="AE828" s="116" t="s">
        <v>177</v>
      </c>
      <c r="AF828">
        <v>6</v>
      </c>
      <c r="AG828" s="116" t="s">
        <v>17</v>
      </c>
      <c r="AH828" s="116" t="s">
        <v>180</v>
      </c>
      <c r="AI828" s="116" t="s">
        <v>17</v>
      </c>
      <c r="AJ828" s="116" t="s">
        <v>27</v>
      </c>
      <c r="AL828">
        <v>42</v>
      </c>
      <c r="AO828">
        <v>42</v>
      </c>
    </row>
    <row r="829" spans="28:41" x14ac:dyDescent="0.25">
      <c r="AB829" s="116" t="s">
        <v>251</v>
      </c>
      <c r="AC829" s="116" t="s">
        <v>209</v>
      </c>
      <c r="AD829">
        <v>8</v>
      </c>
      <c r="AE829" s="116" t="s">
        <v>177</v>
      </c>
      <c r="AF829">
        <v>6</v>
      </c>
      <c r="AG829" s="116" t="s">
        <v>17</v>
      </c>
      <c r="AH829" s="116" t="s">
        <v>180</v>
      </c>
      <c r="AI829" s="116" t="s">
        <v>17</v>
      </c>
      <c r="AJ829" s="116" t="s">
        <v>17</v>
      </c>
      <c r="AL829">
        <v>1805</v>
      </c>
      <c r="AO829">
        <v>1805</v>
      </c>
    </row>
    <row r="830" spans="28:41" x14ac:dyDescent="0.25">
      <c r="AB830" s="116" t="s">
        <v>251</v>
      </c>
      <c r="AC830" s="116" t="s">
        <v>209</v>
      </c>
      <c r="AD830">
        <v>9</v>
      </c>
      <c r="AE830" s="116" t="s">
        <v>59</v>
      </c>
      <c r="AF830">
        <v>1</v>
      </c>
      <c r="AG830" s="116" t="s">
        <v>17</v>
      </c>
      <c r="AH830" s="116" t="s">
        <v>59</v>
      </c>
      <c r="AI830" s="116" t="s">
        <v>17</v>
      </c>
      <c r="AJ830" s="116" t="s">
        <v>20</v>
      </c>
      <c r="AL830">
        <v>120</v>
      </c>
      <c r="AO830">
        <v>120</v>
      </c>
    </row>
    <row r="831" spans="28:41" x14ac:dyDescent="0.25">
      <c r="AB831" s="116" t="s">
        <v>251</v>
      </c>
      <c r="AC831" s="116" t="s">
        <v>209</v>
      </c>
      <c r="AD831">
        <v>9</v>
      </c>
      <c r="AE831" s="116" t="s">
        <v>59</v>
      </c>
      <c r="AF831">
        <v>1</v>
      </c>
      <c r="AG831" s="116" t="s">
        <v>17</v>
      </c>
      <c r="AH831" s="116" t="s">
        <v>59</v>
      </c>
      <c r="AI831" s="116" t="s">
        <v>17</v>
      </c>
      <c r="AJ831" s="116" t="s">
        <v>11</v>
      </c>
      <c r="AL831">
        <v>120</v>
      </c>
      <c r="AO831">
        <v>120</v>
      </c>
    </row>
    <row r="832" spans="28:41" x14ac:dyDescent="0.25">
      <c r="AB832" s="116" t="s">
        <v>251</v>
      </c>
      <c r="AC832" s="116" t="s">
        <v>209</v>
      </c>
      <c r="AD832">
        <v>9</v>
      </c>
      <c r="AE832" s="116" t="s">
        <v>59</v>
      </c>
      <c r="AF832">
        <v>1</v>
      </c>
      <c r="AG832" s="116" t="s">
        <v>17</v>
      </c>
      <c r="AH832" s="116" t="s">
        <v>59</v>
      </c>
      <c r="AI832" s="116" t="s">
        <v>17</v>
      </c>
      <c r="AJ832" s="116" t="s">
        <v>14</v>
      </c>
      <c r="AL832">
        <v>3.75</v>
      </c>
      <c r="AO832">
        <v>3.75</v>
      </c>
    </row>
    <row r="833" spans="28:41" x14ac:dyDescent="0.25">
      <c r="AB833" s="116" t="s">
        <v>251</v>
      </c>
      <c r="AC833" s="116" t="s">
        <v>209</v>
      </c>
      <c r="AD833">
        <v>9</v>
      </c>
      <c r="AE833" s="116" t="s">
        <v>59</v>
      </c>
      <c r="AF833">
        <v>1</v>
      </c>
      <c r="AG833" s="116" t="s">
        <v>17</v>
      </c>
      <c r="AH833" s="116" t="s">
        <v>59</v>
      </c>
      <c r="AI833" s="116" t="s">
        <v>17</v>
      </c>
      <c r="AJ833" s="116" t="s">
        <v>27</v>
      </c>
      <c r="AL833">
        <v>120</v>
      </c>
      <c r="AO833">
        <v>120</v>
      </c>
    </row>
    <row r="834" spans="28:41" x14ac:dyDescent="0.25">
      <c r="AB834" s="116" t="s">
        <v>251</v>
      </c>
      <c r="AC834" s="116" t="s">
        <v>209</v>
      </c>
      <c r="AD834">
        <v>9</v>
      </c>
      <c r="AE834" s="116" t="s">
        <v>59</v>
      </c>
      <c r="AF834">
        <v>1</v>
      </c>
      <c r="AG834" s="116" t="s">
        <v>17</v>
      </c>
      <c r="AH834" s="116" t="s">
        <v>59</v>
      </c>
      <c r="AI834" s="116" t="s">
        <v>17</v>
      </c>
      <c r="AJ834" s="116" t="s">
        <v>17</v>
      </c>
      <c r="AL834">
        <v>2774.6628999999998</v>
      </c>
      <c r="AO834">
        <v>2774.6628999999998</v>
      </c>
    </row>
    <row r="835" spans="28:41" x14ac:dyDescent="0.25">
      <c r="AB835" s="116" t="s">
        <v>251</v>
      </c>
      <c r="AC835" s="116" t="s">
        <v>209</v>
      </c>
      <c r="AD835">
        <v>10</v>
      </c>
      <c r="AE835" s="116" t="s">
        <v>55</v>
      </c>
      <c r="AF835">
        <v>1</v>
      </c>
      <c r="AG835" s="116" t="s">
        <v>17</v>
      </c>
      <c r="AH835" s="116" t="s">
        <v>179</v>
      </c>
      <c r="AI835" s="116" t="s">
        <v>17</v>
      </c>
      <c r="AJ835" s="116" t="s">
        <v>25</v>
      </c>
      <c r="AL835">
        <v>240</v>
      </c>
      <c r="AO835">
        <v>240</v>
      </c>
    </row>
    <row r="836" spans="28:41" x14ac:dyDescent="0.25">
      <c r="AB836" s="116" t="s">
        <v>251</v>
      </c>
      <c r="AC836" s="116" t="s">
        <v>209</v>
      </c>
      <c r="AD836">
        <v>10</v>
      </c>
      <c r="AE836" s="116" t="s">
        <v>55</v>
      </c>
      <c r="AF836">
        <v>1</v>
      </c>
      <c r="AG836" s="116" t="s">
        <v>17</v>
      </c>
      <c r="AH836" s="116" t="s">
        <v>179</v>
      </c>
      <c r="AI836" s="116" t="s">
        <v>17</v>
      </c>
      <c r="AJ836" s="116" t="s">
        <v>12</v>
      </c>
      <c r="AL836">
        <v>90</v>
      </c>
      <c r="AO836">
        <v>90</v>
      </c>
    </row>
    <row r="837" spans="28:41" x14ac:dyDescent="0.25">
      <c r="AB837" s="116" t="s">
        <v>251</v>
      </c>
      <c r="AC837" s="116" t="s">
        <v>209</v>
      </c>
      <c r="AD837">
        <v>10</v>
      </c>
      <c r="AE837" s="116" t="s">
        <v>55</v>
      </c>
      <c r="AF837">
        <v>1</v>
      </c>
      <c r="AG837" s="116" t="s">
        <v>17</v>
      </c>
      <c r="AH837" s="116" t="s">
        <v>179</v>
      </c>
      <c r="AI837" s="116" t="s">
        <v>17</v>
      </c>
      <c r="AJ837" s="116" t="s">
        <v>14</v>
      </c>
      <c r="AK837">
        <v>513</v>
      </c>
      <c r="AL837">
        <v>-75</v>
      </c>
      <c r="AM837" t="s">
        <v>264</v>
      </c>
      <c r="AO837">
        <v>438</v>
      </c>
    </row>
    <row r="838" spans="28:41" x14ac:dyDescent="0.25">
      <c r="AB838" s="116" t="s">
        <v>251</v>
      </c>
      <c r="AC838" s="116" t="s">
        <v>209</v>
      </c>
      <c r="AD838">
        <v>10</v>
      </c>
      <c r="AE838" s="116" t="s">
        <v>55</v>
      </c>
      <c r="AF838">
        <v>1</v>
      </c>
      <c r="AG838" s="116" t="s">
        <v>17</v>
      </c>
      <c r="AH838" s="116" t="s">
        <v>179</v>
      </c>
      <c r="AI838" s="116" t="s">
        <v>17</v>
      </c>
      <c r="AJ838" s="116" t="s">
        <v>27</v>
      </c>
      <c r="AL838">
        <v>210.5</v>
      </c>
      <c r="AO838">
        <v>210.5</v>
      </c>
    </row>
    <row r="839" spans="28:41" x14ac:dyDescent="0.25">
      <c r="AB839" s="116" t="s">
        <v>251</v>
      </c>
      <c r="AC839" s="116" t="s">
        <v>209</v>
      </c>
      <c r="AD839">
        <v>10</v>
      </c>
      <c r="AE839" s="116" t="s">
        <v>55</v>
      </c>
      <c r="AF839">
        <v>1</v>
      </c>
      <c r="AG839" s="116" t="s">
        <v>17</v>
      </c>
      <c r="AH839" s="116" t="s">
        <v>179</v>
      </c>
      <c r="AI839" s="116" t="s">
        <v>17</v>
      </c>
      <c r="AJ839" s="116" t="s">
        <v>17</v>
      </c>
      <c r="AK839">
        <v>1991.4706000000001</v>
      </c>
      <c r="AL839">
        <v>75</v>
      </c>
      <c r="AM839" t="s">
        <v>273</v>
      </c>
      <c r="AO839">
        <v>2066.4706000000001</v>
      </c>
    </row>
    <row r="840" spans="28:41" x14ac:dyDescent="0.25">
      <c r="AB840" s="116" t="s">
        <v>251</v>
      </c>
      <c r="AC840" s="116" t="s">
        <v>209</v>
      </c>
      <c r="AD840">
        <v>10</v>
      </c>
      <c r="AE840" s="116" t="s">
        <v>55</v>
      </c>
      <c r="AF840">
        <v>1</v>
      </c>
      <c r="AG840" s="116" t="s">
        <v>17</v>
      </c>
      <c r="AH840" s="116" t="s">
        <v>179</v>
      </c>
      <c r="AI840" s="116" t="s">
        <v>17</v>
      </c>
      <c r="AJ840" s="116" t="s">
        <v>19</v>
      </c>
      <c r="AL840">
        <v>225</v>
      </c>
      <c r="AO840">
        <v>225</v>
      </c>
    </row>
    <row r="841" spans="28:41" x14ac:dyDescent="0.25">
      <c r="AB841" s="116" t="s">
        <v>251</v>
      </c>
      <c r="AC841" s="116" t="s">
        <v>209</v>
      </c>
      <c r="AD841">
        <v>10</v>
      </c>
      <c r="AE841" s="116" t="s">
        <v>55</v>
      </c>
      <c r="AF841">
        <v>2</v>
      </c>
      <c r="AG841" s="116" t="s">
        <v>17</v>
      </c>
      <c r="AH841" s="116" t="s">
        <v>56</v>
      </c>
      <c r="AI841" s="116" t="s">
        <v>17</v>
      </c>
      <c r="AJ841" s="116" t="s">
        <v>20</v>
      </c>
      <c r="AL841">
        <v>36</v>
      </c>
      <c r="AO841">
        <v>36</v>
      </c>
    </row>
    <row r="842" spans="28:41" x14ac:dyDescent="0.25">
      <c r="AB842" s="116" t="s">
        <v>251</v>
      </c>
      <c r="AC842" s="116" t="s">
        <v>209</v>
      </c>
      <c r="AD842">
        <v>10</v>
      </c>
      <c r="AE842" s="116" t="s">
        <v>55</v>
      </c>
      <c r="AF842">
        <v>2</v>
      </c>
      <c r="AG842" s="116" t="s">
        <v>17</v>
      </c>
      <c r="AH842" s="116" t="s">
        <v>56</v>
      </c>
      <c r="AI842" s="116" t="s">
        <v>17</v>
      </c>
      <c r="AJ842" s="116" t="s">
        <v>10</v>
      </c>
      <c r="AK842">
        <v>60</v>
      </c>
      <c r="AL842">
        <v>-60</v>
      </c>
      <c r="AM842" t="s">
        <v>266</v>
      </c>
      <c r="AO842">
        <v>0</v>
      </c>
    </row>
    <row r="843" spans="28:41" x14ac:dyDescent="0.25">
      <c r="AB843" s="116" t="s">
        <v>251</v>
      </c>
      <c r="AC843" s="116" t="s">
        <v>209</v>
      </c>
      <c r="AD843">
        <v>10</v>
      </c>
      <c r="AE843" s="116" t="s">
        <v>55</v>
      </c>
      <c r="AF843">
        <v>2</v>
      </c>
      <c r="AG843" s="116" t="s">
        <v>17</v>
      </c>
      <c r="AH843" s="116" t="s">
        <v>56</v>
      </c>
      <c r="AI843" s="116" t="s">
        <v>17</v>
      </c>
      <c r="AJ843" s="116" t="s">
        <v>14</v>
      </c>
      <c r="AL843">
        <v>39</v>
      </c>
      <c r="AO843">
        <v>39</v>
      </c>
    </row>
    <row r="844" spans="28:41" x14ac:dyDescent="0.25">
      <c r="AB844" s="116" t="s">
        <v>251</v>
      </c>
      <c r="AC844" s="116" t="s">
        <v>209</v>
      </c>
      <c r="AD844">
        <v>10</v>
      </c>
      <c r="AE844" s="116" t="s">
        <v>55</v>
      </c>
      <c r="AF844">
        <v>2</v>
      </c>
      <c r="AG844" s="116" t="s">
        <v>17</v>
      </c>
      <c r="AH844" s="116" t="s">
        <v>56</v>
      </c>
      <c r="AI844" s="116" t="s">
        <v>17</v>
      </c>
      <c r="AJ844" s="116" t="s">
        <v>27</v>
      </c>
      <c r="AL844">
        <v>15</v>
      </c>
      <c r="AO844">
        <v>15</v>
      </c>
    </row>
    <row r="845" spans="28:41" x14ac:dyDescent="0.25">
      <c r="AB845" s="116" t="s">
        <v>251</v>
      </c>
      <c r="AC845" s="116" t="s">
        <v>209</v>
      </c>
      <c r="AD845">
        <v>10</v>
      </c>
      <c r="AE845" s="116" t="s">
        <v>55</v>
      </c>
      <c r="AF845">
        <v>2</v>
      </c>
      <c r="AG845" s="116" t="s">
        <v>17</v>
      </c>
      <c r="AH845" s="116" t="s">
        <v>56</v>
      </c>
      <c r="AI845" s="116" t="s">
        <v>17</v>
      </c>
      <c r="AJ845" s="116" t="s">
        <v>17</v>
      </c>
      <c r="AK845">
        <v>2919</v>
      </c>
      <c r="AL845">
        <v>60</v>
      </c>
      <c r="AM845" t="s">
        <v>273</v>
      </c>
      <c r="AO845">
        <v>2979</v>
      </c>
    </row>
    <row r="846" spans="28:41" x14ac:dyDescent="0.25">
      <c r="AB846" s="116" t="s">
        <v>251</v>
      </c>
      <c r="AC846" s="116" t="s">
        <v>209</v>
      </c>
      <c r="AD846">
        <v>10</v>
      </c>
      <c r="AE846" s="116" t="s">
        <v>55</v>
      </c>
      <c r="AF846">
        <v>3</v>
      </c>
      <c r="AG846" s="116" t="s">
        <v>14</v>
      </c>
      <c r="AH846" s="116" t="s">
        <v>169</v>
      </c>
      <c r="AI846" s="116" t="s">
        <v>14</v>
      </c>
      <c r="AJ846" s="116" t="s">
        <v>9</v>
      </c>
      <c r="AL846">
        <v>30</v>
      </c>
      <c r="AO846">
        <v>30</v>
      </c>
    </row>
    <row r="847" spans="28:41" x14ac:dyDescent="0.25">
      <c r="AB847" s="116" t="s">
        <v>251</v>
      </c>
      <c r="AC847" s="116" t="s">
        <v>209</v>
      </c>
      <c r="AD847">
        <v>10</v>
      </c>
      <c r="AE847" s="116" t="s">
        <v>55</v>
      </c>
      <c r="AF847">
        <v>3</v>
      </c>
      <c r="AG847" s="116" t="s">
        <v>14</v>
      </c>
      <c r="AH847" s="116" t="s">
        <v>169</v>
      </c>
      <c r="AI847" s="116" t="s">
        <v>14</v>
      </c>
      <c r="AJ847" s="116" t="s">
        <v>22</v>
      </c>
      <c r="AL847">
        <v>30</v>
      </c>
      <c r="AO847">
        <v>30</v>
      </c>
    </row>
    <row r="848" spans="28:41" x14ac:dyDescent="0.25">
      <c r="AB848" s="116" t="s">
        <v>251</v>
      </c>
      <c r="AC848" s="116" t="s">
        <v>209</v>
      </c>
      <c r="AD848">
        <v>10</v>
      </c>
      <c r="AE848" s="116" t="s">
        <v>55</v>
      </c>
      <c r="AF848">
        <v>3</v>
      </c>
      <c r="AG848" s="116" t="s">
        <v>14</v>
      </c>
      <c r="AH848" s="116" t="s">
        <v>169</v>
      </c>
      <c r="AI848" s="116" t="s">
        <v>14</v>
      </c>
      <c r="AJ848" s="116" t="s">
        <v>10</v>
      </c>
      <c r="AL848">
        <v>45</v>
      </c>
      <c r="AO848">
        <v>45</v>
      </c>
    </row>
    <row r="849" spans="28:41" x14ac:dyDescent="0.25">
      <c r="AB849" s="116" t="s">
        <v>251</v>
      </c>
      <c r="AC849" s="116" t="s">
        <v>209</v>
      </c>
      <c r="AD849">
        <v>10</v>
      </c>
      <c r="AE849" s="116" t="s">
        <v>55</v>
      </c>
      <c r="AF849">
        <v>3</v>
      </c>
      <c r="AG849" s="116" t="s">
        <v>14</v>
      </c>
      <c r="AH849" s="116" t="s">
        <v>169</v>
      </c>
      <c r="AI849" s="116" t="s">
        <v>14</v>
      </c>
      <c r="AJ849" s="116" t="s">
        <v>25</v>
      </c>
      <c r="AL849">
        <v>90</v>
      </c>
      <c r="AO849">
        <v>90</v>
      </c>
    </row>
    <row r="850" spans="28:41" x14ac:dyDescent="0.25">
      <c r="AB850" s="116" t="s">
        <v>251</v>
      </c>
      <c r="AC850" s="116" t="s">
        <v>209</v>
      </c>
      <c r="AD850">
        <v>10</v>
      </c>
      <c r="AE850" s="116" t="s">
        <v>55</v>
      </c>
      <c r="AF850">
        <v>3</v>
      </c>
      <c r="AG850" s="116" t="s">
        <v>14</v>
      </c>
      <c r="AH850" s="116" t="s">
        <v>169</v>
      </c>
      <c r="AI850" s="116" t="s">
        <v>14</v>
      </c>
      <c r="AJ850" s="116" t="s">
        <v>12</v>
      </c>
      <c r="AL850">
        <v>75</v>
      </c>
      <c r="AO850">
        <v>75</v>
      </c>
    </row>
    <row r="851" spans="28:41" x14ac:dyDescent="0.25">
      <c r="AB851" s="116" t="s">
        <v>251</v>
      </c>
      <c r="AC851" s="116" t="s">
        <v>209</v>
      </c>
      <c r="AD851">
        <v>10</v>
      </c>
      <c r="AE851" s="116" t="s">
        <v>55</v>
      </c>
      <c r="AF851">
        <v>3</v>
      </c>
      <c r="AG851" s="116" t="s">
        <v>14</v>
      </c>
      <c r="AH851" s="116" t="s">
        <v>169</v>
      </c>
      <c r="AI851" s="116" t="s">
        <v>14</v>
      </c>
      <c r="AJ851" s="116" t="s">
        <v>14</v>
      </c>
      <c r="AL851">
        <v>189</v>
      </c>
      <c r="AO851">
        <v>189</v>
      </c>
    </row>
    <row r="852" spans="28:41" x14ac:dyDescent="0.25">
      <c r="AB852" s="116" t="s">
        <v>251</v>
      </c>
      <c r="AC852" s="116" t="s">
        <v>209</v>
      </c>
      <c r="AD852">
        <v>10</v>
      </c>
      <c r="AE852" s="116" t="s">
        <v>55</v>
      </c>
      <c r="AF852">
        <v>3</v>
      </c>
      <c r="AG852" s="116" t="s">
        <v>14</v>
      </c>
      <c r="AH852" s="116" t="s">
        <v>169</v>
      </c>
      <c r="AI852" s="116" t="s">
        <v>14</v>
      </c>
      <c r="AJ852" s="116" t="s">
        <v>26</v>
      </c>
      <c r="AL852">
        <v>30</v>
      </c>
      <c r="AO852">
        <v>30</v>
      </c>
    </row>
    <row r="853" spans="28:41" x14ac:dyDescent="0.25">
      <c r="AB853" s="116" t="s">
        <v>251</v>
      </c>
      <c r="AC853" s="116" t="s">
        <v>209</v>
      </c>
      <c r="AD853">
        <v>10</v>
      </c>
      <c r="AE853" s="116" t="s">
        <v>55</v>
      </c>
      <c r="AF853">
        <v>3</v>
      </c>
      <c r="AG853" s="116" t="s">
        <v>14</v>
      </c>
      <c r="AH853" s="116" t="s">
        <v>169</v>
      </c>
      <c r="AI853" s="116" t="s">
        <v>14</v>
      </c>
      <c r="AJ853" s="116" t="s">
        <v>27</v>
      </c>
      <c r="AL853">
        <v>30</v>
      </c>
      <c r="AO853">
        <v>30</v>
      </c>
    </row>
    <row r="854" spans="28:41" x14ac:dyDescent="0.25">
      <c r="AB854" s="116" t="s">
        <v>251</v>
      </c>
      <c r="AC854" s="116" t="s">
        <v>209</v>
      </c>
      <c r="AD854">
        <v>10</v>
      </c>
      <c r="AE854" s="116" t="s">
        <v>55</v>
      </c>
      <c r="AF854">
        <v>3</v>
      </c>
      <c r="AG854" s="116" t="s">
        <v>14</v>
      </c>
      <c r="AH854" s="116" t="s">
        <v>169</v>
      </c>
      <c r="AI854" s="116" t="s">
        <v>14</v>
      </c>
      <c r="AJ854" s="116" t="s">
        <v>17</v>
      </c>
      <c r="AL854">
        <v>75</v>
      </c>
      <c r="AO854">
        <v>75</v>
      </c>
    </row>
    <row r="855" spans="28:41" x14ac:dyDescent="0.25">
      <c r="AB855" s="116" t="s">
        <v>251</v>
      </c>
      <c r="AC855" s="116" t="s">
        <v>209</v>
      </c>
      <c r="AD855">
        <v>10</v>
      </c>
      <c r="AE855" s="116" t="s">
        <v>55</v>
      </c>
      <c r="AF855">
        <v>4</v>
      </c>
      <c r="AG855" s="116" t="s">
        <v>19</v>
      </c>
      <c r="AH855" s="116" t="s">
        <v>57</v>
      </c>
      <c r="AI855" s="116" t="s">
        <v>19</v>
      </c>
      <c r="AJ855" s="116" t="s">
        <v>20</v>
      </c>
      <c r="AL855">
        <v>75</v>
      </c>
      <c r="AO855">
        <v>75</v>
      </c>
    </row>
    <row r="856" spans="28:41" x14ac:dyDescent="0.25">
      <c r="AB856" s="116" t="s">
        <v>251</v>
      </c>
      <c r="AC856" s="116" t="s">
        <v>209</v>
      </c>
      <c r="AD856">
        <v>10</v>
      </c>
      <c r="AE856" s="116" t="s">
        <v>55</v>
      </c>
      <c r="AF856">
        <v>4</v>
      </c>
      <c r="AG856" s="116" t="s">
        <v>19</v>
      </c>
      <c r="AH856" s="116" t="s">
        <v>57</v>
      </c>
      <c r="AI856" s="116" t="s">
        <v>19</v>
      </c>
      <c r="AJ856" s="116" t="s">
        <v>10</v>
      </c>
      <c r="AL856">
        <v>315</v>
      </c>
      <c r="AO856">
        <v>315</v>
      </c>
    </row>
    <row r="857" spans="28:41" x14ac:dyDescent="0.25">
      <c r="AB857" s="116" t="s">
        <v>251</v>
      </c>
      <c r="AC857" s="116" t="s">
        <v>209</v>
      </c>
      <c r="AD857">
        <v>10</v>
      </c>
      <c r="AE857" s="116" t="s">
        <v>55</v>
      </c>
      <c r="AF857">
        <v>4</v>
      </c>
      <c r="AG857" s="116" t="s">
        <v>19</v>
      </c>
      <c r="AH857" s="116" t="s">
        <v>57</v>
      </c>
      <c r="AI857" s="116" t="s">
        <v>19</v>
      </c>
      <c r="AJ857" s="116" t="s">
        <v>25</v>
      </c>
      <c r="AL857">
        <v>75</v>
      </c>
      <c r="AO857">
        <v>75</v>
      </c>
    </row>
    <row r="858" spans="28:41" x14ac:dyDescent="0.25">
      <c r="AB858" s="116" t="s">
        <v>251</v>
      </c>
      <c r="AC858" s="116" t="s">
        <v>209</v>
      </c>
      <c r="AD858">
        <v>10</v>
      </c>
      <c r="AE858" s="116" t="s">
        <v>55</v>
      </c>
      <c r="AF858">
        <v>4</v>
      </c>
      <c r="AG858" s="116" t="s">
        <v>19</v>
      </c>
      <c r="AH858" s="116" t="s">
        <v>57</v>
      </c>
      <c r="AI858" s="116" t="s">
        <v>19</v>
      </c>
      <c r="AJ858" s="116" t="s">
        <v>14</v>
      </c>
      <c r="AL858">
        <v>504</v>
      </c>
      <c r="AO858">
        <v>504</v>
      </c>
    </row>
    <row r="859" spans="28:41" x14ac:dyDescent="0.25">
      <c r="AB859" s="116" t="s">
        <v>251</v>
      </c>
      <c r="AC859" s="116" t="s">
        <v>209</v>
      </c>
      <c r="AD859">
        <v>10</v>
      </c>
      <c r="AE859" s="116" t="s">
        <v>55</v>
      </c>
      <c r="AF859">
        <v>4</v>
      </c>
      <c r="AG859" s="116" t="s">
        <v>19</v>
      </c>
      <c r="AH859" s="116" t="s">
        <v>57</v>
      </c>
      <c r="AI859" s="116" t="s">
        <v>19</v>
      </c>
      <c r="AJ859" s="116" t="s">
        <v>27</v>
      </c>
      <c r="AL859">
        <v>87</v>
      </c>
      <c r="AO859">
        <v>87</v>
      </c>
    </row>
    <row r="860" spans="28:41" x14ac:dyDescent="0.25">
      <c r="AB860" s="116" t="s">
        <v>251</v>
      </c>
      <c r="AC860" s="116" t="s">
        <v>209</v>
      </c>
      <c r="AD860">
        <v>10</v>
      </c>
      <c r="AE860" s="116" t="s">
        <v>55</v>
      </c>
      <c r="AF860">
        <v>4</v>
      </c>
      <c r="AG860" s="116" t="s">
        <v>19</v>
      </c>
      <c r="AH860" s="116" t="s">
        <v>57</v>
      </c>
      <c r="AI860" s="116" t="s">
        <v>19</v>
      </c>
      <c r="AJ860" s="116" t="s">
        <v>17</v>
      </c>
      <c r="AL860">
        <v>30</v>
      </c>
      <c r="AO860">
        <v>30</v>
      </c>
    </row>
    <row r="861" spans="28:41" x14ac:dyDescent="0.25">
      <c r="AB861" s="116" t="s">
        <v>251</v>
      </c>
      <c r="AC861" s="116" t="s">
        <v>209</v>
      </c>
      <c r="AD861">
        <v>10</v>
      </c>
      <c r="AE861" s="116" t="s">
        <v>55</v>
      </c>
      <c r="AF861">
        <v>4</v>
      </c>
      <c r="AG861" s="116" t="s">
        <v>19</v>
      </c>
      <c r="AH861" s="116" t="s">
        <v>57</v>
      </c>
      <c r="AI861" s="116" t="s">
        <v>19</v>
      </c>
      <c r="AJ861" s="116" t="s">
        <v>19</v>
      </c>
      <c r="AL861">
        <v>1638</v>
      </c>
      <c r="AO861">
        <v>1638</v>
      </c>
    </row>
    <row r="862" spans="28:41" x14ac:dyDescent="0.25">
      <c r="AB862" s="116" t="s">
        <v>251</v>
      </c>
      <c r="AC862" s="116" t="s">
        <v>209</v>
      </c>
      <c r="AD862">
        <v>12</v>
      </c>
      <c r="AE862" s="116" t="s">
        <v>60</v>
      </c>
      <c r="AF862">
        <v>1</v>
      </c>
      <c r="AG862" s="116" t="s">
        <v>24</v>
      </c>
      <c r="AH862" s="116" t="s">
        <v>61</v>
      </c>
      <c r="AI862" s="116" t="s">
        <v>24</v>
      </c>
      <c r="AJ862" s="116" t="s">
        <v>24</v>
      </c>
      <c r="AL862">
        <v>798</v>
      </c>
      <c r="AO862">
        <v>798</v>
      </c>
    </row>
    <row r="863" spans="28:41" x14ac:dyDescent="0.25">
      <c r="AB863" s="116" t="s">
        <v>251</v>
      </c>
      <c r="AC863" s="116" t="s">
        <v>209</v>
      </c>
      <c r="AD863">
        <v>12</v>
      </c>
      <c r="AE863" s="116" t="s">
        <v>60</v>
      </c>
      <c r="AF863">
        <v>1</v>
      </c>
      <c r="AG863" s="116" t="s">
        <v>24</v>
      </c>
      <c r="AH863" s="116" t="s">
        <v>61</v>
      </c>
      <c r="AI863" s="116" t="s">
        <v>24</v>
      </c>
      <c r="AJ863" s="116" t="s">
        <v>17</v>
      </c>
      <c r="AL863">
        <v>30</v>
      </c>
      <c r="AO863">
        <v>30</v>
      </c>
    </row>
    <row r="864" spans="28:41" x14ac:dyDescent="0.25">
      <c r="AB864" s="116" t="s">
        <v>251</v>
      </c>
      <c r="AC864" s="116" t="s">
        <v>209</v>
      </c>
      <c r="AD864">
        <v>12</v>
      </c>
      <c r="AE864" s="116" t="s">
        <v>60</v>
      </c>
      <c r="AF864">
        <v>2</v>
      </c>
      <c r="AG864" s="116" t="s">
        <v>24</v>
      </c>
      <c r="AH864" s="116" t="s">
        <v>62</v>
      </c>
      <c r="AI864" s="116" t="s">
        <v>24</v>
      </c>
      <c r="AJ864" s="116" t="s">
        <v>24</v>
      </c>
      <c r="AL864">
        <v>1957</v>
      </c>
      <c r="AO864">
        <v>1957</v>
      </c>
    </row>
    <row r="865" spans="28:41" x14ac:dyDescent="0.25">
      <c r="AB865" s="116" t="s">
        <v>251</v>
      </c>
      <c r="AC865" s="116" t="s">
        <v>209</v>
      </c>
      <c r="AD865">
        <v>12</v>
      </c>
      <c r="AE865" s="116" t="s">
        <v>60</v>
      </c>
      <c r="AF865">
        <v>2</v>
      </c>
      <c r="AG865" s="116" t="s">
        <v>24</v>
      </c>
      <c r="AH865" s="116" t="s">
        <v>62</v>
      </c>
      <c r="AI865" s="116" t="s">
        <v>24</v>
      </c>
      <c r="AJ865" s="116" t="s">
        <v>15</v>
      </c>
      <c r="AL865">
        <v>15</v>
      </c>
      <c r="AO865">
        <v>15</v>
      </c>
    </row>
    <row r="866" spans="28:41" x14ac:dyDescent="0.25">
      <c r="AB866" s="116" t="s">
        <v>251</v>
      </c>
      <c r="AC866" s="116" t="s">
        <v>209</v>
      </c>
      <c r="AD866">
        <v>13</v>
      </c>
      <c r="AE866" s="116" t="s">
        <v>63</v>
      </c>
      <c r="AF866">
        <v>1</v>
      </c>
      <c r="AG866" s="116" t="s">
        <v>16</v>
      </c>
      <c r="AH866" s="116" t="s">
        <v>63</v>
      </c>
      <c r="AI866" s="116" t="s">
        <v>16</v>
      </c>
      <c r="AJ866" s="116" t="s">
        <v>25</v>
      </c>
      <c r="AL866">
        <v>195</v>
      </c>
      <c r="AO866">
        <v>195</v>
      </c>
    </row>
    <row r="867" spans="28:41" x14ac:dyDescent="0.25">
      <c r="AB867" s="116" t="s">
        <v>251</v>
      </c>
      <c r="AC867" s="116" t="s">
        <v>209</v>
      </c>
      <c r="AD867">
        <v>13</v>
      </c>
      <c r="AE867" s="116" t="s">
        <v>63</v>
      </c>
      <c r="AF867">
        <v>1</v>
      </c>
      <c r="AG867" s="116" t="s">
        <v>16</v>
      </c>
      <c r="AH867" s="116" t="s">
        <v>63</v>
      </c>
      <c r="AI867" s="116" t="s">
        <v>16</v>
      </c>
      <c r="AJ867" s="116" t="s">
        <v>26</v>
      </c>
      <c r="AL867">
        <v>30</v>
      </c>
      <c r="AO867">
        <v>30</v>
      </c>
    </row>
    <row r="868" spans="28:41" x14ac:dyDescent="0.25">
      <c r="AB868" s="116" t="s">
        <v>251</v>
      </c>
      <c r="AC868" s="116" t="s">
        <v>209</v>
      </c>
      <c r="AD868">
        <v>13</v>
      </c>
      <c r="AE868" s="116" t="s">
        <v>63</v>
      </c>
      <c r="AF868">
        <v>1</v>
      </c>
      <c r="AG868" s="116" t="s">
        <v>16</v>
      </c>
      <c r="AH868" s="116" t="s">
        <v>63</v>
      </c>
      <c r="AI868" s="116" t="s">
        <v>16</v>
      </c>
      <c r="AJ868" s="116" t="s">
        <v>16</v>
      </c>
      <c r="AL868">
        <v>2897</v>
      </c>
      <c r="AO868">
        <v>2897</v>
      </c>
    </row>
    <row r="869" spans="28:41" x14ac:dyDescent="0.25">
      <c r="AB869" s="116" t="s">
        <v>251</v>
      </c>
      <c r="AC869" s="116" t="s">
        <v>209</v>
      </c>
      <c r="AD869">
        <v>13</v>
      </c>
      <c r="AE869" s="116" t="s">
        <v>63</v>
      </c>
      <c r="AF869">
        <v>1</v>
      </c>
      <c r="AG869" s="116" t="s">
        <v>16</v>
      </c>
      <c r="AH869" s="116" t="s">
        <v>63</v>
      </c>
      <c r="AI869" s="116" t="s">
        <v>16</v>
      </c>
      <c r="AJ869" s="116" t="s">
        <v>17</v>
      </c>
      <c r="AL869">
        <v>484</v>
      </c>
      <c r="AO869">
        <v>484</v>
      </c>
    </row>
    <row r="870" spans="28:41" x14ac:dyDescent="0.25">
      <c r="AB870" s="116" t="s">
        <v>251</v>
      </c>
      <c r="AC870" s="116" t="s">
        <v>209</v>
      </c>
      <c r="AD870">
        <v>13</v>
      </c>
      <c r="AE870" s="116" t="s">
        <v>63</v>
      </c>
      <c r="AF870">
        <v>1</v>
      </c>
      <c r="AG870" s="116" t="s">
        <v>16</v>
      </c>
      <c r="AH870" s="116" t="s">
        <v>63</v>
      </c>
      <c r="AI870" s="116" t="s">
        <v>16</v>
      </c>
      <c r="AJ870" s="116" t="s">
        <v>19</v>
      </c>
      <c r="AL870">
        <v>72</v>
      </c>
      <c r="AO870">
        <v>72</v>
      </c>
    </row>
    <row r="871" spans="28:41" x14ac:dyDescent="0.25">
      <c r="AB871" s="116" t="s">
        <v>251</v>
      </c>
      <c r="AC871" s="116" t="s">
        <v>209</v>
      </c>
      <c r="AD871">
        <v>14</v>
      </c>
      <c r="AE871" s="116" t="s">
        <v>174</v>
      </c>
      <c r="AF871">
        <v>1</v>
      </c>
      <c r="AG871" s="116" t="s">
        <v>10</v>
      </c>
      <c r="AH871" s="116" t="s">
        <v>217</v>
      </c>
      <c r="AI871" s="116" t="s">
        <v>10</v>
      </c>
      <c r="AJ871" s="116" t="s">
        <v>10</v>
      </c>
      <c r="AL871">
        <v>735</v>
      </c>
      <c r="AO871">
        <v>735</v>
      </c>
    </row>
    <row r="872" spans="28:41" x14ac:dyDescent="0.25">
      <c r="AB872" s="116" t="s">
        <v>251</v>
      </c>
      <c r="AC872" s="116" t="s">
        <v>209</v>
      </c>
      <c r="AD872">
        <v>14</v>
      </c>
      <c r="AE872" s="116" t="s">
        <v>174</v>
      </c>
      <c r="AF872">
        <v>1</v>
      </c>
      <c r="AG872" s="116" t="s">
        <v>10</v>
      </c>
      <c r="AH872" s="116" t="s">
        <v>217</v>
      </c>
      <c r="AI872" s="116" t="s">
        <v>10</v>
      </c>
      <c r="AJ872" s="116" t="s">
        <v>27</v>
      </c>
      <c r="AL872">
        <v>45</v>
      </c>
      <c r="AO872">
        <v>45</v>
      </c>
    </row>
    <row r="873" spans="28:41" x14ac:dyDescent="0.25">
      <c r="AB873" s="116" t="s">
        <v>251</v>
      </c>
      <c r="AC873" s="116" t="s">
        <v>209</v>
      </c>
      <c r="AD873">
        <v>14</v>
      </c>
      <c r="AE873" s="116" t="s">
        <v>174</v>
      </c>
      <c r="AF873">
        <v>1</v>
      </c>
      <c r="AG873" s="116" t="s">
        <v>10</v>
      </c>
      <c r="AH873" s="116" t="s">
        <v>217</v>
      </c>
      <c r="AI873" s="116" t="s">
        <v>10</v>
      </c>
      <c r="AJ873" s="116" t="s">
        <v>17</v>
      </c>
      <c r="AL873">
        <v>60</v>
      </c>
      <c r="AO873">
        <v>60</v>
      </c>
    </row>
    <row r="874" spans="28:41" x14ac:dyDescent="0.25">
      <c r="AB874" s="116" t="s">
        <v>251</v>
      </c>
      <c r="AC874" s="116" t="s">
        <v>209</v>
      </c>
      <c r="AD874">
        <v>14</v>
      </c>
      <c r="AE874" s="116" t="s">
        <v>174</v>
      </c>
      <c r="AF874">
        <v>2</v>
      </c>
      <c r="AG874" s="116" t="s">
        <v>10</v>
      </c>
      <c r="AH874" s="116" t="s">
        <v>64</v>
      </c>
      <c r="AI874" s="116" t="s">
        <v>10</v>
      </c>
      <c r="AJ874" s="116" t="s">
        <v>24</v>
      </c>
      <c r="AL874">
        <v>30</v>
      </c>
      <c r="AO874">
        <v>30</v>
      </c>
    </row>
    <row r="875" spans="28:41" x14ac:dyDescent="0.25">
      <c r="AB875" s="116" t="s">
        <v>251</v>
      </c>
      <c r="AC875" s="116" t="s">
        <v>209</v>
      </c>
      <c r="AD875">
        <v>14</v>
      </c>
      <c r="AE875" s="116" t="s">
        <v>174</v>
      </c>
      <c r="AF875">
        <v>2</v>
      </c>
      <c r="AG875" s="116" t="s">
        <v>10</v>
      </c>
      <c r="AH875" s="116" t="s">
        <v>64</v>
      </c>
      <c r="AI875" s="116" t="s">
        <v>10</v>
      </c>
      <c r="AJ875" s="116" t="s">
        <v>10</v>
      </c>
      <c r="AL875">
        <v>963</v>
      </c>
      <c r="AO875">
        <v>963</v>
      </c>
    </row>
    <row r="876" spans="28:41" x14ac:dyDescent="0.25">
      <c r="AB876" s="116" t="s">
        <v>251</v>
      </c>
      <c r="AC876" s="116" t="s">
        <v>209</v>
      </c>
      <c r="AD876">
        <v>14</v>
      </c>
      <c r="AE876" s="116" t="s">
        <v>174</v>
      </c>
      <c r="AF876">
        <v>2</v>
      </c>
      <c r="AG876" s="116" t="s">
        <v>10</v>
      </c>
      <c r="AH876" s="116" t="s">
        <v>64</v>
      </c>
      <c r="AI876" s="116" t="s">
        <v>10</v>
      </c>
      <c r="AJ876" s="116" t="s">
        <v>25</v>
      </c>
      <c r="AL876">
        <v>78</v>
      </c>
      <c r="AO876">
        <v>78</v>
      </c>
    </row>
    <row r="877" spans="28:41" x14ac:dyDescent="0.25">
      <c r="AB877" s="116" t="s">
        <v>251</v>
      </c>
      <c r="AC877" s="116" t="s">
        <v>209</v>
      </c>
      <c r="AD877">
        <v>14</v>
      </c>
      <c r="AE877" s="116" t="s">
        <v>174</v>
      </c>
      <c r="AF877">
        <v>2</v>
      </c>
      <c r="AG877" s="116" t="s">
        <v>10</v>
      </c>
      <c r="AH877" s="116" t="s">
        <v>64</v>
      </c>
      <c r="AI877" s="116" t="s">
        <v>10</v>
      </c>
      <c r="AJ877" s="116" t="s">
        <v>27</v>
      </c>
      <c r="AL877">
        <v>60</v>
      </c>
      <c r="AO877">
        <v>60</v>
      </c>
    </row>
    <row r="878" spans="28:41" x14ac:dyDescent="0.25">
      <c r="AB878" s="116" t="s">
        <v>251</v>
      </c>
      <c r="AC878" s="116" t="s">
        <v>209</v>
      </c>
      <c r="AD878">
        <v>14</v>
      </c>
      <c r="AE878" s="116" t="s">
        <v>174</v>
      </c>
      <c r="AF878">
        <v>2</v>
      </c>
      <c r="AG878" s="116" t="s">
        <v>10</v>
      </c>
      <c r="AH878" s="116" t="s">
        <v>64</v>
      </c>
      <c r="AI878" s="116" t="s">
        <v>10</v>
      </c>
      <c r="AJ878" s="116" t="s">
        <v>17</v>
      </c>
      <c r="AL878">
        <v>30</v>
      </c>
      <c r="AO878">
        <v>30</v>
      </c>
    </row>
    <row r="879" spans="28:41" x14ac:dyDescent="0.25">
      <c r="AB879" s="116" t="s">
        <v>251</v>
      </c>
      <c r="AC879" s="116" t="s">
        <v>209</v>
      </c>
      <c r="AD879">
        <v>14</v>
      </c>
      <c r="AE879" s="116" t="s">
        <v>174</v>
      </c>
      <c r="AF879">
        <v>3</v>
      </c>
      <c r="AG879" s="116" t="s">
        <v>14</v>
      </c>
      <c r="AH879" s="116" t="s">
        <v>186</v>
      </c>
      <c r="AI879" s="116" t="s">
        <v>14</v>
      </c>
      <c r="AJ879" s="116" t="s">
        <v>25</v>
      </c>
      <c r="AL879">
        <v>45</v>
      </c>
      <c r="AO879">
        <v>45</v>
      </c>
    </row>
    <row r="880" spans="28:41" x14ac:dyDescent="0.25">
      <c r="AB880" s="116" t="s">
        <v>251</v>
      </c>
      <c r="AC880" s="116" t="s">
        <v>209</v>
      </c>
      <c r="AD880">
        <v>14</v>
      </c>
      <c r="AE880" s="116" t="s">
        <v>174</v>
      </c>
      <c r="AF880">
        <v>3</v>
      </c>
      <c r="AG880" s="116" t="s">
        <v>14</v>
      </c>
      <c r="AH880" s="116" t="s">
        <v>186</v>
      </c>
      <c r="AI880" s="116" t="s">
        <v>14</v>
      </c>
      <c r="AJ880" s="116" t="s">
        <v>14</v>
      </c>
      <c r="AL880">
        <v>2371.7696999999998</v>
      </c>
      <c r="AO880">
        <v>2371.7696999999998</v>
      </c>
    </row>
    <row r="881" spans="28:41" x14ac:dyDescent="0.25">
      <c r="AB881" s="116" t="s">
        <v>251</v>
      </c>
      <c r="AC881" s="116" t="s">
        <v>209</v>
      </c>
      <c r="AD881">
        <v>14</v>
      </c>
      <c r="AE881" s="116" t="s">
        <v>174</v>
      </c>
      <c r="AF881">
        <v>3</v>
      </c>
      <c r="AG881" s="116" t="s">
        <v>14</v>
      </c>
      <c r="AH881" s="116" t="s">
        <v>186</v>
      </c>
      <c r="AI881" s="116" t="s">
        <v>14</v>
      </c>
      <c r="AJ881" s="116" t="s">
        <v>27</v>
      </c>
      <c r="AL881">
        <v>43.5</v>
      </c>
      <c r="AO881">
        <v>43.5</v>
      </c>
    </row>
    <row r="882" spans="28:41" x14ac:dyDescent="0.25">
      <c r="AB882" s="116" t="s">
        <v>251</v>
      </c>
      <c r="AC882" s="116" t="s">
        <v>209</v>
      </c>
      <c r="AD882">
        <v>14</v>
      </c>
      <c r="AE882" s="116" t="s">
        <v>174</v>
      </c>
      <c r="AF882">
        <v>3</v>
      </c>
      <c r="AG882" s="116" t="s">
        <v>14</v>
      </c>
      <c r="AH882" s="116" t="s">
        <v>186</v>
      </c>
      <c r="AI882" s="116" t="s">
        <v>14</v>
      </c>
      <c r="AJ882" s="116" t="s">
        <v>17</v>
      </c>
      <c r="AL882">
        <v>42</v>
      </c>
      <c r="AO882">
        <v>42</v>
      </c>
    </row>
    <row r="883" spans="28:41" x14ac:dyDescent="0.25">
      <c r="AB883" s="116" t="s">
        <v>251</v>
      </c>
      <c r="AC883" s="116" t="s">
        <v>209</v>
      </c>
      <c r="AD883">
        <v>14</v>
      </c>
      <c r="AE883" s="116" t="s">
        <v>174</v>
      </c>
      <c r="AF883">
        <v>4</v>
      </c>
      <c r="AG883" s="116" t="s">
        <v>17</v>
      </c>
      <c r="AH883" s="116" t="s">
        <v>65</v>
      </c>
      <c r="AI883" s="116" t="s">
        <v>17</v>
      </c>
      <c r="AJ883" s="116" t="s">
        <v>20</v>
      </c>
      <c r="AL883">
        <v>60</v>
      </c>
      <c r="AO883">
        <v>60</v>
      </c>
    </row>
    <row r="884" spans="28:41" x14ac:dyDescent="0.25">
      <c r="AB884" s="116" t="s">
        <v>251</v>
      </c>
      <c r="AC884" s="116" t="s">
        <v>209</v>
      </c>
      <c r="AD884">
        <v>14</v>
      </c>
      <c r="AE884" s="116" t="s">
        <v>174</v>
      </c>
      <c r="AF884">
        <v>4</v>
      </c>
      <c r="AG884" s="116" t="s">
        <v>17</v>
      </c>
      <c r="AH884" s="116" t="s">
        <v>65</v>
      </c>
      <c r="AI884" s="116" t="s">
        <v>17</v>
      </c>
      <c r="AJ884" s="116" t="s">
        <v>11</v>
      </c>
      <c r="AL884">
        <v>45</v>
      </c>
      <c r="AO884">
        <v>45</v>
      </c>
    </row>
    <row r="885" spans="28:41" x14ac:dyDescent="0.25">
      <c r="AB885" s="116" t="s">
        <v>251</v>
      </c>
      <c r="AC885" s="116" t="s">
        <v>209</v>
      </c>
      <c r="AD885">
        <v>14</v>
      </c>
      <c r="AE885" s="116" t="s">
        <v>174</v>
      </c>
      <c r="AF885">
        <v>4</v>
      </c>
      <c r="AG885" s="116" t="s">
        <v>17</v>
      </c>
      <c r="AH885" s="116" t="s">
        <v>65</v>
      </c>
      <c r="AI885" s="116" t="s">
        <v>17</v>
      </c>
      <c r="AJ885" s="116" t="s">
        <v>14</v>
      </c>
      <c r="AL885">
        <v>237</v>
      </c>
      <c r="AO885">
        <v>237</v>
      </c>
    </row>
    <row r="886" spans="28:41" x14ac:dyDescent="0.25">
      <c r="AB886" s="116" t="s">
        <v>251</v>
      </c>
      <c r="AC886" s="116" t="s">
        <v>209</v>
      </c>
      <c r="AD886">
        <v>14</v>
      </c>
      <c r="AE886" s="116" t="s">
        <v>174</v>
      </c>
      <c r="AF886">
        <v>4</v>
      </c>
      <c r="AG886" s="116" t="s">
        <v>17</v>
      </c>
      <c r="AH886" s="116" t="s">
        <v>65</v>
      </c>
      <c r="AI886" s="116" t="s">
        <v>17</v>
      </c>
      <c r="AJ886" s="116" t="s">
        <v>15</v>
      </c>
      <c r="AL886">
        <v>2.5766</v>
      </c>
      <c r="AO886">
        <v>2.5766</v>
      </c>
    </row>
    <row r="887" spans="28:41" x14ac:dyDescent="0.25">
      <c r="AB887" s="116" t="s">
        <v>251</v>
      </c>
      <c r="AC887" s="116" t="s">
        <v>209</v>
      </c>
      <c r="AD887">
        <v>14</v>
      </c>
      <c r="AE887" s="116" t="s">
        <v>174</v>
      </c>
      <c r="AF887">
        <v>4</v>
      </c>
      <c r="AG887" s="116" t="s">
        <v>17</v>
      </c>
      <c r="AH887" s="116" t="s">
        <v>65</v>
      </c>
      <c r="AI887" s="116" t="s">
        <v>17</v>
      </c>
      <c r="AJ887" s="116" t="s">
        <v>17</v>
      </c>
      <c r="AL887">
        <v>2154.6704</v>
      </c>
      <c r="AO887">
        <v>2154.6704</v>
      </c>
    </row>
    <row r="888" spans="28:41" x14ac:dyDescent="0.25">
      <c r="AB888" s="116" t="s">
        <v>251</v>
      </c>
      <c r="AC888" s="116" t="s">
        <v>209</v>
      </c>
      <c r="AD888">
        <v>14</v>
      </c>
      <c r="AE888" s="116" t="s">
        <v>174</v>
      </c>
      <c r="AF888">
        <v>5</v>
      </c>
      <c r="AG888" s="116" t="s">
        <v>17</v>
      </c>
      <c r="AH888" s="116" t="s">
        <v>66</v>
      </c>
      <c r="AI888" s="116" t="s">
        <v>17</v>
      </c>
      <c r="AJ888" s="116" t="s">
        <v>20</v>
      </c>
      <c r="AL888">
        <v>60</v>
      </c>
      <c r="AO888">
        <v>60</v>
      </c>
    </row>
    <row r="889" spans="28:41" x14ac:dyDescent="0.25">
      <c r="AB889" s="116" t="s">
        <v>251</v>
      </c>
      <c r="AC889" s="116" t="s">
        <v>209</v>
      </c>
      <c r="AD889">
        <v>14</v>
      </c>
      <c r="AE889" s="116" t="s">
        <v>174</v>
      </c>
      <c r="AF889">
        <v>5</v>
      </c>
      <c r="AG889" s="116" t="s">
        <v>17</v>
      </c>
      <c r="AH889" s="116" t="s">
        <v>66</v>
      </c>
      <c r="AI889" s="116" t="s">
        <v>17</v>
      </c>
      <c r="AJ889" s="116" t="s">
        <v>25</v>
      </c>
      <c r="AL889">
        <v>60</v>
      </c>
      <c r="AO889">
        <v>60</v>
      </c>
    </row>
    <row r="890" spans="28:41" x14ac:dyDescent="0.25">
      <c r="AB890" s="116" t="s">
        <v>251</v>
      </c>
      <c r="AC890" s="116" t="s">
        <v>209</v>
      </c>
      <c r="AD890">
        <v>14</v>
      </c>
      <c r="AE890" s="116" t="s">
        <v>174</v>
      </c>
      <c r="AF890">
        <v>5</v>
      </c>
      <c r="AG890" s="116" t="s">
        <v>17</v>
      </c>
      <c r="AH890" s="116" t="s">
        <v>66</v>
      </c>
      <c r="AI890" s="116" t="s">
        <v>17</v>
      </c>
      <c r="AJ890" s="116" t="s">
        <v>27</v>
      </c>
      <c r="AL890">
        <v>15</v>
      </c>
      <c r="AO890">
        <v>15</v>
      </c>
    </row>
    <row r="891" spans="28:41" x14ac:dyDescent="0.25">
      <c r="AB891" s="116" t="s">
        <v>251</v>
      </c>
      <c r="AC891" s="116" t="s">
        <v>209</v>
      </c>
      <c r="AD891">
        <v>14</v>
      </c>
      <c r="AE891" s="116" t="s">
        <v>174</v>
      </c>
      <c r="AF891">
        <v>5</v>
      </c>
      <c r="AG891" s="116" t="s">
        <v>17</v>
      </c>
      <c r="AH891" s="116" t="s">
        <v>66</v>
      </c>
      <c r="AI891" s="116" t="s">
        <v>17</v>
      </c>
      <c r="AJ891" s="116" t="s">
        <v>17</v>
      </c>
      <c r="AL891">
        <v>2403</v>
      </c>
      <c r="AO891">
        <v>2403</v>
      </c>
    </row>
    <row r="892" spans="28:41" x14ac:dyDescent="0.25">
      <c r="AB892" s="116" t="s">
        <v>251</v>
      </c>
      <c r="AC892" s="116" t="s">
        <v>209</v>
      </c>
      <c r="AD892">
        <v>14</v>
      </c>
      <c r="AE892" s="116" t="s">
        <v>174</v>
      </c>
      <c r="AF892">
        <v>6</v>
      </c>
      <c r="AG892" s="116" t="s">
        <v>10</v>
      </c>
      <c r="AH892" s="116" t="s">
        <v>201</v>
      </c>
      <c r="AI892" s="116" t="s">
        <v>10</v>
      </c>
      <c r="AJ892" s="116" t="s">
        <v>10</v>
      </c>
      <c r="AL892">
        <v>780</v>
      </c>
      <c r="AO892">
        <v>780</v>
      </c>
    </row>
    <row r="893" spans="28:41" x14ac:dyDescent="0.25">
      <c r="AB893" s="116" t="s">
        <v>251</v>
      </c>
      <c r="AC893" s="116" t="s">
        <v>209</v>
      </c>
      <c r="AD893">
        <v>15</v>
      </c>
      <c r="AE893" s="116" t="s">
        <v>67</v>
      </c>
      <c r="AF893">
        <v>1</v>
      </c>
      <c r="AG893" s="116" t="s">
        <v>14</v>
      </c>
      <c r="AH893" s="116" t="s">
        <v>68</v>
      </c>
      <c r="AI893" s="116" t="s">
        <v>14</v>
      </c>
      <c r="AJ893" s="116" t="s">
        <v>25</v>
      </c>
      <c r="AL893">
        <v>23.076899999999998</v>
      </c>
      <c r="AO893">
        <v>23.076899999999998</v>
      </c>
    </row>
    <row r="894" spans="28:41" x14ac:dyDescent="0.25">
      <c r="AB894" s="116" t="s">
        <v>251</v>
      </c>
      <c r="AC894" s="116" t="s">
        <v>209</v>
      </c>
      <c r="AD894">
        <v>15</v>
      </c>
      <c r="AE894" s="116" t="s">
        <v>67</v>
      </c>
      <c r="AF894">
        <v>1</v>
      </c>
      <c r="AG894" s="116" t="s">
        <v>14</v>
      </c>
      <c r="AH894" s="116" t="s">
        <v>68</v>
      </c>
      <c r="AI894" s="116" t="s">
        <v>14</v>
      </c>
      <c r="AJ894" s="116" t="s">
        <v>14</v>
      </c>
      <c r="AL894">
        <v>4749.5971</v>
      </c>
      <c r="AO894">
        <v>4749.5971</v>
      </c>
    </row>
    <row r="895" spans="28:41" x14ac:dyDescent="0.25">
      <c r="AB895" s="116" t="s">
        <v>251</v>
      </c>
      <c r="AC895" s="116" t="s">
        <v>209</v>
      </c>
      <c r="AD895">
        <v>15</v>
      </c>
      <c r="AE895" s="116" t="s">
        <v>67</v>
      </c>
      <c r="AF895">
        <v>1</v>
      </c>
      <c r="AG895" s="116" t="s">
        <v>14</v>
      </c>
      <c r="AH895" s="116" t="s">
        <v>68</v>
      </c>
      <c r="AI895" s="116" t="s">
        <v>14</v>
      </c>
      <c r="AJ895" s="116" t="s">
        <v>27</v>
      </c>
      <c r="AL895">
        <v>273.57139999999998</v>
      </c>
      <c r="AO895">
        <v>273.57139999999998</v>
      </c>
    </row>
    <row r="896" spans="28:41" x14ac:dyDescent="0.25">
      <c r="AB896" s="116" t="s">
        <v>251</v>
      </c>
      <c r="AC896" s="116" t="s">
        <v>209</v>
      </c>
      <c r="AD896">
        <v>15</v>
      </c>
      <c r="AE896" s="116" t="s">
        <v>67</v>
      </c>
      <c r="AF896">
        <v>1</v>
      </c>
      <c r="AG896" s="116" t="s">
        <v>14</v>
      </c>
      <c r="AH896" s="116" t="s">
        <v>68</v>
      </c>
      <c r="AI896" s="116" t="s">
        <v>14</v>
      </c>
      <c r="AJ896" s="116" t="s">
        <v>17</v>
      </c>
      <c r="AL896">
        <v>60</v>
      </c>
      <c r="AO896">
        <v>60</v>
      </c>
    </row>
    <row r="897" spans="28:41" x14ac:dyDescent="0.25">
      <c r="AB897" s="116" t="s">
        <v>251</v>
      </c>
      <c r="AC897" s="116" t="s">
        <v>209</v>
      </c>
      <c r="AD897">
        <v>15</v>
      </c>
      <c r="AE897" s="116" t="s">
        <v>67</v>
      </c>
      <c r="AF897">
        <v>2</v>
      </c>
      <c r="AG897" s="116" t="s">
        <v>14</v>
      </c>
      <c r="AH897" s="116" t="s">
        <v>69</v>
      </c>
      <c r="AI897" s="116" t="s">
        <v>14</v>
      </c>
      <c r="AJ897" s="116" t="s">
        <v>14</v>
      </c>
      <c r="AL897">
        <v>1776</v>
      </c>
      <c r="AO897">
        <v>1776</v>
      </c>
    </row>
    <row r="898" spans="28:41" x14ac:dyDescent="0.25">
      <c r="AB898" s="116" t="s">
        <v>251</v>
      </c>
      <c r="AC898" s="116" t="s">
        <v>209</v>
      </c>
      <c r="AD898">
        <v>15</v>
      </c>
      <c r="AE898" s="116" t="s">
        <v>67</v>
      </c>
      <c r="AF898">
        <v>2</v>
      </c>
      <c r="AG898" s="116" t="s">
        <v>14</v>
      </c>
      <c r="AH898" s="116" t="s">
        <v>69</v>
      </c>
      <c r="AI898" s="116" t="s">
        <v>14</v>
      </c>
      <c r="AJ898" s="116" t="s">
        <v>27</v>
      </c>
      <c r="AL898">
        <v>94.285700000000006</v>
      </c>
      <c r="AO898">
        <v>94.285700000000006</v>
      </c>
    </row>
    <row r="899" spans="28:41" x14ac:dyDescent="0.25">
      <c r="AB899" s="116" t="s">
        <v>251</v>
      </c>
      <c r="AC899" s="116" t="s">
        <v>209</v>
      </c>
      <c r="AD899">
        <v>15</v>
      </c>
      <c r="AE899" s="116" t="s">
        <v>67</v>
      </c>
      <c r="AF899">
        <v>3</v>
      </c>
      <c r="AG899" s="116" t="s">
        <v>14</v>
      </c>
      <c r="AH899" s="116" t="s">
        <v>70</v>
      </c>
      <c r="AI899" s="116" t="s">
        <v>14</v>
      </c>
      <c r="AJ899" s="116" t="s">
        <v>14</v>
      </c>
      <c r="AL899">
        <v>510</v>
      </c>
      <c r="AO899">
        <v>510</v>
      </c>
    </row>
    <row r="900" spans="28:41" x14ac:dyDescent="0.25">
      <c r="AB900" s="116" t="s">
        <v>251</v>
      </c>
      <c r="AC900" s="116" t="s">
        <v>209</v>
      </c>
      <c r="AD900">
        <v>15</v>
      </c>
      <c r="AE900" s="116" t="s">
        <v>67</v>
      </c>
      <c r="AF900">
        <v>3</v>
      </c>
      <c r="AG900" s="116" t="s">
        <v>14</v>
      </c>
      <c r="AH900" s="116" t="s">
        <v>70</v>
      </c>
      <c r="AI900" s="116" t="s">
        <v>14</v>
      </c>
      <c r="AJ900" s="116" t="s">
        <v>27</v>
      </c>
      <c r="AL900">
        <v>90</v>
      </c>
      <c r="AO900">
        <v>90</v>
      </c>
    </row>
    <row r="901" spans="28:41" x14ac:dyDescent="0.25">
      <c r="AB901" s="116" t="s">
        <v>251</v>
      </c>
      <c r="AC901" s="116" t="s">
        <v>209</v>
      </c>
      <c r="AD901">
        <v>15</v>
      </c>
      <c r="AE901" s="116" t="s">
        <v>67</v>
      </c>
      <c r="AF901">
        <v>3</v>
      </c>
      <c r="AG901" s="116" t="s">
        <v>14</v>
      </c>
      <c r="AH901" s="116" t="s">
        <v>70</v>
      </c>
      <c r="AI901" s="116" t="s">
        <v>14</v>
      </c>
      <c r="AJ901" s="116" t="s">
        <v>17</v>
      </c>
      <c r="AL901">
        <v>30</v>
      </c>
      <c r="AO901">
        <v>30</v>
      </c>
    </row>
    <row r="902" spans="28:41" x14ac:dyDescent="0.25">
      <c r="AB902" s="116" t="s">
        <v>251</v>
      </c>
      <c r="AC902" s="116" t="s">
        <v>209</v>
      </c>
      <c r="AD902">
        <v>15</v>
      </c>
      <c r="AE902" s="116" t="s">
        <v>67</v>
      </c>
      <c r="AF902">
        <v>4</v>
      </c>
      <c r="AG902" s="116" t="s">
        <v>14</v>
      </c>
      <c r="AH902" s="116" t="s">
        <v>71</v>
      </c>
      <c r="AI902" s="116" t="s">
        <v>14</v>
      </c>
      <c r="AJ902" s="116" t="s">
        <v>14</v>
      </c>
      <c r="AL902">
        <v>1063.9412</v>
      </c>
      <c r="AO902">
        <v>1063.9412</v>
      </c>
    </row>
    <row r="903" spans="28:41" x14ac:dyDescent="0.25">
      <c r="AB903" s="116" t="s">
        <v>251</v>
      </c>
      <c r="AC903" s="116" t="s">
        <v>209</v>
      </c>
      <c r="AD903">
        <v>15</v>
      </c>
      <c r="AE903" s="116" t="s">
        <v>67</v>
      </c>
      <c r="AF903">
        <v>4</v>
      </c>
      <c r="AG903" s="116" t="s">
        <v>14</v>
      </c>
      <c r="AH903" s="116" t="s">
        <v>71</v>
      </c>
      <c r="AI903" s="116" t="s">
        <v>14</v>
      </c>
      <c r="AJ903" s="116" t="s">
        <v>27</v>
      </c>
      <c r="AL903">
        <v>90</v>
      </c>
      <c r="AO903">
        <v>90</v>
      </c>
    </row>
    <row r="904" spans="28:41" x14ac:dyDescent="0.25">
      <c r="AB904" s="116" t="s">
        <v>251</v>
      </c>
      <c r="AC904" s="116" t="s">
        <v>209</v>
      </c>
      <c r="AD904">
        <v>15</v>
      </c>
      <c r="AE904" s="116" t="s">
        <v>67</v>
      </c>
      <c r="AF904">
        <v>4</v>
      </c>
      <c r="AG904" s="116" t="s">
        <v>14</v>
      </c>
      <c r="AH904" s="116" t="s">
        <v>71</v>
      </c>
      <c r="AI904" s="116" t="s">
        <v>14</v>
      </c>
      <c r="AJ904" s="116" t="s">
        <v>17</v>
      </c>
      <c r="AL904">
        <v>18</v>
      </c>
      <c r="AO904">
        <v>18</v>
      </c>
    </row>
    <row r="905" spans="28:41" x14ac:dyDescent="0.25">
      <c r="AB905" s="116" t="s">
        <v>251</v>
      </c>
      <c r="AC905" s="116" t="s">
        <v>209</v>
      </c>
      <c r="AD905">
        <v>15</v>
      </c>
      <c r="AE905" s="116" t="s">
        <v>67</v>
      </c>
      <c r="AF905">
        <v>5</v>
      </c>
      <c r="AG905" s="116" t="s">
        <v>14</v>
      </c>
      <c r="AH905" s="116" t="s">
        <v>72</v>
      </c>
      <c r="AI905" s="116" t="s">
        <v>14</v>
      </c>
      <c r="AJ905" s="116" t="s">
        <v>14</v>
      </c>
      <c r="AL905">
        <v>1070.069</v>
      </c>
      <c r="AO905">
        <v>1070.069</v>
      </c>
    </row>
    <row r="906" spans="28:41" x14ac:dyDescent="0.25">
      <c r="AB906" s="116" t="s">
        <v>251</v>
      </c>
      <c r="AC906" s="116" t="s">
        <v>209</v>
      </c>
      <c r="AD906">
        <v>15</v>
      </c>
      <c r="AE906" s="116" t="s">
        <v>67</v>
      </c>
      <c r="AF906">
        <v>5</v>
      </c>
      <c r="AG906" s="116" t="s">
        <v>14</v>
      </c>
      <c r="AH906" s="116" t="s">
        <v>72</v>
      </c>
      <c r="AI906" s="116" t="s">
        <v>14</v>
      </c>
      <c r="AJ906" s="116" t="s">
        <v>27</v>
      </c>
      <c r="AL906">
        <v>90</v>
      </c>
      <c r="AO906">
        <v>90</v>
      </c>
    </row>
    <row r="907" spans="28:41" x14ac:dyDescent="0.25">
      <c r="AB907" s="116" t="s">
        <v>251</v>
      </c>
      <c r="AC907" s="116" t="s">
        <v>209</v>
      </c>
      <c r="AD907">
        <v>15</v>
      </c>
      <c r="AE907" s="116" t="s">
        <v>67</v>
      </c>
      <c r="AF907">
        <v>6</v>
      </c>
      <c r="AG907" s="116" t="s">
        <v>14</v>
      </c>
      <c r="AH907" s="116" t="s">
        <v>73</v>
      </c>
      <c r="AI907" s="116" t="s">
        <v>14</v>
      </c>
      <c r="AJ907" s="116" t="s">
        <v>25</v>
      </c>
      <c r="AL907">
        <v>12.307700000000001</v>
      </c>
      <c r="AO907">
        <v>12.307700000000001</v>
      </c>
    </row>
    <row r="908" spans="28:41" x14ac:dyDescent="0.25">
      <c r="AB908" s="116" t="s">
        <v>251</v>
      </c>
      <c r="AC908" s="116" t="s">
        <v>209</v>
      </c>
      <c r="AD908">
        <v>15</v>
      </c>
      <c r="AE908" s="116" t="s">
        <v>67</v>
      </c>
      <c r="AF908">
        <v>6</v>
      </c>
      <c r="AG908" s="116" t="s">
        <v>14</v>
      </c>
      <c r="AH908" s="116" t="s">
        <v>73</v>
      </c>
      <c r="AI908" s="116" t="s">
        <v>14</v>
      </c>
      <c r="AJ908" s="116" t="s">
        <v>14</v>
      </c>
      <c r="AL908">
        <v>1563.2565</v>
      </c>
      <c r="AO908">
        <v>1563.2565</v>
      </c>
    </row>
    <row r="909" spans="28:41" x14ac:dyDescent="0.25">
      <c r="AB909" s="116" t="s">
        <v>251</v>
      </c>
      <c r="AC909" s="116" t="s">
        <v>209</v>
      </c>
      <c r="AD909">
        <v>15</v>
      </c>
      <c r="AE909" s="116" t="s">
        <v>67</v>
      </c>
      <c r="AF909">
        <v>6</v>
      </c>
      <c r="AG909" s="116" t="s">
        <v>14</v>
      </c>
      <c r="AH909" s="116" t="s">
        <v>73</v>
      </c>
      <c r="AI909" s="116" t="s">
        <v>14</v>
      </c>
      <c r="AJ909" s="116" t="s">
        <v>27</v>
      </c>
      <c r="AL909">
        <v>95.833299999999994</v>
      </c>
      <c r="AO909">
        <v>95.833299999999994</v>
      </c>
    </row>
    <row r="910" spans="28:41" x14ac:dyDescent="0.25">
      <c r="AB910" s="116" t="s">
        <v>251</v>
      </c>
      <c r="AC910" s="116" t="s">
        <v>209</v>
      </c>
      <c r="AD910">
        <v>15</v>
      </c>
      <c r="AE910" s="116" t="s">
        <v>67</v>
      </c>
      <c r="AF910">
        <v>6</v>
      </c>
      <c r="AG910" s="116" t="s">
        <v>14</v>
      </c>
      <c r="AH910" s="116" t="s">
        <v>73</v>
      </c>
      <c r="AI910" s="116" t="s">
        <v>14</v>
      </c>
      <c r="AJ910" s="116" t="s">
        <v>17</v>
      </c>
      <c r="AL910">
        <v>60</v>
      </c>
      <c r="AO910">
        <v>60</v>
      </c>
    </row>
    <row r="911" spans="28:41" x14ac:dyDescent="0.25">
      <c r="AB911" s="116" t="s">
        <v>251</v>
      </c>
      <c r="AC911" s="116" t="s">
        <v>209</v>
      </c>
      <c r="AD911">
        <v>15</v>
      </c>
      <c r="AE911" s="116" t="s">
        <v>67</v>
      </c>
      <c r="AF911">
        <v>7</v>
      </c>
      <c r="AG911" s="116" t="s">
        <v>14</v>
      </c>
      <c r="AH911" s="116" t="s">
        <v>74</v>
      </c>
      <c r="AI911" s="116" t="s">
        <v>14</v>
      </c>
      <c r="AJ911" s="116" t="s">
        <v>14</v>
      </c>
      <c r="AL911">
        <v>1357.7382</v>
      </c>
      <c r="AO911">
        <v>1357.7382</v>
      </c>
    </row>
    <row r="912" spans="28:41" x14ac:dyDescent="0.25">
      <c r="AB912" s="116" t="s">
        <v>251</v>
      </c>
      <c r="AC912" s="116" t="s">
        <v>209</v>
      </c>
      <c r="AD912">
        <v>15</v>
      </c>
      <c r="AE912" s="116" t="s">
        <v>67</v>
      </c>
      <c r="AF912">
        <v>7</v>
      </c>
      <c r="AG912" s="116" t="s">
        <v>14</v>
      </c>
      <c r="AH912" s="116" t="s">
        <v>74</v>
      </c>
      <c r="AI912" s="116" t="s">
        <v>14</v>
      </c>
      <c r="AJ912" s="116" t="s">
        <v>27</v>
      </c>
      <c r="AL912">
        <v>90</v>
      </c>
      <c r="AO912">
        <v>90</v>
      </c>
    </row>
    <row r="913" spans="28:41" x14ac:dyDescent="0.25">
      <c r="AB913" s="116" t="s">
        <v>251</v>
      </c>
      <c r="AC913" s="116" t="s">
        <v>209</v>
      </c>
      <c r="AD913">
        <v>15</v>
      </c>
      <c r="AE913" s="116" t="s">
        <v>67</v>
      </c>
      <c r="AF913">
        <v>7</v>
      </c>
      <c r="AG913" s="116" t="s">
        <v>14</v>
      </c>
      <c r="AH913" s="116" t="s">
        <v>74</v>
      </c>
      <c r="AI913" s="116" t="s">
        <v>14</v>
      </c>
      <c r="AJ913" s="116" t="s">
        <v>17</v>
      </c>
      <c r="AL913">
        <v>45</v>
      </c>
      <c r="AO913">
        <v>45</v>
      </c>
    </row>
    <row r="914" spans="28:41" x14ac:dyDescent="0.25">
      <c r="AB914" s="116" t="s">
        <v>251</v>
      </c>
      <c r="AC914" s="116" t="s">
        <v>209</v>
      </c>
      <c r="AD914">
        <v>15</v>
      </c>
      <c r="AE914" s="116" t="s">
        <v>67</v>
      </c>
      <c r="AF914">
        <v>8</v>
      </c>
      <c r="AG914" s="116" t="s">
        <v>14</v>
      </c>
      <c r="AH914" s="116" t="s">
        <v>75</v>
      </c>
      <c r="AI914" s="116" t="s">
        <v>14</v>
      </c>
      <c r="AJ914" s="116" t="s">
        <v>25</v>
      </c>
      <c r="AL914">
        <v>1.5385</v>
      </c>
      <c r="AO914">
        <v>1.5385</v>
      </c>
    </row>
    <row r="915" spans="28:41" x14ac:dyDescent="0.25">
      <c r="AB915" s="116" t="s">
        <v>251</v>
      </c>
      <c r="AC915" s="116" t="s">
        <v>209</v>
      </c>
      <c r="AD915">
        <v>15</v>
      </c>
      <c r="AE915" s="116" t="s">
        <v>67</v>
      </c>
      <c r="AF915">
        <v>8</v>
      </c>
      <c r="AG915" s="116" t="s">
        <v>14</v>
      </c>
      <c r="AH915" s="116" t="s">
        <v>75</v>
      </c>
      <c r="AI915" s="116" t="s">
        <v>14</v>
      </c>
      <c r="AJ915" s="116" t="s">
        <v>14</v>
      </c>
      <c r="AL915">
        <v>1590.8536999999999</v>
      </c>
      <c r="AO915">
        <v>1590.8536999999999</v>
      </c>
    </row>
    <row r="916" spans="28:41" x14ac:dyDescent="0.25">
      <c r="AB916" s="116" t="s">
        <v>251</v>
      </c>
      <c r="AC916" s="116" t="s">
        <v>209</v>
      </c>
      <c r="AD916">
        <v>15</v>
      </c>
      <c r="AE916" s="116" t="s">
        <v>67</v>
      </c>
      <c r="AF916">
        <v>8</v>
      </c>
      <c r="AG916" s="116" t="s">
        <v>14</v>
      </c>
      <c r="AH916" s="116" t="s">
        <v>75</v>
      </c>
      <c r="AI916" s="116" t="s">
        <v>14</v>
      </c>
      <c r="AJ916" s="116" t="s">
        <v>27</v>
      </c>
      <c r="AL916">
        <v>124.28570000000001</v>
      </c>
      <c r="AO916">
        <v>124.28570000000001</v>
      </c>
    </row>
    <row r="917" spans="28:41" x14ac:dyDescent="0.25">
      <c r="AB917" s="116" t="s">
        <v>251</v>
      </c>
      <c r="AC917" s="116" t="s">
        <v>209</v>
      </c>
      <c r="AD917">
        <v>15</v>
      </c>
      <c r="AE917" s="116" t="s">
        <v>67</v>
      </c>
      <c r="AF917">
        <v>8</v>
      </c>
      <c r="AG917" s="116" t="s">
        <v>14</v>
      </c>
      <c r="AH917" s="116" t="s">
        <v>75</v>
      </c>
      <c r="AI917" s="116" t="s">
        <v>14</v>
      </c>
      <c r="AJ917" s="116" t="s">
        <v>17</v>
      </c>
      <c r="AL917">
        <v>60</v>
      </c>
      <c r="AO917">
        <v>60</v>
      </c>
    </row>
    <row r="918" spans="28:41" x14ac:dyDescent="0.25">
      <c r="AB918" s="116" t="s">
        <v>251</v>
      </c>
      <c r="AC918" s="116" t="s">
        <v>209</v>
      </c>
      <c r="AD918">
        <v>15</v>
      </c>
      <c r="AE918" s="116" t="s">
        <v>67</v>
      </c>
      <c r="AF918">
        <v>9</v>
      </c>
      <c r="AG918" s="116" t="s">
        <v>14</v>
      </c>
      <c r="AH918" s="116" t="s">
        <v>76</v>
      </c>
      <c r="AI918" s="116" t="s">
        <v>14</v>
      </c>
      <c r="AJ918" s="116" t="s">
        <v>10</v>
      </c>
      <c r="AL918">
        <v>105</v>
      </c>
      <c r="AO918">
        <v>105</v>
      </c>
    </row>
    <row r="919" spans="28:41" x14ac:dyDescent="0.25">
      <c r="AB919" s="116" t="s">
        <v>251</v>
      </c>
      <c r="AC919" s="116" t="s">
        <v>209</v>
      </c>
      <c r="AD919">
        <v>15</v>
      </c>
      <c r="AE919" s="116" t="s">
        <v>67</v>
      </c>
      <c r="AF919">
        <v>9</v>
      </c>
      <c r="AG919" s="116" t="s">
        <v>14</v>
      </c>
      <c r="AH919" s="116" t="s">
        <v>76</v>
      </c>
      <c r="AI919" s="116" t="s">
        <v>14</v>
      </c>
      <c r="AJ919" s="116" t="s">
        <v>25</v>
      </c>
      <c r="AL919">
        <v>6.1538000000000004</v>
      </c>
      <c r="AO919">
        <v>6.1538000000000004</v>
      </c>
    </row>
    <row r="920" spans="28:41" x14ac:dyDescent="0.25">
      <c r="AB920" s="116" t="s">
        <v>251</v>
      </c>
      <c r="AC920" s="116" t="s">
        <v>209</v>
      </c>
      <c r="AD920">
        <v>15</v>
      </c>
      <c r="AE920" s="116" t="s">
        <v>67</v>
      </c>
      <c r="AF920">
        <v>9</v>
      </c>
      <c r="AG920" s="116" t="s">
        <v>14</v>
      </c>
      <c r="AH920" s="116" t="s">
        <v>76</v>
      </c>
      <c r="AI920" s="116" t="s">
        <v>14</v>
      </c>
      <c r="AJ920" s="116" t="s">
        <v>14</v>
      </c>
      <c r="AL920">
        <v>1393.1013</v>
      </c>
      <c r="AO920">
        <v>1393.1013</v>
      </c>
    </row>
    <row r="921" spans="28:41" x14ac:dyDescent="0.25">
      <c r="AB921" s="116" t="s">
        <v>251</v>
      </c>
      <c r="AC921" s="116" t="s">
        <v>209</v>
      </c>
      <c r="AD921">
        <v>15</v>
      </c>
      <c r="AE921" s="116" t="s">
        <v>67</v>
      </c>
      <c r="AF921">
        <v>9</v>
      </c>
      <c r="AG921" s="116" t="s">
        <v>14</v>
      </c>
      <c r="AH921" s="116" t="s">
        <v>76</v>
      </c>
      <c r="AI921" s="116" t="s">
        <v>14</v>
      </c>
      <c r="AJ921" s="116" t="s">
        <v>27</v>
      </c>
      <c r="AL921">
        <v>41.714300000000001</v>
      </c>
      <c r="AO921">
        <v>41.714300000000001</v>
      </c>
    </row>
    <row r="922" spans="28:41" x14ac:dyDescent="0.25">
      <c r="AB922" s="116" t="s">
        <v>251</v>
      </c>
      <c r="AC922" s="116" t="s">
        <v>209</v>
      </c>
      <c r="AD922">
        <v>15</v>
      </c>
      <c r="AE922" s="116" t="s">
        <v>67</v>
      </c>
      <c r="AF922">
        <v>9</v>
      </c>
      <c r="AG922" s="116" t="s">
        <v>14</v>
      </c>
      <c r="AH922" s="116" t="s">
        <v>76</v>
      </c>
      <c r="AI922" s="116" t="s">
        <v>14</v>
      </c>
      <c r="AJ922" s="116" t="s">
        <v>17</v>
      </c>
      <c r="AL922">
        <v>18</v>
      </c>
      <c r="AO922">
        <v>18</v>
      </c>
    </row>
    <row r="923" spans="28:41" x14ac:dyDescent="0.25">
      <c r="AB923" s="116" t="s">
        <v>251</v>
      </c>
      <c r="AC923" s="116" t="s">
        <v>209</v>
      </c>
      <c r="AD923">
        <v>15</v>
      </c>
      <c r="AE923" s="116" t="s">
        <v>67</v>
      </c>
      <c r="AF923">
        <v>10</v>
      </c>
      <c r="AG923" s="116" t="s">
        <v>14</v>
      </c>
      <c r="AH923" s="116" t="s">
        <v>77</v>
      </c>
      <c r="AI923" s="116" t="s">
        <v>14</v>
      </c>
      <c r="AJ923" s="116" t="s">
        <v>14</v>
      </c>
      <c r="AL923">
        <v>1389.9109000000001</v>
      </c>
      <c r="AO923">
        <v>1389.9109000000001</v>
      </c>
    </row>
    <row r="924" spans="28:41" x14ac:dyDescent="0.25">
      <c r="AB924" s="116" t="s">
        <v>251</v>
      </c>
      <c r="AC924" s="116" t="s">
        <v>209</v>
      </c>
      <c r="AD924">
        <v>15</v>
      </c>
      <c r="AE924" s="116" t="s">
        <v>67</v>
      </c>
      <c r="AF924">
        <v>10</v>
      </c>
      <c r="AG924" s="116" t="s">
        <v>14</v>
      </c>
      <c r="AH924" s="116" t="s">
        <v>77</v>
      </c>
      <c r="AI924" s="116" t="s">
        <v>14</v>
      </c>
      <c r="AJ924" s="116" t="s">
        <v>27</v>
      </c>
      <c r="AL924">
        <v>104.14279999999999</v>
      </c>
      <c r="AO924">
        <v>104.14279999999999</v>
      </c>
    </row>
    <row r="925" spans="28:41" x14ac:dyDescent="0.25">
      <c r="AB925" s="116" t="s">
        <v>251</v>
      </c>
      <c r="AC925" s="116" t="s">
        <v>209</v>
      </c>
      <c r="AD925">
        <v>15</v>
      </c>
      <c r="AE925" s="116" t="s">
        <v>67</v>
      </c>
      <c r="AF925">
        <v>10</v>
      </c>
      <c r="AG925" s="116" t="s">
        <v>14</v>
      </c>
      <c r="AH925" s="116" t="s">
        <v>77</v>
      </c>
      <c r="AI925" s="116" t="s">
        <v>14</v>
      </c>
      <c r="AJ925" s="116" t="s">
        <v>17</v>
      </c>
      <c r="AL925">
        <v>13.5</v>
      </c>
      <c r="AO925">
        <v>13.5</v>
      </c>
    </row>
    <row r="926" spans="28:41" x14ac:dyDescent="0.25">
      <c r="AB926" s="116" t="s">
        <v>251</v>
      </c>
      <c r="AC926" s="116" t="s">
        <v>209</v>
      </c>
      <c r="AD926">
        <v>15</v>
      </c>
      <c r="AE926" s="116" t="s">
        <v>67</v>
      </c>
      <c r="AF926">
        <v>11</v>
      </c>
      <c r="AG926" s="116" t="s">
        <v>14</v>
      </c>
      <c r="AH926" s="116" t="s">
        <v>188</v>
      </c>
      <c r="AI926" s="116" t="s">
        <v>14</v>
      </c>
      <c r="AJ926" s="116" t="s">
        <v>14</v>
      </c>
      <c r="AL926">
        <v>514.20000000000005</v>
      </c>
      <c r="AO926">
        <v>514.20000000000005</v>
      </c>
    </row>
    <row r="927" spans="28:41" x14ac:dyDescent="0.25">
      <c r="AB927" s="116" t="s">
        <v>251</v>
      </c>
      <c r="AC927" s="116" t="s">
        <v>209</v>
      </c>
      <c r="AD927">
        <v>15</v>
      </c>
      <c r="AE927" s="116" t="s">
        <v>67</v>
      </c>
      <c r="AF927">
        <v>11</v>
      </c>
      <c r="AG927" s="116" t="s">
        <v>14</v>
      </c>
      <c r="AH927" s="116" t="s">
        <v>188</v>
      </c>
      <c r="AI927" s="116" t="s">
        <v>14</v>
      </c>
      <c r="AJ927" s="116" t="s">
        <v>27</v>
      </c>
      <c r="AL927">
        <v>20</v>
      </c>
      <c r="AO927">
        <v>20</v>
      </c>
    </row>
    <row r="928" spans="28:41" x14ac:dyDescent="0.25">
      <c r="AB928" s="116" t="s">
        <v>251</v>
      </c>
      <c r="AC928" s="116" t="s">
        <v>209</v>
      </c>
      <c r="AD928">
        <v>15</v>
      </c>
      <c r="AE928" s="116" t="s">
        <v>67</v>
      </c>
      <c r="AF928">
        <v>12</v>
      </c>
      <c r="AG928" s="116" t="s">
        <v>14</v>
      </c>
      <c r="AH928" s="116" t="s">
        <v>187</v>
      </c>
      <c r="AI928" s="116" t="s">
        <v>14</v>
      </c>
      <c r="AJ928" s="116" t="s">
        <v>14</v>
      </c>
      <c r="AL928">
        <v>1293.8965000000001</v>
      </c>
      <c r="AO928">
        <v>1293.8965000000001</v>
      </c>
    </row>
    <row r="929" spans="28:41" x14ac:dyDescent="0.25">
      <c r="AB929" s="116" t="s">
        <v>251</v>
      </c>
      <c r="AC929" s="116" t="s">
        <v>209</v>
      </c>
      <c r="AD929">
        <v>15</v>
      </c>
      <c r="AE929" s="116" t="s">
        <v>67</v>
      </c>
      <c r="AF929">
        <v>12</v>
      </c>
      <c r="AG929" s="116" t="s">
        <v>14</v>
      </c>
      <c r="AH929" s="116" t="s">
        <v>187</v>
      </c>
      <c r="AI929" s="116" t="s">
        <v>14</v>
      </c>
      <c r="AJ929" s="116" t="s">
        <v>27</v>
      </c>
      <c r="AL929">
        <v>100.3095</v>
      </c>
      <c r="AO929">
        <v>100.3095</v>
      </c>
    </row>
    <row r="930" spans="28:41" x14ac:dyDescent="0.25">
      <c r="AB930" s="116" t="s">
        <v>251</v>
      </c>
      <c r="AC930" s="116" t="s">
        <v>209</v>
      </c>
      <c r="AD930">
        <v>15</v>
      </c>
      <c r="AE930" s="116" t="s">
        <v>67</v>
      </c>
      <c r="AF930">
        <v>12</v>
      </c>
      <c r="AG930" s="116" t="s">
        <v>14</v>
      </c>
      <c r="AH930" s="116" t="s">
        <v>187</v>
      </c>
      <c r="AI930" s="116" t="s">
        <v>14</v>
      </c>
      <c r="AJ930" s="116" t="s">
        <v>17</v>
      </c>
      <c r="AL930">
        <v>45</v>
      </c>
      <c r="AO930">
        <v>45</v>
      </c>
    </row>
    <row r="931" spans="28:41" x14ac:dyDescent="0.25">
      <c r="AB931" s="116" t="s">
        <v>251</v>
      </c>
      <c r="AC931" s="116" t="s">
        <v>209</v>
      </c>
      <c r="AD931">
        <v>15</v>
      </c>
      <c r="AE931" s="116" t="s">
        <v>67</v>
      </c>
      <c r="AF931">
        <v>13</v>
      </c>
      <c r="AG931" s="116" t="s">
        <v>14</v>
      </c>
      <c r="AH931" s="116" t="s">
        <v>78</v>
      </c>
      <c r="AI931" s="116" t="s">
        <v>14</v>
      </c>
      <c r="AJ931" s="116" t="s">
        <v>10</v>
      </c>
      <c r="AL931">
        <v>60</v>
      </c>
      <c r="AO931">
        <v>60</v>
      </c>
    </row>
    <row r="932" spans="28:41" x14ac:dyDescent="0.25">
      <c r="AB932" s="116" t="s">
        <v>251</v>
      </c>
      <c r="AC932" s="116" t="s">
        <v>209</v>
      </c>
      <c r="AD932">
        <v>15</v>
      </c>
      <c r="AE932" s="116" t="s">
        <v>67</v>
      </c>
      <c r="AF932">
        <v>13</v>
      </c>
      <c r="AG932" s="116" t="s">
        <v>14</v>
      </c>
      <c r="AH932" s="116" t="s">
        <v>78</v>
      </c>
      <c r="AI932" s="116" t="s">
        <v>14</v>
      </c>
      <c r="AJ932" s="116" t="s">
        <v>25</v>
      </c>
      <c r="AL932">
        <v>1.5385</v>
      </c>
      <c r="AO932">
        <v>1.5385</v>
      </c>
    </row>
    <row r="933" spans="28:41" x14ac:dyDescent="0.25">
      <c r="AB933" s="116" t="s">
        <v>251</v>
      </c>
      <c r="AC933" s="116" t="s">
        <v>209</v>
      </c>
      <c r="AD933">
        <v>15</v>
      </c>
      <c r="AE933" s="116" t="s">
        <v>67</v>
      </c>
      <c r="AF933">
        <v>13</v>
      </c>
      <c r="AG933" s="116" t="s">
        <v>14</v>
      </c>
      <c r="AH933" s="116" t="s">
        <v>78</v>
      </c>
      <c r="AI933" s="116" t="s">
        <v>14</v>
      </c>
      <c r="AJ933" s="116" t="s">
        <v>14</v>
      </c>
      <c r="AL933">
        <v>1333.1876999999999</v>
      </c>
      <c r="AO933">
        <v>1333.1876999999999</v>
      </c>
    </row>
    <row r="934" spans="28:41" x14ac:dyDescent="0.25">
      <c r="AB934" s="116" t="s">
        <v>251</v>
      </c>
      <c r="AC934" s="116" t="s">
        <v>209</v>
      </c>
      <c r="AD934">
        <v>15</v>
      </c>
      <c r="AE934" s="116" t="s">
        <v>67</v>
      </c>
      <c r="AF934">
        <v>13</v>
      </c>
      <c r="AG934" s="116" t="s">
        <v>14</v>
      </c>
      <c r="AH934" s="116" t="s">
        <v>78</v>
      </c>
      <c r="AI934" s="116" t="s">
        <v>14</v>
      </c>
      <c r="AJ934" s="116" t="s">
        <v>27</v>
      </c>
      <c r="AL934">
        <v>56.857100000000003</v>
      </c>
      <c r="AO934">
        <v>56.857100000000003</v>
      </c>
    </row>
    <row r="935" spans="28:41" x14ac:dyDescent="0.25">
      <c r="AB935" s="116" t="s">
        <v>251</v>
      </c>
      <c r="AC935" s="116" t="s">
        <v>209</v>
      </c>
      <c r="AD935">
        <v>15</v>
      </c>
      <c r="AE935" s="116" t="s">
        <v>67</v>
      </c>
      <c r="AF935">
        <v>13</v>
      </c>
      <c r="AG935" s="116" t="s">
        <v>14</v>
      </c>
      <c r="AH935" s="116" t="s">
        <v>78</v>
      </c>
      <c r="AI935" s="116" t="s">
        <v>14</v>
      </c>
      <c r="AJ935" s="116" t="s">
        <v>17</v>
      </c>
      <c r="AL935">
        <v>45</v>
      </c>
      <c r="AO935">
        <v>45</v>
      </c>
    </row>
    <row r="936" spans="28:41" x14ac:dyDescent="0.25">
      <c r="AB936" s="116" t="s">
        <v>251</v>
      </c>
      <c r="AC936" s="116" t="s">
        <v>209</v>
      </c>
      <c r="AD936">
        <v>15</v>
      </c>
      <c r="AE936" s="116" t="s">
        <v>67</v>
      </c>
      <c r="AF936">
        <v>14</v>
      </c>
      <c r="AG936" s="116" t="s">
        <v>14</v>
      </c>
      <c r="AH936" s="116" t="s">
        <v>79</v>
      </c>
      <c r="AI936" s="116" t="s">
        <v>14</v>
      </c>
      <c r="AJ936" s="116" t="s">
        <v>25</v>
      </c>
      <c r="AL936">
        <v>3.0769000000000002</v>
      </c>
      <c r="AO936">
        <v>3.0769000000000002</v>
      </c>
    </row>
    <row r="937" spans="28:41" x14ac:dyDescent="0.25">
      <c r="AB937" s="116" t="s">
        <v>251</v>
      </c>
      <c r="AC937" s="116" t="s">
        <v>209</v>
      </c>
      <c r="AD937">
        <v>15</v>
      </c>
      <c r="AE937" s="116" t="s">
        <v>67</v>
      </c>
      <c r="AF937">
        <v>14</v>
      </c>
      <c r="AG937" s="116" t="s">
        <v>14</v>
      </c>
      <c r="AH937" s="116" t="s">
        <v>79</v>
      </c>
      <c r="AI937" s="116" t="s">
        <v>14</v>
      </c>
      <c r="AJ937" s="116" t="s">
        <v>14</v>
      </c>
      <c r="AL937">
        <v>1724.9013</v>
      </c>
      <c r="AO937">
        <v>1724.9013</v>
      </c>
    </row>
    <row r="938" spans="28:41" x14ac:dyDescent="0.25">
      <c r="AB938" s="116" t="s">
        <v>251</v>
      </c>
      <c r="AC938" s="116" t="s">
        <v>209</v>
      </c>
      <c r="AD938">
        <v>15</v>
      </c>
      <c r="AE938" s="116" t="s">
        <v>67</v>
      </c>
      <c r="AF938">
        <v>14</v>
      </c>
      <c r="AG938" s="116" t="s">
        <v>14</v>
      </c>
      <c r="AH938" s="116" t="s">
        <v>79</v>
      </c>
      <c r="AI938" s="116" t="s">
        <v>14</v>
      </c>
      <c r="AJ938" s="116" t="s">
        <v>27</v>
      </c>
      <c r="AL938">
        <v>117.5</v>
      </c>
      <c r="AO938">
        <v>117.5</v>
      </c>
    </row>
    <row r="939" spans="28:41" x14ac:dyDescent="0.25">
      <c r="AB939" s="116" t="s">
        <v>251</v>
      </c>
      <c r="AC939" s="116" t="s">
        <v>209</v>
      </c>
      <c r="AD939">
        <v>15</v>
      </c>
      <c r="AE939" s="116" t="s">
        <v>67</v>
      </c>
      <c r="AF939">
        <v>14</v>
      </c>
      <c r="AG939" s="116" t="s">
        <v>14</v>
      </c>
      <c r="AH939" s="116" t="s">
        <v>79</v>
      </c>
      <c r="AI939" s="116" t="s">
        <v>14</v>
      </c>
      <c r="AJ939" s="116" t="s">
        <v>17</v>
      </c>
      <c r="AL939">
        <v>60</v>
      </c>
      <c r="AO939">
        <v>60</v>
      </c>
    </row>
    <row r="940" spans="28:41" x14ac:dyDescent="0.25">
      <c r="AB940" s="116" t="s">
        <v>251</v>
      </c>
      <c r="AC940" s="116" t="s">
        <v>209</v>
      </c>
      <c r="AD940">
        <v>15</v>
      </c>
      <c r="AE940" s="116" t="s">
        <v>67</v>
      </c>
      <c r="AF940">
        <v>15</v>
      </c>
      <c r="AG940" s="116" t="s">
        <v>14</v>
      </c>
      <c r="AH940" s="116" t="s">
        <v>80</v>
      </c>
      <c r="AI940" s="116" t="s">
        <v>14</v>
      </c>
      <c r="AJ940" s="116" t="s">
        <v>25</v>
      </c>
      <c r="AL940">
        <v>3.0769000000000002</v>
      </c>
      <c r="AO940">
        <v>3.0769000000000002</v>
      </c>
    </row>
    <row r="941" spans="28:41" x14ac:dyDescent="0.25">
      <c r="AB941" s="116" t="s">
        <v>251</v>
      </c>
      <c r="AC941" s="116" t="s">
        <v>209</v>
      </c>
      <c r="AD941">
        <v>15</v>
      </c>
      <c r="AE941" s="116" t="s">
        <v>67</v>
      </c>
      <c r="AF941">
        <v>15</v>
      </c>
      <c r="AG941" s="116" t="s">
        <v>14</v>
      </c>
      <c r="AH941" s="116" t="s">
        <v>80</v>
      </c>
      <c r="AI941" s="116" t="s">
        <v>14</v>
      </c>
      <c r="AJ941" s="116" t="s">
        <v>14</v>
      </c>
      <c r="AL941">
        <v>940.86540000000002</v>
      </c>
      <c r="AO941">
        <v>940.86540000000002</v>
      </c>
    </row>
    <row r="942" spans="28:41" x14ac:dyDescent="0.25">
      <c r="AB942" s="116" t="s">
        <v>251</v>
      </c>
      <c r="AC942" s="116" t="s">
        <v>209</v>
      </c>
      <c r="AD942">
        <v>15</v>
      </c>
      <c r="AE942" s="116" t="s">
        <v>67</v>
      </c>
      <c r="AF942">
        <v>15</v>
      </c>
      <c r="AG942" s="116" t="s">
        <v>14</v>
      </c>
      <c r="AH942" s="116" t="s">
        <v>80</v>
      </c>
      <c r="AI942" s="116" t="s">
        <v>14</v>
      </c>
      <c r="AJ942" s="116" t="s">
        <v>27</v>
      </c>
      <c r="AL942">
        <v>143</v>
      </c>
      <c r="AO942">
        <v>143</v>
      </c>
    </row>
    <row r="943" spans="28:41" x14ac:dyDescent="0.25">
      <c r="AB943" s="116" t="s">
        <v>251</v>
      </c>
      <c r="AC943" s="116" t="s">
        <v>209</v>
      </c>
      <c r="AD943">
        <v>15</v>
      </c>
      <c r="AE943" s="116" t="s">
        <v>67</v>
      </c>
      <c r="AF943">
        <v>15</v>
      </c>
      <c r="AG943" s="116" t="s">
        <v>14</v>
      </c>
      <c r="AH943" s="116" t="s">
        <v>80</v>
      </c>
      <c r="AI943" s="116" t="s">
        <v>14</v>
      </c>
      <c r="AJ943" s="116" t="s">
        <v>17</v>
      </c>
      <c r="AL943">
        <v>66</v>
      </c>
      <c r="AO943">
        <v>66</v>
      </c>
    </row>
    <row r="944" spans="28:41" x14ac:dyDescent="0.25">
      <c r="AB944" s="116" t="s">
        <v>251</v>
      </c>
      <c r="AC944" s="116" t="s">
        <v>209</v>
      </c>
      <c r="AD944">
        <v>15</v>
      </c>
      <c r="AE944" s="116" t="s">
        <v>67</v>
      </c>
      <c r="AF944">
        <v>16</v>
      </c>
      <c r="AG944" s="116" t="s">
        <v>14</v>
      </c>
      <c r="AH944" s="116" t="s">
        <v>81</v>
      </c>
      <c r="AI944" s="116" t="s">
        <v>14</v>
      </c>
      <c r="AJ944" s="116" t="s">
        <v>25</v>
      </c>
      <c r="AL944">
        <v>1.5385</v>
      </c>
      <c r="AO944">
        <v>1.5385</v>
      </c>
    </row>
    <row r="945" spans="28:41" x14ac:dyDescent="0.25">
      <c r="AB945" s="116" t="s">
        <v>251</v>
      </c>
      <c r="AC945" s="116" t="s">
        <v>209</v>
      </c>
      <c r="AD945">
        <v>15</v>
      </c>
      <c r="AE945" s="116" t="s">
        <v>67</v>
      </c>
      <c r="AF945">
        <v>16</v>
      </c>
      <c r="AG945" s="116" t="s">
        <v>14</v>
      </c>
      <c r="AH945" s="116" t="s">
        <v>81</v>
      </c>
      <c r="AI945" s="116" t="s">
        <v>14</v>
      </c>
      <c r="AJ945" s="116" t="s">
        <v>14</v>
      </c>
      <c r="AL945">
        <v>1788.5536</v>
      </c>
      <c r="AO945">
        <v>1788.5536</v>
      </c>
    </row>
    <row r="946" spans="28:41" x14ac:dyDescent="0.25">
      <c r="AB946" s="116" t="s">
        <v>251</v>
      </c>
      <c r="AC946" s="116" t="s">
        <v>209</v>
      </c>
      <c r="AD946">
        <v>15</v>
      </c>
      <c r="AE946" s="116" t="s">
        <v>67</v>
      </c>
      <c r="AF946">
        <v>16</v>
      </c>
      <c r="AG946" s="116" t="s">
        <v>14</v>
      </c>
      <c r="AH946" s="116" t="s">
        <v>81</v>
      </c>
      <c r="AI946" s="116" t="s">
        <v>14</v>
      </c>
      <c r="AJ946" s="116" t="s">
        <v>27</v>
      </c>
      <c r="AL946">
        <v>88.857100000000003</v>
      </c>
      <c r="AO946">
        <v>88.857100000000003</v>
      </c>
    </row>
    <row r="947" spans="28:41" x14ac:dyDescent="0.25">
      <c r="AB947" s="116" t="s">
        <v>251</v>
      </c>
      <c r="AC947" s="116" t="s">
        <v>209</v>
      </c>
      <c r="AD947">
        <v>15</v>
      </c>
      <c r="AE947" s="116" t="s">
        <v>67</v>
      </c>
      <c r="AF947">
        <v>16</v>
      </c>
      <c r="AG947" s="116" t="s">
        <v>14</v>
      </c>
      <c r="AH947" s="116" t="s">
        <v>81</v>
      </c>
      <c r="AI947" s="116" t="s">
        <v>14</v>
      </c>
      <c r="AJ947" s="116" t="s">
        <v>17</v>
      </c>
      <c r="AL947">
        <v>90</v>
      </c>
      <c r="AO947">
        <v>90</v>
      </c>
    </row>
    <row r="948" spans="28:41" x14ac:dyDescent="0.25">
      <c r="AB948" s="116" t="s">
        <v>251</v>
      </c>
      <c r="AC948" s="116" t="s">
        <v>209</v>
      </c>
      <c r="AD948">
        <v>15</v>
      </c>
      <c r="AE948" s="116" t="s">
        <v>67</v>
      </c>
      <c r="AF948">
        <v>17</v>
      </c>
      <c r="AG948" s="116" t="s">
        <v>14</v>
      </c>
      <c r="AH948" s="116" t="s">
        <v>82</v>
      </c>
      <c r="AI948" s="116" t="s">
        <v>14</v>
      </c>
      <c r="AJ948" s="116" t="s">
        <v>14</v>
      </c>
      <c r="AL948">
        <v>1424.8077000000001</v>
      </c>
      <c r="AO948">
        <v>1424.8077000000001</v>
      </c>
    </row>
    <row r="949" spans="28:41" x14ac:dyDescent="0.25">
      <c r="AB949" s="116" t="s">
        <v>251</v>
      </c>
      <c r="AC949" s="116" t="s">
        <v>209</v>
      </c>
      <c r="AD949">
        <v>15</v>
      </c>
      <c r="AE949" s="116" t="s">
        <v>67</v>
      </c>
      <c r="AF949">
        <v>17</v>
      </c>
      <c r="AG949" s="116" t="s">
        <v>14</v>
      </c>
      <c r="AH949" s="116" t="s">
        <v>82</v>
      </c>
      <c r="AI949" s="116" t="s">
        <v>14</v>
      </c>
      <c r="AJ949" s="116" t="s">
        <v>27</v>
      </c>
      <c r="AL949">
        <v>129.6429</v>
      </c>
      <c r="AO949">
        <v>129.6429</v>
      </c>
    </row>
    <row r="950" spans="28:41" x14ac:dyDescent="0.25">
      <c r="AB950" s="116" t="s">
        <v>251</v>
      </c>
      <c r="AC950" s="116" t="s">
        <v>209</v>
      </c>
      <c r="AD950">
        <v>15</v>
      </c>
      <c r="AE950" s="116" t="s">
        <v>67</v>
      </c>
      <c r="AF950">
        <v>17</v>
      </c>
      <c r="AG950" s="116" t="s">
        <v>14</v>
      </c>
      <c r="AH950" s="116" t="s">
        <v>82</v>
      </c>
      <c r="AI950" s="116" t="s">
        <v>14</v>
      </c>
      <c r="AJ950" s="116" t="s">
        <v>17</v>
      </c>
      <c r="AL950">
        <v>60</v>
      </c>
      <c r="AO950">
        <v>60</v>
      </c>
    </row>
    <row r="951" spans="28:41" x14ac:dyDescent="0.25">
      <c r="AB951" s="116" t="s">
        <v>251</v>
      </c>
      <c r="AC951" s="116" t="s">
        <v>209</v>
      </c>
      <c r="AD951">
        <v>15</v>
      </c>
      <c r="AE951" s="116" t="s">
        <v>67</v>
      </c>
      <c r="AF951">
        <v>18</v>
      </c>
      <c r="AG951" s="116" t="s">
        <v>14</v>
      </c>
      <c r="AH951" s="116" t="s">
        <v>83</v>
      </c>
      <c r="AI951" s="116" t="s">
        <v>14</v>
      </c>
      <c r="AJ951" s="116" t="s">
        <v>25</v>
      </c>
      <c r="AL951">
        <v>3.0769000000000002</v>
      </c>
      <c r="AO951">
        <v>3.0769000000000002</v>
      </c>
    </row>
    <row r="952" spans="28:41" x14ac:dyDescent="0.25">
      <c r="AB952" s="116" t="s">
        <v>251</v>
      </c>
      <c r="AC952" s="116" t="s">
        <v>209</v>
      </c>
      <c r="AD952">
        <v>15</v>
      </c>
      <c r="AE952" s="116" t="s">
        <v>67</v>
      </c>
      <c r="AF952">
        <v>18</v>
      </c>
      <c r="AG952" s="116" t="s">
        <v>14</v>
      </c>
      <c r="AH952" s="116" t="s">
        <v>83</v>
      </c>
      <c r="AI952" s="116" t="s">
        <v>14</v>
      </c>
      <c r="AJ952" s="116" t="s">
        <v>14</v>
      </c>
      <c r="AL952">
        <v>1310.5718999999999</v>
      </c>
      <c r="AO952">
        <v>1310.5718999999999</v>
      </c>
    </row>
    <row r="953" spans="28:41" x14ac:dyDescent="0.25">
      <c r="AB953" s="116" t="s">
        <v>251</v>
      </c>
      <c r="AC953" s="116" t="s">
        <v>209</v>
      </c>
      <c r="AD953">
        <v>15</v>
      </c>
      <c r="AE953" s="116" t="s">
        <v>67</v>
      </c>
      <c r="AF953">
        <v>18</v>
      </c>
      <c r="AG953" s="116" t="s">
        <v>14</v>
      </c>
      <c r="AH953" s="116" t="s">
        <v>83</v>
      </c>
      <c r="AI953" s="116" t="s">
        <v>14</v>
      </c>
      <c r="AJ953" s="116" t="s">
        <v>27</v>
      </c>
      <c r="AL953">
        <v>36.666699999999999</v>
      </c>
      <c r="AO953">
        <v>36.666699999999999</v>
      </c>
    </row>
    <row r="954" spans="28:41" x14ac:dyDescent="0.25">
      <c r="AB954" s="116" t="s">
        <v>251</v>
      </c>
      <c r="AC954" s="116" t="s">
        <v>209</v>
      </c>
      <c r="AD954">
        <v>15</v>
      </c>
      <c r="AE954" s="116" t="s">
        <v>67</v>
      </c>
      <c r="AF954">
        <v>19</v>
      </c>
      <c r="AG954" s="116" t="s">
        <v>14</v>
      </c>
      <c r="AH954" s="116" t="s">
        <v>84</v>
      </c>
      <c r="AI954" s="116" t="s">
        <v>14</v>
      </c>
      <c r="AJ954" s="116" t="s">
        <v>25</v>
      </c>
      <c r="AL954">
        <v>4.6154000000000002</v>
      </c>
      <c r="AO954">
        <v>4.6154000000000002</v>
      </c>
    </row>
    <row r="955" spans="28:41" x14ac:dyDescent="0.25">
      <c r="AB955" s="116" t="s">
        <v>251</v>
      </c>
      <c r="AC955" s="116" t="s">
        <v>209</v>
      </c>
      <c r="AD955">
        <v>15</v>
      </c>
      <c r="AE955" s="116" t="s">
        <v>67</v>
      </c>
      <c r="AF955">
        <v>19</v>
      </c>
      <c r="AG955" s="116" t="s">
        <v>14</v>
      </c>
      <c r="AH955" s="116" t="s">
        <v>84</v>
      </c>
      <c r="AI955" s="116" t="s">
        <v>14</v>
      </c>
      <c r="AJ955" s="116" t="s">
        <v>14</v>
      </c>
      <c r="AL955">
        <v>1940.4452000000001</v>
      </c>
      <c r="AO955">
        <v>1940.4452000000001</v>
      </c>
    </row>
    <row r="956" spans="28:41" x14ac:dyDescent="0.25">
      <c r="AB956" s="116" t="s">
        <v>251</v>
      </c>
      <c r="AC956" s="116" t="s">
        <v>209</v>
      </c>
      <c r="AD956">
        <v>15</v>
      </c>
      <c r="AE956" s="116" t="s">
        <v>67</v>
      </c>
      <c r="AF956">
        <v>19</v>
      </c>
      <c r="AG956" s="116" t="s">
        <v>14</v>
      </c>
      <c r="AH956" s="116" t="s">
        <v>84</v>
      </c>
      <c r="AI956" s="116" t="s">
        <v>14</v>
      </c>
      <c r="AJ956" s="116" t="s">
        <v>27</v>
      </c>
      <c r="AL956">
        <v>68.333299999999994</v>
      </c>
      <c r="AO956">
        <v>68.333299999999994</v>
      </c>
    </row>
    <row r="957" spans="28:41" x14ac:dyDescent="0.25">
      <c r="AB957" s="116" t="s">
        <v>251</v>
      </c>
      <c r="AC957" s="116" t="s">
        <v>209</v>
      </c>
      <c r="AD957">
        <v>15</v>
      </c>
      <c r="AE957" s="116" t="s">
        <v>67</v>
      </c>
      <c r="AF957">
        <v>19</v>
      </c>
      <c r="AG957" s="116" t="s">
        <v>14</v>
      </c>
      <c r="AH957" s="116" t="s">
        <v>84</v>
      </c>
      <c r="AI957" s="116" t="s">
        <v>14</v>
      </c>
      <c r="AJ957" s="116" t="s">
        <v>17</v>
      </c>
      <c r="AL957">
        <v>60</v>
      </c>
      <c r="AO957">
        <v>60</v>
      </c>
    </row>
    <row r="958" spans="28:41" x14ac:dyDescent="0.25">
      <c r="AB958" s="116" t="s">
        <v>251</v>
      </c>
      <c r="AC958" s="116" t="s">
        <v>209</v>
      </c>
      <c r="AD958">
        <v>15</v>
      </c>
      <c r="AE958" s="116" t="s">
        <v>67</v>
      </c>
      <c r="AF958">
        <v>20</v>
      </c>
      <c r="AG958" s="116" t="s">
        <v>14</v>
      </c>
      <c r="AH958" s="116" t="s">
        <v>85</v>
      </c>
      <c r="AI958" s="116" t="s">
        <v>14</v>
      </c>
      <c r="AJ958" s="116" t="s">
        <v>14</v>
      </c>
      <c r="AL958">
        <v>1915.5836999999999</v>
      </c>
      <c r="AO958">
        <v>1915.5836999999999</v>
      </c>
    </row>
    <row r="959" spans="28:41" x14ac:dyDescent="0.25">
      <c r="AB959" s="116" t="s">
        <v>251</v>
      </c>
      <c r="AC959" s="116" t="s">
        <v>209</v>
      </c>
      <c r="AD959">
        <v>15</v>
      </c>
      <c r="AE959" s="116" t="s">
        <v>67</v>
      </c>
      <c r="AF959">
        <v>20</v>
      </c>
      <c r="AG959" s="116" t="s">
        <v>14</v>
      </c>
      <c r="AH959" s="116" t="s">
        <v>85</v>
      </c>
      <c r="AI959" s="116" t="s">
        <v>14</v>
      </c>
      <c r="AJ959" s="116" t="s">
        <v>27</v>
      </c>
      <c r="AL959">
        <v>105</v>
      </c>
      <c r="AO959">
        <v>105</v>
      </c>
    </row>
    <row r="960" spans="28:41" x14ac:dyDescent="0.25">
      <c r="AB960" s="116" t="s">
        <v>251</v>
      </c>
      <c r="AC960" s="116" t="s">
        <v>209</v>
      </c>
      <c r="AD960">
        <v>15</v>
      </c>
      <c r="AE960" s="116" t="s">
        <v>67</v>
      </c>
      <c r="AF960">
        <v>21</v>
      </c>
      <c r="AG960" s="116" t="s">
        <v>14</v>
      </c>
      <c r="AH960" s="116" t="s">
        <v>190</v>
      </c>
      <c r="AI960" s="116" t="s">
        <v>14</v>
      </c>
      <c r="AJ960" s="116" t="s">
        <v>24</v>
      </c>
      <c r="AL960">
        <v>45</v>
      </c>
      <c r="AO960">
        <v>45</v>
      </c>
    </row>
    <row r="961" spans="28:41" x14ac:dyDescent="0.25">
      <c r="AB961" s="116" t="s">
        <v>251</v>
      </c>
      <c r="AC961" s="116" t="s">
        <v>209</v>
      </c>
      <c r="AD961">
        <v>15</v>
      </c>
      <c r="AE961" s="116" t="s">
        <v>67</v>
      </c>
      <c r="AF961">
        <v>21</v>
      </c>
      <c r="AG961" s="116" t="s">
        <v>14</v>
      </c>
      <c r="AH961" s="116" t="s">
        <v>190</v>
      </c>
      <c r="AI961" s="116" t="s">
        <v>14</v>
      </c>
      <c r="AJ961" s="116" t="s">
        <v>9</v>
      </c>
      <c r="AL961">
        <v>45</v>
      </c>
      <c r="AO961">
        <v>45</v>
      </c>
    </row>
    <row r="962" spans="28:41" x14ac:dyDescent="0.25">
      <c r="AB962" s="116" t="s">
        <v>251</v>
      </c>
      <c r="AC962" s="116" t="s">
        <v>209</v>
      </c>
      <c r="AD962">
        <v>15</v>
      </c>
      <c r="AE962" s="116" t="s">
        <v>67</v>
      </c>
      <c r="AF962">
        <v>21</v>
      </c>
      <c r="AG962" s="116" t="s">
        <v>14</v>
      </c>
      <c r="AH962" s="116" t="s">
        <v>190</v>
      </c>
      <c r="AI962" s="116" t="s">
        <v>14</v>
      </c>
      <c r="AJ962" s="116" t="s">
        <v>10</v>
      </c>
      <c r="AL962">
        <v>45</v>
      </c>
      <c r="AO962">
        <v>45</v>
      </c>
    </row>
    <row r="963" spans="28:41" x14ac:dyDescent="0.25">
      <c r="AB963" s="116" t="s">
        <v>251</v>
      </c>
      <c r="AC963" s="116" t="s">
        <v>209</v>
      </c>
      <c r="AD963">
        <v>15</v>
      </c>
      <c r="AE963" s="116" t="s">
        <v>67</v>
      </c>
      <c r="AF963">
        <v>21</v>
      </c>
      <c r="AG963" s="116" t="s">
        <v>14</v>
      </c>
      <c r="AH963" s="116" t="s">
        <v>190</v>
      </c>
      <c r="AI963" s="116" t="s">
        <v>14</v>
      </c>
      <c r="AJ963" s="116" t="s">
        <v>14</v>
      </c>
      <c r="AL963">
        <v>1110</v>
      </c>
      <c r="AO963">
        <v>1110</v>
      </c>
    </row>
    <row r="964" spans="28:41" x14ac:dyDescent="0.25">
      <c r="AB964" s="116" t="s">
        <v>251</v>
      </c>
      <c r="AC964" s="116" t="s">
        <v>209</v>
      </c>
      <c r="AD964">
        <v>15</v>
      </c>
      <c r="AE964" s="116" t="s">
        <v>67</v>
      </c>
      <c r="AF964">
        <v>21</v>
      </c>
      <c r="AG964" s="116" t="s">
        <v>14</v>
      </c>
      <c r="AH964" s="116" t="s">
        <v>190</v>
      </c>
      <c r="AI964" s="116" t="s">
        <v>14</v>
      </c>
      <c r="AJ964" s="116" t="s">
        <v>27</v>
      </c>
      <c r="AL964">
        <v>90</v>
      </c>
      <c r="AO964">
        <v>90</v>
      </c>
    </row>
    <row r="965" spans="28:41" x14ac:dyDescent="0.25">
      <c r="AB965" s="116" t="s">
        <v>251</v>
      </c>
      <c r="AC965" s="116" t="s">
        <v>209</v>
      </c>
      <c r="AD965">
        <v>15</v>
      </c>
      <c r="AE965" s="116" t="s">
        <v>67</v>
      </c>
      <c r="AF965">
        <v>23</v>
      </c>
      <c r="AG965" s="116" t="s">
        <v>27</v>
      </c>
      <c r="AH965" s="116" t="s">
        <v>87</v>
      </c>
      <c r="AI965" s="116" t="s">
        <v>27</v>
      </c>
      <c r="AJ965" s="116" t="s">
        <v>21</v>
      </c>
      <c r="AL965">
        <v>60</v>
      </c>
      <c r="AO965">
        <v>60</v>
      </c>
    </row>
    <row r="966" spans="28:41" x14ac:dyDescent="0.25">
      <c r="AB966" s="116" t="s">
        <v>251</v>
      </c>
      <c r="AC966" s="116" t="s">
        <v>209</v>
      </c>
      <c r="AD966">
        <v>15</v>
      </c>
      <c r="AE966" s="116" t="s">
        <v>67</v>
      </c>
      <c r="AF966">
        <v>23</v>
      </c>
      <c r="AG966" s="116" t="s">
        <v>27</v>
      </c>
      <c r="AH966" s="116" t="s">
        <v>87</v>
      </c>
      <c r="AI966" s="116" t="s">
        <v>27</v>
      </c>
      <c r="AJ966" s="116" t="s">
        <v>16</v>
      </c>
      <c r="AL966">
        <v>30</v>
      </c>
      <c r="AO966">
        <v>30</v>
      </c>
    </row>
    <row r="967" spans="28:41" x14ac:dyDescent="0.25">
      <c r="AB967" s="116" t="s">
        <v>251</v>
      </c>
      <c r="AC967" s="116" t="s">
        <v>209</v>
      </c>
      <c r="AD967">
        <v>15</v>
      </c>
      <c r="AE967" s="116" t="s">
        <v>67</v>
      </c>
      <c r="AF967">
        <v>23</v>
      </c>
      <c r="AG967" s="116" t="s">
        <v>27</v>
      </c>
      <c r="AH967" s="116" t="s">
        <v>87</v>
      </c>
      <c r="AI967" s="116" t="s">
        <v>27</v>
      </c>
      <c r="AJ967" s="116" t="s">
        <v>27</v>
      </c>
      <c r="AL967">
        <v>4986.5</v>
      </c>
      <c r="AO967">
        <v>4986.5</v>
      </c>
    </row>
    <row r="968" spans="28:41" x14ac:dyDescent="0.25">
      <c r="AB968" s="116" t="s">
        <v>251</v>
      </c>
      <c r="AC968" s="116" t="s">
        <v>209</v>
      </c>
      <c r="AD968">
        <v>15</v>
      </c>
      <c r="AE968" s="116" t="s">
        <v>67</v>
      </c>
      <c r="AF968">
        <v>23</v>
      </c>
      <c r="AG968" s="116" t="s">
        <v>27</v>
      </c>
      <c r="AH968" s="116" t="s">
        <v>87</v>
      </c>
      <c r="AI968" s="116" t="s">
        <v>27</v>
      </c>
      <c r="AJ968" s="116" t="s">
        <v>23</v>
      </c>
      <c r="AL968">
        <v>24</v>
      </c>
      <c r="AO968">
        <v>24</v>
      </c>
    </row>
    <row r="969" spans="28:41" x14ac:dyDescent="0.25">
      <c r="AB969" s="116" t="s">
        <v>251</v>
      </c>
      <c r="AC969" s="116" t="s">
        <v>209</v>
      </c>
      <c r="AD969">
        <v>15</v>
      </c>
      <c r="AE969" s="116" t="s">
        <v>67</v>
      </c>
      <c r="AF969">
        <v>24</v>
      </c>
      <c r="AG969" s="116" t="s">
        <v>27</v>
      </c>
      <c r="AH969" s="116" t="s">
        <v>88</v>
      </c>
      <c r="AI969" s="116" t="s">
        <v>27</v>
      </c>
      <c r="AJ969" s="116" t="s">
        <v>14</v>
      </c>
      <c r="AL969">
        <v>34.5</v>
      </c>
      <c r="AO969">
        <v>34.5</v>
      </c>
    </row>
    <row r="970" spans="28:41" x14ac:dyDescent="0.25">
      <c r="AB970" s="116" t="s">
        <v>251</v>
      </c>
      <c r="AC970" s="116" t="s">
        <v>209</v>
      </c>
      <c r="AD970">
        <v>15</v>
      </c>
      <c r="AE970" s="116" t="s">
        <v>67</v>
      </c>
      <c r="AF970">
        <v>24</v>
      </c>
      <c r="AG970" s="116" t="s">
        <v>27</v>
      </c>
      <c r="AH970" s="116" t="s">
        <v>88</v>
      </c>
      <c r="AI970" s="116" t="s">
        <v>27</v>
      </c>
      <c r="AJ970" s="116" t="s">
        <v>16</v>
      </c>
      <c r="AL970">
        <v>60</v>
      </c>
      <c r="AO970">
        <v>60</v>
      </c>
    </row>
    <row r="971" spans="28:41" x14ac:dyDescent="0.25">
      <c r="AB971" s="116" t="s">
        <v>251</v>
      </c>
      <c r="AC971" s="116" t="s">
        <v>209</v>
      </c>
      <c r="AD971">
        <v>15</v>
      </c>
      <c r="AE971" s="116" t="s">
        <v>67</v>
      </c>
      <c r="AF971">
        <v>24</v>
      </c>
      <c r="AG971" s="116" t="s">
        <v>27</v>
      </c>
      <c r="AH971" s="116" t="s">
        <v>88</v>
      </c>
      <c r="AI971" s="116" t="s">
        <v>27</v>
      </c>
      <c r="AJ971" s="116" t="s">
        <v>27</v>
      </c>
      <c r="AL971">
        <v>2130</v>
      </c>
      <c r="AO971">
        <v>2130</v>
      </c>
    </row>
    <row r="972" spans="28:41" x14ac:dyDescent="0.25">
      <c r="AB972" s="116" t="s">
        <v>251</v>
      </c>
      <c r="AC972" s="116" t="s">
        <v>209</v>
      </c>
      <c r="AD972">
        <v>15</v>
      </c>
      <c r="AE972" s="116" t="s">
        <v>67</v>
      </c>
      <c r="AF972">
        <v>24</v>
      </c>
      <c r="AG972" s="116" t="s">
        <v>27</v>
      </c>
      <c r="AH972" s="116" t="s">
        <v>88</v>
      </c>
      <c r="AI972" s="116" t="s">
        <v>27</v>
      </c>
      <c r="AJ972" s="116" t="s">
        <v>17</v>
      </c>
      <c r="AL972">
        <v>30</v>
      </c>
      <c r="AO972">
        <v>30</v>
      </c>
    </row>
    <row r="973" spans="28:41" x14ac:dyDescent="0.25">
      <c r="AB973" s="116" t="s">
        <v>251</v>
      </c>
      <c r="AC973" s="116" t="s">
        <v>209</v>
      </c>
      <c r="AD973">
        <v>16</v>
      </c>
      <c r="AE973" s="116" t="s">
        <v>90</v>
      </c>
      <c r="AF973">
        <v>2</v>
      </c>
      <c r="AG973" s="116" t="s">
        <v>17</v>
      </c>
      <c r="AH973" s="116" t="s">
        <v>90</v>
      </c>
      <c r="AI973" s="116" t="s">
        <v>17</v>
      </c>
      <c r="AJ973" s="116" t="s">
        <v>14</v>
      </c>
      <c r="AL973">
        <v>30</v>
      </c>
      <c r="AO973">
        <v>30</v>
      </c>
    </row>
    <row r="974" spans="28:41" x14ac:dyDescent="0.25">
      <c r="AB974" s="116" t="s">
        <v>251</v>
      </c>
      <c r="AC974" s="116" t="s">
        <v>209</v>
      </c>
      <c r="AD974">
        <v>16</v>
      </c>
      <c r="AE974" s="116" t="s">
        <v>90</v>
      </c>
      <c r="AF974">
        <v>2</v>
      </c>
      <c r="AG974" s="116" t="s">
        <v>17</v>
      </c>
      <c r="AH974" s="116" t="s">
        <v>90</v>
      </c>
      <c r="AI974" s="116" t="s">
        <v>17</v>
      </c>
      <c r="AJ974" s="116" t="s">
        <v>16</v>
      </c>
      <c r="AL974">
        <v>90</v>
      </c>
      <c r="AO974">
        <v>90</v>
      </c>
    </row>
    <row r="975" spans="28:41" x14ac:dyDescent="0.25">
      <c r="AB975" s="116" t="s">
        <v>251</v>
      </c>
      <c r="AC975" s="116" t="s">
        <v>209</v>
      </c>
      <c r="AD975">
        <v>16</v>
      </c>
      <c r="AE975" s="116" t="s">
        <v>90</v>
      </c>
      <c r="AF975">
        <v>2</v>
      </c>
      <c r="AG975" s="116" t="s">
        <v>17</v>
      </c>
      <c r="AH975" s="116" t="s">
        <v>90</v>
      </c>
      <c r="AI975" s="116" t="s">
        <v>17</v>
      </c>
      <c r="AJ975" s="116" t="s">
        <v>27</v>
      </c>
      <c r="AL975">
        <v>36.5</v>
      </c>
      <c r="AO975">
        <v>36.5</v>
      </c>
    </row>
    <row r="976" spans="28:41" x14ac:dyDescent="0.25">
      <c r="AB976" s="116" t="s">
        <v>251</v>
      </c>
      <c r="AC976" s="116" t="s">
        <v>209</v>
      </c>
      <c r="AD976">
        <v>16</v>
      </c>
      <c r="AE976" s="116" t="s">
        <v>90</v>
      </c>
      <c r="AF976">
        <v>2</v>
      </c>
      <c r="AG976" s="116" t="s">
        <v>17</v>
      </c>
      <c r="AH976" s="116" t="s">
        <v>90</v>
      </c>
      <c r="AI976" s="116" t="s">
        <v>17</v>
      </c>
      <c r="AJ976" s="116" t="s">
        <v>17</v>
      </c>
      <c r="AL976">
        <v>4324.1961000000001</v>
      </c>
      <c r="AO976">
        <v>4324.1961000000001</v>
      </c>
    </row>
    <row r="977" spans="28:41" x14ac:dyDescent="0.25">
      <c r="AB977" s="116" t="s">
        <v>251</v>
      </c>
      <c r="AC977" s="116" t="s">
        <v>209</v>
      </c>
      <c r="AD977">
        <v>16</v>
      </c>
      <c r="AE977" s="116" t="s">
        <v>90</v>
      </c>
      <c r="AF977">
        <v>3</v>
      </c>
      <c r="AG977" s="116" t="s">
        <v>17</v>
      </c>
      <c r="AH977" s="116" t="s">
        <v>91</v>
      </c>
      <c r="AI977" s="116" t="s">
        <v>17</v>
      </c>
      <c r="AJ977" s="116" t="s">
        <v>17</v>
      </c>
      <c r="AL977">
        <v>792</v>
      </c>
      <c r="AO977">
        <v>792</v>
      </c>
    </row>
    <row r="978" spans="28:41" x14ac:dyDescent="0.25">
      <c r="AB978" s="116" t="s">
        <v>251</v>
      </c>
      <c r="AC978" s="116" t="s">
        <v>209</v>
      </c>
      <c r="AD978">
        <v>17</v>
      </c>
      <c r="AE978" s="116" t="s">
        <v>92</v>
      </c>
      <c r="AF978">
        <v>1</v>
      </c>
      <c r="AG978" s="116" t="s">
        <v>11</v>
      </c>
      <c r="AH978" s="116" t="s">
        <v>93</v>
      </c>
      <c r="AI978" s="116" t="s">
        <v>11</v>
      </c>
      <c r="AJ978" s="116" t="s">
        <v>20</v>
      </c>
      <c r="AL978">
        <v>60</v>
      </c>
      <c r="AO978">
        <v>60</v>
      </c>
    </row>
    <row r="979" spans="28:41" x14ac:dyDescent="0.25">
      <c r="AB979" s="116" t="s">
        <v>251</v>
      </c>
      <c r="AC979" s="116" t="s">
        <v>209</v>
      </c>
      <c r="AD979">
        <v>17</v>
      </c>
      <c r="AE979" s="116" t="s">
        <v>92</v>
      </c>
      <c r="AF979">
        <v>1</v>
      </c>
      <c r="AG979" s="116" t="s">
        <v>11</v>
      </c>
      <c r="AH979" s="116" t="s">
        <v>93</v>
      </c>
      <c r="AI979" s="116" t="s">
        <v>11</v>
      </c>
      <c r="AJ979" s="116" t="s">
        <v>11</v>
      </c>
      <c r="AL979">
        <v>2385</v>
      </c>
      <c r="AO979">
        <v>2385</v>
      </c>
    </row>
    <row r="980" spans="28:41" x14ac:dyDescent="0.25">
      <c r="AB980" s="116" t="s">
        <v>251</v>
      </c>
      <c r="AC980" s="116" t="s">
        <v>209</v>
      </c>
      <c r="AD980">
        <v>17</v>
      </c>
      <c r="AE980" s="116" t="s">
        <v>92</v>
      </c>
      <c r="AF980">
        <v>1</v>
      </c>
      <c r="AG980" s="116" t="s">
        <v>11</v>
      </c>
      <c r="AH980" s="116" t="s">
        <v>93</v>
      </c>
      <c r="AI980" s="116" t="s">
        <v>11</v>
      </c>
      <c r="AJ980" s="116" t="s">
        <v>17</v>
      </c>
      <c r="AL980">
        <v>15</v>
      </c>
      <c r="AO980">
        <v>15</v>
      </c>
    </row>
    <row r="981" spans="28:41" x14ac:dyDescent="0.25">
      <c r="AB981" s="116" t="s">
        <v>251</v>
      </c>
      <c r="AC981" s="116" t="s">
        <v>209</v>
      </c>
      <c r="AD981">
        <v>18</v>
      </c>
      <c r="AE981" s="116" t="s">
        <v>94</v>
      </c>
      <c r="AF981">
        <v>1</v>
      </c>
      <c r="AG981" s="116" t="s">
        <v>8</v>
      </c>
      <c r="AH981" s="116" t="s">
        <v>202</v>
      </c>
      <c r="AI981" s="116" t="s">
        <v>8</v>
      </c>
      <c r="AJ981" s="116" t="s">
        <v>8</v>
      </c>
      <c r="AL981">
        <v>1102.5</v>
      </c>
      <c r="AO981">
        <v>1102.5</v>
      </c>
    </row>
    <row r="982" spans="28:41" x14ac:dyDescent="0.25">
      <c r="AB982" s="116" t="s">
        <v>251</v>
      </c>
      <c r="AC982" s="116" t="s">
        <v>209</v>
      </c>
      <c r="AD982">
        <v>18</v>
      </c>
      <c r="AE982" s="116" t="s">
        <v>94</v>
      </c>
      <c r="AF982">
        <v>1</v>
      </c>
      <c r="AG982" s="116" t="s">
        <v>8</v>
      </c>
      <c r="AH982" s="116" t="s">
        <v>202</v>
      </c>
      <c r="AI982" s="116" t="s">
        <v>8</v>
      </c>
      <c r="AJ982" s="116" t="s">
        <v>18</v>
      </c>
      <c r="AL982">
        <v>133</v>
      </c>
      <c r="AO982">
        <v>133</v>
      </c>
    </row>
    <row r="983" spans="28:41" x14ac:dyDescent="0.25">
      <c r="AB983" s="116" t="s">
        <v>251</v>
      </c>
      <c r="AC983" s="116" t="s">
        <v>209</v>
      </c>
      <c r="AD983">
        <v>18</v>
      </c>
      <c r="AE983" s="116" t="s">
        <v>94</v>
      </c>
      <c r="AF983">
        <v>2</v>
      </c>
      <c r="AG983" s="116" t="s">
        <v>8</v>
      </c>
      <c r="AH983" s="116" t="s">
        <v>95</v>
      </c>
      <c r="AI983" s="116" t="s">
        <v>8</v>
      </c>
      <c r="AJ983" s="116" t="s">
        <v>8</v>
      </c>
      <c r="AL983">
        <v>4157.5666000000001</v>
      </c>
      <c r="AO983">
        <v>4157.5666000000001</v>
      </c>
    </row>
    <row r="984" spans="28:41" x14ac:dyDescent="0.25">
      <c r="AB984" s="116" t="s">
        <v>251</v>
      </c>
      <c r="AC984" s="116" t="s">
        <v>209</v>
      </c>
      <c r="AD984">
        <v>18</v>
      </c>
      <c r="AE984" s="116" t="s">
        <v>94</v>
      </c>
      <c r="AF984">
        <v>2</v>
      </c>
      <c r="AG984" s="116" t="s">
        <v>8</v>
      </c>
      <c r="AH984" s="116" t="s">
        <v>95</v>
      </c>
      <c r="AI984" s="116" t="s">
        <v>8</v>
      </c>
      <c r="AJ984" s="116" t="s">
        <v>9</v>
      </c>
      <c r="AL984">
        <v>180</v>
      </c>
      <c r="AO984">
        <v>180</v>
      </c>
    </row>
    <row r="985" spans="28:41" x14ac:dyDescent="0.25">
      <c r="AB985" s="116" t="s">
        <v>251</v>
      </c>
      <c r="AC985" s="116" t="s">
        <v>209</v>
      </c>
      <c r="AD985">
        <v>18</v>
      </c>
      <c r="AE985" s="116" t="s">
        <v>94</v>
      </c>
      <c r="AF985">
        <v>2</v>
      </c>
      <c r="AG985" s="116" t="s">
        <v>8</v>
      </c>
      <c r="AH985" s="116" t="s">
        <v>95</v>
      </c>
      <c r="AI985" s="116" t="s">
        <v>8</v>
      </c>
      <c r="AJ985" s="116" t="s">
        <v>14</v>
      </c>
      <c r="AL985">
        <v>16.875</v>
      </c>
      <c r="AO985">
        <v>16.875</v>
      </c>
    </row>
    <row r="986" spans="28:41" x14ac:dyDescent="0.25">
      <c r="AB986" s="116" t="s">
        <v>251</v>
      </c>
      <c r="AC986" s="116" t="s">
        <v>209</v>
      </c>
      <c r="AD986">
        <v>18</v>
      </c>
      <c r="AE986" s="116" t="s">
        <v>94</v>
      </c>
      <c r="AF986">
        <v>2</v>
      </c>
      <c r="AG986" s="116" t="s">
        <v>8</v>
      </c>
      <c r="AH986" s="116" t="s">
        <v>95</v>
      </c>
      <c r="AI986" s="116" t="s">
        <v>8</v>
      </c>
      <c r="AJ986" s="116" t="s">
        <v>15</v>
      </c>
      <c r="AL986">
        <v>233</v>
      </c>
      <c r="AO986">
        <v>233</v>
      </c>
    </row>
    <row r="987" spans="28:41" x14ac:dyDescent="0.25">
      <c r="AB987" s="116" t="s">
        <v>251</v>
      </c>
      <c r="AC987" s="116" t="s">
        <v>209</v>
      </c>
      <c r="AD987">
        <v>18</v>
      </c>
      <c r="AE987" s="116" t="s">
        <v>94</v>
      </c>
      <c r="AF987">
        <v>2</v>
      </c>
      <c r="AG987" s="116" t="s">
        <v>8</v>
      </c>
      <c r="AH987" s="116" t="s">
        <v>95</v>
      </c>
      <c r="AI987" s="116" t="s">
        <v>8</v>
      </c>
      <c r="AJ987" s="116" t="s">
        <v>27</v>
      </c>
      <c r="AL987">
        <v>47</v>
      </c>
      <c r="AO987">
        <v>47</v>
      </c>
    </row>
    <row r="988" spans="28:41" x14ac:dyDescent="0.25">
      <c r="AB988" s="116" t="s">
        <v>251</v>
      </c>
      <c r="AC988" s="116" t="s">
        <v>209</v>
      </c>
      <c r="AD988">
        <v>18</v>
      </c>
      <c r="AE988" s="116" t="s">
        <v>94</v>
      </c>
      <c r="AF988">
        <v>2</v>
      </c>
      <c r="AG988" s="116" t="s">
        <v>8</v>
      </c>
      <c r="AH988" s="116" t="s">
        <v>95</v>
      </c>
      <c r="AI988" s="116" t="s">
        <v>8</v>
      </c>
      <c r="AJ988" s="116" t="s">
        <v>18</v>
      </c>
      <c r="AL988">
        <v>589.4615</v>
      </c>
      <c r="AO988">
        <v>589.4615</v>
      </c>
    </row>
    <row r="989" spans="28:41" x14ac:dyDescent="0.25">
      <c r="AB989" s="116" t="s">
        <v>251</v>
      </c>
      <c r="AC989" s="116" t="s">
        <v>209</v>
      </c>
      <c r="AD989">
        <v>18</v>
      </c>
      <c r="AE989" s="116" t="s">
        <v>94</v>
      </c>
      <c r="AF989">
        <v>2</v>
      </c>
      <c r="AG989" s="116" t="s">
        <v>8</v>
      </c>
      <c r="AH989" s="116" t="s">
        <v>95</v>
      </c>
      <c r="AI989" s="116" t="s">
        <v>8</v>
      </c>
      <c r="AJ989" s="116" t="s">
        <v>13</v>
      </c>
      <c r="AL989">
        <v>195</v>
      </c>
      <c r="AO989">
        <v>195</v>
      </c>
    </row>
    <row r="990" spans="28:41" x14ac:dyDescent="0.25">
      <c r="AB990" s="116" t="s">
        <v>251</v>
      </c>
      <c r="AC990" s="116" t="s">
        <v>209</v>
      </c>
      <c r="AD990">
        <v>18</v>
      </c>
      <c r="AE990" s="116" t="s">
        <v>94</v>
      </c>
      <c r="AF990">
        <v>3</v>
      </c>
      <c r="AG990" s="116" t="s">
        <v>8</v>
      </c>
      <c r="AH990" s="116" t="s">
        <v>96</v>
      </c>
      <c r="AI990" s="116" t="s">
        <v>8</v>
      </c>
      <c r="AJ990" s="116" t="s">
        <v>8</v>
      </c>
      <c r="AL990">
        <v>1464.7862</v>
      </c>
      <c r="AO990">
        <v>1464.7862</v>
      </c>
    </row>
    <row r="991" spans="28:41" x14ac:dyDescent="0.25">
      <c r="AB991" s="116" t="s">
        <v>251</v>
      </c>
      <c r="AC991" s="116" t="s">
        <v>209</v>
      </c>
      <c r="AD991">
        <v>18</v>
      </c>
      <c r="AE991" s="116" t="s">
        <v>94</v>
      </c>
      <c r="AF991">
        <v>3</v>
      </c>
      <c r="AG991" s="116" t="s">
        <v>8</v>
      </c>
      <c r="AH991" s="116" t="s">
        <v>96</v>
      </c>
      <c r="AI991" s="116" t="s">
        <v>8</v>
      </c>
      <c r="AJ991" s="116" t="s">
        <v>9</v>
      </c>
      <c r="AL991">
        <v>105</v>
      </c>
      <c r="AO991">
        <v>105</v>
      </c>
    </row>
    <row r="992" spans="28:41" x14ac:dyDescent="0.25">
      <c r="AB992" s="116" t="s">
        <v>251</v>
      </c>
      <c r="AC992" s="116" t="s">
        <v>209</v>
      </c>
      <c r="AD992">
        <v>18</v>
      </c>
      <c r="AE992" s="116" t="s">
        <v>94</v>
      </c>
      <c r="AF992">
        <v>3</v>
      </c>
      <c r="AG992" s="116" t="s">
        <v>8</v>
      </c>
      <c r="AH992" s="116" t="s">
        <v>96</v>
      </c>
      <c r="AI992" s="116" t="s">
        <v>8</v>
      </c>
      <c r="AJ992" s="116" t="s">
        <v>25</v>
      </c>
      <c r="AL992">
        <v>180</v>
      </c>
      <c r="AO992">
        <v>180</v>
      </c>
    </row>
    <row r="993" spans="28:41" x14ac:dyDescent="0.25">
      <c r="AB993" s="116" t="s">
        <v>251</v>
      </c>
      <c r="AC993" s="116" t="s">
        <v>209</v>
      </c>
      <c r="AD993">
        <v>18</v>
      </c>
      <c r="AE993" s="116" t="s">
        <v>94</v>
      </c>
      <c r="AF993">
        <v>3</v>
      </c>
      <c r="AG993" s="116" t="s">
        <v>8</v>
      </c>
      <c r="AH993" s="116" t="s">
        <v>96</v>
      </c>
      <c r="AI993" s="116" t="s">
        <v>8</v>
      </c>
      <c r="AJ993" s="116" t="s">
        <v>15</v>
      </c>
      <c r="AL993">
        <v>120</v>
      </c>
      <c r="AO993">
        <v>120</v>
      </c>
    </row>
    <row r="994" spans="28:41" x14ac:dyDescent="0.25">
      <c r="AB994" s="116" t="s">
        <v>251</v>
      </c>
      <c r="AC994" s="116" t="s">
        <v>209</v>
      </c>
      <c r="AD994">
        <v>18</v>
      </c>
      <c r="AE994" s="116" t="s">
        <v>94</v>
      </c>
      <c r="AF994">
        <v>3</v>
      </c>
      <c r="AG994" s="116" t="s">
        <v>8</v>
      </c>
      <c r="AH994" s="116" t="s">
        <v>96</v>
      </c>
      <c r="AI994" s="116" t="s">
        <v>8</v>
      </c>
      <c r="AJ994" s="116" t="s">
        <v>27</v>
      </c>
      <c r="AL994">
        <v>4</v>
      </c>
      <c r="AO994">
        <v>4</v>
      </c>
    </row>
    <row r="995" spans="28:41" x14ac:dyDescent="0.25">
      <c r="AB995" s="116" t="s">
        <v>251</v>
      </c>
      <c r="AC995" s="116" t="s">
        <v>209</v>
      </c>
      <c r="AD995">
        <v>18</v>
      </c>
      <c r="AE995" s="116" t="s">
        <v>94</v>
      </c>
      <c r="AF995">
        <v>3</v>
      </c>
      <c r="AG995" s="116" t="s">
        <v>8</v>
      </c>
      <c r="AH995" s="116" t="s">
        <v>96</v>
      </c>
      <c r="AI995" s="116" t="s">
        <v>8</v>
      </c>
      <c r="AJ995" s="116" t="s">
        <v>18</v>
      </c>
      <c r="AL995">
        <v>399.23079999999999</v>
      </c>
      <c r="AO995">
        <v>399.23079999999999</v>
      </c>
    </row>
    <row r="996" spans="28:41" x14ac:dyDescent="0.25">
      <c r="AB996" s="116" t="s">
        <v>251</v>
      </c>
      <c r="AC996" s="116" t="s">
        <v>209</v>
      </c>
      <c r="AD996">
        <v>18</v>
      </c>
      <c r="AE996" s="116" t="s">
        <v>94</v>
      </c>
      <c r="AF996">
        <v>4</v>
      </c>
      <c r="AG996" s="116" t="s">
        <v>8</v>
      </c>
      <c r="AH996" s="116" t="s">
        <v>97</v>
      </c>
      <c r="AI996" s="116" t="s">
        <v>8</v>
      </c>
      <c r="AJ996" s="116" t="s">
        <v>8</v>
      </c>
      <c r="AL996">
        <v>2694.9621999999999</v>
      </c>
      <c r="AO996">
        <v>2694.9621999999999</v>
      </c>
    </row>
    <row r="997" spans="28:41" x14ac:dyDescent="0.25">
      <c r="AB997" s="116" t="s">
        <v>251</v>
      </c>
      <c r="AC997" s="116" t="s">
        <v>209</v>
      </c>
      <c r="AD997">
        <v>18</v>
      </c>
      <c r="AE997" s="116" t="s">
        <v>94</v>
      </c>
      <c r="AF997">
        <v>4</v>
      </c>
      <c r="AG997" s="116" t="s">
        <v>8</v>
      </c>
      <c r="AH997" s="116" t="s">
        <v>97</v>
      </c>
      <c r="AI997" s="116" t="s">
        <v>8</v>
      </c>
      <c r="AJ997" s="116" t="s">
        <v>11</v>
      </c>
      <c r="AL997">
        <v>15</v>
      </c>
      <c r="AO997">
        <v>15</v>
      </c>
    </row>
    <row r="998" spans="28:41" x14ac:dyDescent="0.25">
      <c r="AB998" s="116" t="s">
        <v>251</v>
      </c>
      <c r="AC998" s="116" t="s">
        <v>209</v>
      </c>
      <c r="AD998">
        <v>18</v>
      </c>
      <c r="AE998" s="116" t="s">
        <v>94</v>
      </c>
      <c r="AF998">
        <v>4</v>
      </c>
      <c r="AG998" s="116" t="s">
        <v>8</v>
      </c>
      <c r="AH998" s="116" t="s">
        <v>97</v>
      </c>
      <c r="AI998" s="116" t="s">
        <v>8</v>
      </c>
      <c r="AJ998" s="116" t="s">
        <v>14</v>
      </c>
      <c r="AL998">
        <v>2.8125</v>
      </c>
      <c r="AO998">
        <v>2.8125</v>
      </c>
    </row>
    <row r="999" spans="28:41" x14ac:dyDescent="0.25">
      <c r="AB999" s="116" t="s">
        <v>251</v>
      </c>
      <c r="AC999" s="116" t="s">
        <v>209</v>
      </c>
      <c r="AD999">
        <v>18</v>
      </c>
      <c r="AE999" s="116" t="s">
        <v>94</v>
      </c>
      <c r="AF999">
        <v>4</v>
      </c>
      <c r="AG999" s="116" t="s">
        <v>8</v>
      </c>
      <c r="AH999" s="116" t="s">
        <v>97</v>
      </c>
      <c r="AI999" s="116" t="s">
        <v>8</v>
      </c>
      <c r="AJ999" s="116" t="s">
        <v>15</v>
      </c>
      <c r="AL999">
        <v>90</v>
      </c>
      <c r="AO999">
        <v>90</v>
      </c>
    </row>
    <row r="1000" spans="28:41" x14ac:dyDescent="0.25">
      <c r="AB1000" s="116" t="s">
        <v>251</v>
      </c>
      <c r="AC1000" s="116" t="s">
        <v>209</v>
      </c>
      <c r="AD1000">
        <v>18</v>
      </c>
      <c r="AE1000" s="116" t="s">
        <v>94</v>
      </c>
      <c r="AF1000">
        <v>4</v>
      </c>
      <c r="AG1000" s="116" t="s">
        <v>8</v>
      </c>
      <c r="AH1000" s="116" t="s">
        <v>97</v>
      </c>
      <c r="AI1000" s="116" t="s">
        <v>8</v>
      </c>
      <c r="AJ1000" s="116" t="s">
        <v>27</v>
      </c>
      <c r="AL1000">
        <v>34</v>
      </c>
      <c r="AO1000">
        <v>34</v>
      </c>
    </row>
    <row r="1001" spans="28:41" x14ac:dyDescent="0.25">
      <c r="AB1001" s="116" t="s">
        <v>251</v>
      </c>
      <c r="AC1001" s="116" t="s">
        <v>209</v>
      </c>
      <c r="AD1001">
        <v>18</v>
      </c>
      <c r="AE1001" s="116" t="s">
        <v>94</v>
      </c>
      <c r="AF1001">
        <v>4</v>
      </c>
      <c r="AG1001" s="116" t="s">
        <v>8</v>
      </c>
      <c r="AH1001" s="116" t="s">
        <v>97</v>
      </c>
      <c r="AI1001" s="116" t="s">
        <v>8</v>
      </c>
      <c r="AJ1001" s="116" t="s">
        <v>18</v>
      </c>
      <c r="AL1001">
        <v>263</v>
      </c>
      <c r="AO1001">
        <v>263</v>
      </c>
    </row>
    <row r="1002" spans="28:41" x14ac:dyDescent="0.25">
      <c r="AB1002" s="116" t="s">
        <v>251</v>
      </c>
      <c r="AC1002" s="116" t="s">
        <v>209</v>
      </c>
      <c r="AD1002">
        <v>18</v>
      </c>
      <c r="AE1002" s="116" t="s">
        <v>94</v>
      </c>
      <c r="AF1002">
        <v>4</v>
      </c>
      <c r="AG1002" s="116" t="s">
        <v>8</v>
      </c>
      <c r="AH1002" s="116" t="s">
        <v>97</v>
      </c>
      <c r="AI1002" s="116" t="s">
        <v>8</v>
      </c>
      <c r="AJ1002" s="116" t="s">
        <v>13</v>
      </c>
      <c r="AL1002">
        <v>38</v>
      </c>
      <c r="AO1002">
        <v>38</v>
      </c>
    </row>
    <row r="1003" spans="28:41" x14ac:dyDescent="0.25">
      <c r="AB1003" s="116" t="s">
        <v>251</v>
      </c>
      <c r="AC1003" s="116" t="s">
        <v>209</v>
      </c>
      <c r="AD1003">
        <v>18</v>
      </c>
      <c r="AE1003" s="116" t="s">
        <v>94</v>
      </c>
      <c r="AF1003">
        <v>5</v>
      </c>
      <c r="AG1003" s="116" t="s">
        <v>8</v>
      </c>
      <c r="AH1003" s="116" t="s">
        <v>98</v>
      </c>
      <c r="AI1003" s="116" t="s">
        <v>8</v>
      </c>
      <c r="AJ1003" s="116" t="s">
        <v>8</v>
      </c>
      <c r="AL1003">
        <v>6231.6154999999999</v>
      </c>
      <c r="AO1003">
        <v>6231.6154999999999</v>
      </c>
    </row>
    <row r="1004" spans="28:41" x14ac:dyDescent="0.25">
      <c r="AB1004" s="116" t="s">
        <v>251</v>
      </c>
      <c r="AC1004" s="116" t="s">
        <v>209</v>
      </c>
      <c r="AD1004">
        <v>18</v>
      </c>
      <c r="AE1004" s="116" t="s">
        <v>94</v>
      </c>
      <c r="AF1004">
        <v>5</v>
      </c>
      <c r="AG1004" s="116" t="s">
        <v>8</v>
      </c>
      <c r="AH1004" s="116" t="s">
        <v>98</v>
      </c>
      <c r="AI1004" s="116" t="s">
        <v>8</v>
      </c>
      <c r="AJ1004" s="116" t="s">
        <v>11</v>
      </c>
      <c r="AL1004">
        <v>30</v>
      </c>
      <c r="AO1004">
        <v>30</v>
      </c>
    </row>
    <row r="1005" spans="28:41" x14ac:dyDescent="0.25">
      <c r="AB1005" s="116" t="s">
        <v>251</v>
      </c>
      <c r="AC1005" s="116" t="s">
        <v>209</v>
      </c>
      <c r="AD1005">
        <v>18</v>
      </c>
      <c r="AE1005" s="116" t="s">
        <v>94</v>
      </c>
      <c r="AF1005">
        <v>5</v>
      </c>
      <c r="AG1005" s="116" t="s">
        <v>8</v>
      </c>
      <c r="AH1005" s="116" t="s">
        <v>98</v>
      </c>
      <c r="AI1005" s="116" t="s">
        <v>8</v>
      </c>
      <c r="AJ1005" s="116" t="s">
        <v>14</v>
      </c>
      <c r="AL1005">
        <v>2.8125</v>
      </c>
      <c r="AO1005">
        <v>2.8125</v>
      </c>
    </row>
    <row r="1006" spans="28:41" x14ac:dyDescent="0.25">
      <c r="AB1006" s="116" t="s">
        <v>251</v>
      </c>
      <c r="AC1006" s="116" t="s">
        <v>209</v>
      </c>
      <c r="AD1006">
        <v>18</v>
      </c>
      <c r="AE1006" s="116" t="s">
        <v>94</v>
      </c>
      <c r="AF1006">
        <v>5</v>
      </c>
      <c r="AG1006" s="116" t="s">
        <v>8</v>
      </c>
      <c r="AH1006" s="116" t="s">
        <v>98</v>
      </c>
      <c r="AI1006" s="116" t="s">
        <v>8</v>
      </c>
      <c r="AJ1006" s="116" t="s">
        <v>15</v>
      </c>
      <c r="AL1006">
        <v>405</v>
      </c>
      <c r="AO1006">
        <v>405</v>
      </c>
    </row>
    <row r="1007" spans="28:41" x14ac:dyDescent="0.25">
      <c r="AB1007" s="116" t="s">
        <v>251</v>
      </c>
      <c r="AC1007" s="116" t="s">
        <v>209</v>
      </c>
      <c r="AD1007">
        <v>18</v>
      </c>
      <c r="AE1007" s="116" t="s">
        <v>94</v>
      </c>
      <c r="AF1007">
        <v>5</v>
      </c>
      <c r="AG1007" s="116" t="s">
        <v>8</v>
      </c>
      <c r="AH1007" s="116" t="s">
        <v>98</v>
      </c>
      <c r="AI1007" s="116" t="s">
        <v>8</v>
      </c>
      <c r="AJ1007" s="116" t="s">
        <v>27</v>
      </c>
      <c r="AL1007">
        <v>82</v>
      </c>
      <c r="AO1007">
        <v>82</v>
      </c>
    </row>
    <row r="1008" spans="28:41" x14ac:dyDescent="0.25">
      <c r="AB1008" s="116" t="s">
        <v>251</v>
      </c>
      <c r="AC1008" s="116" t="s">
        <v>209</v>
      </c>
      <c r="AD1008">
        <v>18</v>
      </c>
      <c r="AE1008" s="116" t="s">
        <v>94</v>
      </c>
      <c r="AF1008">
        <v>5</v>
      </c>
      <c r="AG1008" s="116" t="s">
        <v>8</v>
      </c>
      <c r="AH1008" s="116" t="s">
        <v>98</v>
      </c>
      <c r="AI1008" s="116" t="s">
        <v>8</v>
      </c>
      <c r="AJ1008" s="116" t="s">
        <v>18</v>
      </c>
      <c r="AL1008">
        <v>870</v>
      </c>
      <c r="AO1008">
        <v>870</v>
      </c>
    </row>
    <row r="1009" spans="28:41" x14ac:dyDescent="0.25">
      <c r="AB1009" s="116" t="s">
        <v>251</v>
      </c>
      <c r="AC1009" s="116" t="s">
        <v>209</v>
      </c>
      <c r="AD1009">
        <v>19</v>
      </c>
      <c r="AE1009" s="116" t="s">
        <v>99</v>
      </c>
      <c r="AF1009">
        <v>1</v>
      </c>
      <c r="AG1009" s="116" t="s">
        <v>8</v>
      </c>
      <c r="AH1009" s="116" t="s">
        <v>99</v>
      </c>
      <c r="AI1009" s="116" t="s">
        <v>8</v>
      </c>
      <c r="AJ1009" s="116" t="s">
        <v>8</v>
      </c>
      <c r="AL1009">
        <v>3236.7060000000001</v>
      </c>
      <c r="AO1009">
        <v>3236.7060000000001</v>
      </c>
    </row>
    <row r="1010" spans="28:41" x14ac:dyDescent="0.25">
      <c r="AB1010" s="116" t="s">
        <v>251</v>
      </c>
      <c r="AC1010" s="116" t="s">
        <v>209</v>
      </c>
      <c r="AD1010">
        <v>19</v>
      </c>
      <c r="AE1010" s="116" t="s">
        <v>99</v>
      </c>
      <c r="AF1010">
        <v>1</v>
      </c>
      <c r="AG1010" s="116" t="s">
        <v>8</v>
      </c>
      <c r="AH1010" s="116" t="s">
        <v>99</v>
      </c>
      <c r="AI1010" s="116" t="s">
        <v>8</v>
      </c>
      <c r="AJ1010" s="116" t="s">
        <v>14</v>
      </c>
      <c r="AL1010">
        <v>22.5</v>
      </c>
      <c r="AO1010">
        <v>22.5</v>
      </c>
    </row>
    <row r="1011" spans="28:41" x14ac:dyDescent="0.25">
      <c r="AB1011" s="116" t="s">
        <v>251</v>
      </c>
      <c r="AC1011" s="116" t="s">
        <v>209</v>
      </c>
      <c r="AD1011">
        <v>19</v>
      </c>
      <c r="AE1011" s="116" t="s">
        <v>99</v>
      </c>
      <c r="AF1011">
        <v>1</v>
      </c>
      <c r="AG1011" s="116" t="s">
        <v>8</v>
      </c>
      <c r="AH1011" s="116" t="s">
        <v>99</v>
      </c>
      <c r="AI1011" s="116" t="s">
        <v>8</v>
      </c>
      <c r="AJ1011" s="116" t="s">
        <v>15</v>
      </c>
      <c r="AL1011">
        <v>789</v>
      </c>
      <c r="AO1011">
        <v>789</v>
      </c>
    </row>
    <row r="1012" spans="28:41" x14ac:dyDescent="0.25">
      <c r="AB1012" s="116" t="s">
        <v>251</v>
      </c>
      <c r="AC1012" s="116" t="s">
        <v>209</v>
      </c>
      <c r="AD1012">
        <v>19</v>
      </c>
      <c r="AE1012" s="116" t="s">
        <v>99</v>
      </c>
      <c r="AF1012">
        <v>1</v>
      </c>
      <c r="AG1012" s="116" t="s">
        <v>8</v>
      </c>
      <c r="AH1012" s="116" t="s">
        <v>99</v>
      </c>
      <c r="AI1012" s="116" t="s">
        <v>8</v>
      </c>
      <c r="AJ1012" s="116" t="s">
        <v>27</v>
      </c>
      <c r="AL1012">
        <v>19</v>
      </c>
      <c r="AO1012">
        <v>19</v>
      </c>
    </row>
    <row r="1013" spans="28:41" x14ac:dyDescent="0.25">
      <c r="AB1013" s="116" t="s">
        <v>251</v>
      </c>
      <c r="AC1013" s="116" t="s">
        <v>209</v>
      </c>
      <c r="AD1013">
        <v>19</v>
      </c>
      <c r="AE1013" s="116" t="s">
        <v>99</v>
      </c>
      <c r="AF1013">
        <v>1</v>
      </c>
      <c r="AG1013" s="116" t="s">
        <v>8</v>
      </c>
      <c r="AH1013" s="116" t="s">
        <v>99</v>
      </c>
      <c r="AI1013" s="116" t="s">
        <v>8</v>
      </c>
      <c r="AJ1013" s="116" t="s">
        <v>18</v>
      </c>
      <c r="AL1013">
        <v>833</v>
      </c>
      <c r="AO1013">
        <v>833</v>
      </c>
    </row>
    <row r="1014" spans="28:41" x14ac:dyDescent="0.25">
      <c r="AB1014" s="116" t="s">
        <v>251</v>
      </c>
      <c r="AC1014" s="116" t="s">
        <v>209</v>
      </c>
      <c r="AD1014">
        <v>20</v>
      </c>
      <c r="AE1014" s="116" t="s">
        <v>100</v>
      </c>
      <c r="AF1014">
        <v>1</v>
      </c>
      <c r="AG1014" s="116" t="s">
        <v>9</v>
      </c>
      <c r="AH1014" s="116" t="s">
        <v>101</v>
      </c>
      <c r="AI1014" s="116" t="s">
        <v>9</v>
      </c>
      <c r="AJ1014" s="116" t="s">
        <v>9</v>
      </c>
      <c r="AL1014">
        <v>3525</v>
      </c>
      <c r="AO1014">
        <v>3525</v>
      </c>
    </row>
    <row r="1015" spans="28:41" x14ac:dyDescent="0.25">
      <c r="AB1015" s="116" t="s">
        <v>251</v>
      </c>
      <c r="AC1015" s="116" t="s">
        <v>209</v>
      </c>
      <c r="AD1015">
        <v>20</v>
      </c>
      <c r="AE1015" s="116" t="s">
        <v>100</v>
      </c>
      <c r="AF1015">
        <v>1</v>
      </c>
      <c r="AG1015" s="116" t="s">
        <v>9</v>
      </c>
      <c r="AH1015" s="116" t="s">
        <v>101</v>
      </c>
      <c r="AI1015" s="116" t="s">
        <v>9</v>
      </c>
      <c r="AJ1015" s="116" t="s">
        <v>16</v>
      </c>
      <c r="AL1015">
        <v>90</v>
      </c>
      <c r="AO1015">
        <v>90</v>
      </c>
    </row>
    <row r="1016" spans="28:41" x14ac:dyDescent="0.25">
      <c r="AB1016" s="116" t="s">
        <v>251</v>
      </c>
      <c r="AC1016" s="116" t="s">
        <v>209</v>
      </c>
      <c r="AD1016">
        <v>20</v>
      </c>
      <c r="AE1016" s="116" t="s">
        <v>100</v>
      </c>
      <c r="AF1016">
        <v>1</v>
      </c>
      <c r="AG1016" s="116" t="s">
        <v>9</v>
      </c>
      <c r="AH1016" s="116" t="s">
        <v>101</v>
      </c>
      <c r="AI1016" s="116" t="s">
        <v>9</v>
      </c>
      <c r="AJ1016" s="116" t="s">
        <v>17</v>
      </c>
      <c r="AL1016">
        <v>186</v>
      </c>
      <c r="AO1016">
        <v>186</v>
      </c>
    </row>
    <row r="1017" spans="28:41" x14ac:dyDescent="0.25">
      <c r="AB1017" s="116" t="s">
        <v>251</v>
      </c>
      <c r="AC1017" s="116" t="s">
        <v>209</v>
      </c>
      <c r="AD1017">
        <v>20</v>
      </c>
      <c r="AE1017" s="116" t="s">
        <v>100</v>
      </c>
      <c r="AF1017">
        <v>2</v>
      </c>
      <c r="AG1017" s="116" t="s">
        <v>9</v>
      </c>
      <c r="AH1017" s="116" t="s">
        <v>102</v>
      </c>
      <c r="AI1017" s="116" t="s">
        <v>9</v>
      </c>
      <c r="AJ1017" s="116" t="s">
        <v>9</v>
      </c>
      <c r="AL1017">
        <v>1521</v>
      </c>
      <c r="AO1017">
        <v>1521</v>
      </c>
    </row>
    <row r="1018" spans="28:41" x14ac:dyDescent="0.25">
      <c r="AB1018" s="116" t="s">
        <v>251</v>
      </c>
      <c r="AC1018" s="116" t="s">
        <v>209</v>
      </c>
      <c r="AD1018">
        <v>20</v>
      </c>
      <c r="AE1018" s="116" t="s">
        <v>100</v>
      </c>
      <c r="AF1018">
        <v>2</v>
      </c>
      <c r="AG1018" s="116" t="s">
        <v>9</v>
      </c>
      <c r="AH1018" s="116" t="s">
        <v>102</v>
      </c>
      <c r="AI1018" s="116" t="s">
        <v>9</v>
      </c>
      <c r="AJ1018" s="116" t="s">
        <v>20</v>
      </c>
      <c r="AL1018">
        <v>30</v>
      </c>
      <c r="AO1018">
        <v>30</v>
      </c>
    </row>
    <row r="1019" spans="28:41" x14ac:dyDescent="0.25">
      <c r="AB1019" s="116" t="s">
        <v>251</v>
      </c>
      <c r="AC1019" s="116" t="s">
        <v>209</v>
      </c>
      <c r="AD1019">
        <v>20</v>
      </c>
      <c r="AE1019" s="116" t="s">
        <v>100</v>
      </c>
      <c r="AF1019">
        <v>2</v>
      </c>
      <c r="AG1019" s="116" t="s">
        <v>9</v>
      </c>
      <c r="AH1019" s="116" t="s">
        <v>102</v>
      </c>
      <c r="AI1019" s="116" t="s">
        <v>9</v>
      </c>
      <c r="AJ1019" s="116" t="s">
        <v>11</v>
      </c>
      <c r="AL1019">
        <v>60</v>
      </c>
      <c r="AO1019">
        <v>60</v>
      </c>
    </row>
    <row r="1020" spans="28:41" x14ac:dyDescent="0.25">
      <c r="AB1020" s="116" t="s">
        <v>251</v>
      </c>
      <c r="AC1020" s="116" t="s">
        <v>209</v>
      </c>
      <c r="AD1020">
        <v>20</v>
      </c>
      <c r="AE1020" s="116" t="s">
        <v>100</v>
      </c>
      <c r="AF1020">
        <v>2</v>
      </c>
      <c r="AG1020" s="116" t="s">
        <v>9</v>
      </c>
      <c r="AH1020" s="116" t="s">
        <v>102</v>
      </c>
      <c r="AI1020" s="116" t="s">
        <v>9</v>
      </c>
      <c r="AJ1020" s="116" t="s">
        <v>14</v>
      </c>
      <c r="AL1020">
        <v>120</v>
      </c>
      <c r="AO1020">
        <v>120</v>
      </c>
    </row>
    <row r="1021" spans="28:41" x14ac:dyDescent="0.25">
      <c r="AB1021" s="116" t="s">
        <v>251</v>
      </c>
      <c r="AC1021" s="116" t="s">
        <v>209</v>
      </c>
      <c r="AD1021">
        <v>20</v>
      </c>
      <c r="AE1021" s="116" t="s">
        <v>100</v>
      </c>
      <c r="AF1021">
        <v>2</v>
      </c>
      <c r="AG1021" s="116" t="s">
        <v>9</v>
      </c>
      <c r="AH1021" s="116" t="s">
        <v>102</v>
      </c>
      <c r="AI1021" s="116" t="s">
        <v>9</v>
      </c>
      <c r="AJ1021" s="116" t="s">
        <v>15</v>
      </c>
      <c r="AL1021">
        <v>60</v>
      </c>
      <c r="AO1021">
        <v>60</v>
      </c>
    </row>
    <row r="1022" spans="28:41" x14ac:dyDescent="0.25">
      <c r="AB1022" s="116" t="s">
        <v>251</v>
      </c>
      <c r="AC1022" s="116" t="s">
        <v>209</v>
      </c>
      <c r="AD1022">
        <v>20</v>
      </c>
      <c r="AE1022" s="116" t="s">
        <v>100</v>
      </c>
      <c r="AF1022">
        <v>2</v>
      </c>
      <c r="AG1022" s="116" t="s">
        <v>9</v>
      </c>
      <c r="AH1022" s="116" t="s">
        <v>102</v>
      </c>
      <c r="AI1022" s="116" t="s">
        <v>9</v>
      </c>
      <c r="AJ1022" s="116" t="s">
        <v>17</v>
      </c>
      <c r="AL1022">
        <v>60</v>
      </c>
      <c r="AO1022">
        <v>60</v>
      </c>
    </row>
    <row r="1023" spans="28:41" x14ac:dyDescent="0.25">
      <c r="AB1023" s="116" t="s">
        <v>251</v>
      </c>
      <c r="AC1023" s="116" t="s">
        <v>209</v>
      </c>
      <c r="AD1023">
        <v>20</v>
      </c>
      <c r="AE1023" s="116" t="s">
        <v>100</v>
      </c>
      <c r="AF1023">
        <v>3</v>
      </c>
      <c r="AG1023" s="116" t="s">
        <v>9</v>
      </c>
      <c r="AH1023" s="116" t="s">
        <v>143</v>
      </c>
      <c r="AI1023" s="116" t="s">
        <v>9</v>
      </c>
      <c r="AJ1023" s="116" t="s">
        <v>9</v>
      </c>
      <c r="AL1023">
        <v>633</v>
      </c>
      <c r="AO1023">
        <v>633</v>
      </c>
    </row>
    <row r="1024" spans="28:41" x14ac:dyDescent="0.25">
      <c r="AB1024" s="116" t="s">
        <v>251</v>
      </c>
      <c r="AC1024" s="116" t="s">
        <v>209</v>
      </c>
      <c r="AD1024">
        <v>20</v>
      </c>
      <c r="AE1024" s="116" t="s">
        <v>100</v>
      </c>
      <c r="AF1024">
        <v>3</v>
      </c>
      <c r="AG1024" s="116" t="s">
        <v>9</v>
      </c>
      <c r="AH1024" s="116" t="s">
        <v>143</v>
      </c>
      <c r="AI1024" s="116" t="s">
        <v>9</v>
      </c>
      <c r="AJ1024" s="116" t="s">
        <v>20</v>
      </c>
      <c r="AL1024">
        <v>30</v>
      </c>
      <c r="AO1024">
        <v>30</v>
      </c>
    </row>
    <row r="1025" spans="28:41" x14ac:dyDescent="0.25">
      <c r="AB1025" s="116" t="s">
        <v>251</v>
      </c>
      <c r="AC1025" s="116" t="s">
        <v>209</v>
      </c>
      <c r="AD1025">
        <v>20</v>
      </c>
      <c r="AE1025" s="116" t="s">
        <v>100</v>
      </c>
      <c r="AF1025">
        <v>3</v>
      </c>
      <c r="AG1025" s="116" t="s">
        <v>9</v>
      </c>
      <c r="AH1025" s="116" t="s">
        <v>143</v>
      </c>
      <c r="AI1025" s="116" t="s">
        <v>9</v>
      </c>
      <c r="AJ1025" s="116" t="s">
        <v>14</v>
      </c>
      <c r="AL1025">
        <v>72</v>
      </c>
      <c r="AO1025">
        <v>72</v>
      </c>
    </row>
    <row r="1026" spans="28:41" x14ac:dyDescent="0.25">
      <c r="AB1026" s="116" t="s">
        <v>251</v>
      </c>
      <c r="AC1026" s="116" t="s">
        <v>209</v>
      </c>
      <c r="AD1026">
        <v>20</v>
      </c>
      <c r="AE1026" s="116" t="s">
        <v>100</v>
      </c>
      <c r="AF1026">
        <v>3</v>
      </c>
      <c r="AG1026" s="116" t="s">
        <v>9</v>
      </c>
      <c r="AH1026" s="116" t="s">
        <v>143</v>
      </c>
      <c r="AI1026" s="116" t="s">
        <v>9</v>
      </c>
      <c r="AJ1026" s="116" t="s">
        <v>15</v>
      </c>
      <c r="AL1026">
        <v>240</v>
      </c>
      <c r="AO1026">
        <v>240</v>
      </c>
    </row>
    <row r="1027" spans="28:41" x14ac:dyDescent="0.25">
      <c r="AB1027" s="116" t="s">
        <v>251</v>
      </c>
      <c r="AC1027" s="116" t="s">
        <v>209</v>
      </c>
      <c r="AD1027">
        <v>21</v>
      </c>
      <c r="AE1027" s="116" t="s">
        <v>103</v>
      </c>
      <c r="AF1027">
        <v>1</v>
      </c>
      <c r="AG1027" s="116" t="s">
        <v>13</v>
      </c>
      <c r="AH1027" s="116" t="s">
        <v>104</v>
      </c>
      <c r="AI1027" s="116" t="s">
        <v>13</v>
      </c>
      <c r="AJ1027" s="116" t="s">
        <v>20</v>
      </c>
      <c r="AL1027">
        <v>30</v>
      </c>
      <c r="AO1027">
        <v>30</v>
      </c>
    </row>
    <row r="1028" spans="28:41" x14ac:dyDescent="0.25">
      <c r="AB1028" s="116" t="s">
        <v>251</v>
      </c>
      <c r="AC1028" s="116" t="s">
        <v>209</v>
      </c>
      <c r="AD1028">
        <v>21</v>
      </c>
      <c r="AE1028" s="116" t="s">
        <v>103</v>
      </c>
      <c r="AF1028">
        <v>1</v>
      </c>
      <c r="AG1028" s="116" t="s">
        <v>13</v>
      </c>
      <c r="AH1028" s="116" t="s">
        <v>104</v>
      </c>
      <c r="AI1028" s="116" t="s">
        <v>13</v>
      </c>
      <c r="AJ1028" s="116" t="s">
        <v>15</v>
      </c>
      <c r="AL1028">
        <v>111.55589999999999</v>
      </c>
      <c r="AO1028">
        <v>111.55589999999999</v>
      </c>
    </row>
    <row r="1029" spans="28:41" x14ac:dyDescent="0.25">
      <c r="AB1029" s="116" t="s">
        <v>251</v>
      </c>
      <c r="AC1029" s="116" t="s">
        <v>209</v>
      </c>
      <c r="AD1029">
        <v>21</v>
      </c>
      <c r="AE1029" s="116" t="s">
        <v>103</v>
      </c>
      <c r="AF1029">
        <v>1</v>
      </c>
      <c r="AG1029" s="116" t="s">
        <v>13</v>
      </c>
      <c r="AH1029" s="116" t="s">
        <v>104</v>
      </c>
      <c r="AI1029" s="116" t="s">
        <v>13</v>
      </c>
      <c r="AJ1029" s="116" t="s">
        <v>13</v>
      </c>
      <c r="AL1029">
        <v>1679.5599</v>
      </c>
      <c r="AO1029">
        <v>1679.5599</v>
      </c>
    </row>
    <row r="1030" spans="28:41" x14ac:dyDescent="0.25">
      <c r="AB1030" s="116" t="s">
        <v>251</v>
      </c>
      <c r="AC1030" s="116" t="s">
        <v>209</v>
      </c>
      <c r="AD1030">
        <v>21</v>
      </c>
      <c r="AE1030" s="116" t="s">
        <v>103</v>
      </c>
      <c r="AF1030">
        <v>2</v>
      </c>
      <c r="AG1030" s="116" t="s">
        <v>13</v>
      </c>
      <c r="AH1030" s="116" t="s">
        <v>105</v>
      </c>
      <c r="AI1030" s="116" t="s">
        <v>13</v>
      </c>
      <c r="AJ1030" s="116" t="s">
        <v>20</v>
      </c>
      <c r="AL1030">
        <v>30</v>
      </c>
      <c r="AO1030">
        <v>30</v>
      </c>
    </row>
    <row r="1031" spans="28:41" x14ac:dyDescent="0.25">
      <c r="AB1031" s="116" t="s">
        <v>251</v>
      </c>
      <c r="AC1031" s="116" t="s">
        <v>209</v>
      </c>
      <c r="AD1031">
        <v>21</v>
      </c>
      <c r="AE1031" s="116" t="s">
        <v>103</v>
      </c>
      <c r="AF1031">
        <v>2</v>
      </c>
      <c r="AG1031" s="116" t="s">
        <v>13</v>
      </c>
      <c r="AH1031" s="116" t="s">
        <v>105</v>
      </c>
      <c r="AI1031" s="116" t="s">
        <v>13</v>
      </c>
      <c r="AJ1031" s="116" t="s">
        <v>15</v>
      </c>
      <c r="AL1031">
        <v>119.6853</v>
      </c>
      <c r="AO1031">
        <v>119.6853</v>
      </c>
    </row>
    <row r="1032" spans="28:41" x14ac:dyDescent="0.25">
      <c r="AB1032" s="116" t="s">
        <v>251</v>
      </c>
      <c r="AC1032" s="116" t="s">
        <v>209</v>
      </c>
      <c r="AD1032">
        <v>21</v>
      </c>
      <c r="AE1032" s="116" t="s">
        <v>103</v>
      </c>
      <c r="AF1032">
        <v>2</v>
      </c>
      <c r="AG1032" s="116" t="s">
        <v>13</v>
      </c>
      <c r="AH1032" s="116" t="s">
        <v>105</v>
      </c>
      <c r="AI1032" s="116" t="s">
        <v>13</v>
      </c>
      <c r="AJ1032" s="116" t="s">
        <v>13</v>
      </c>
      <c r="AL1032">
        <v>1372.6715999999999</v>
      </c>
      <c r="AO1032">
        <v>1372.6715999999999</v>
      </c>
    </row>
    <row r="1033" spans="28:41" x14ac:dyDescent="0.25">
      <c r="AB1033" s="116" t="s">
        <v>251</v>
      </c>
      <c r="AC1033" s="116" t="s">
        <v>209</v>
      </c>
      <c r="AD1033">
        <v>21</v>
      </c>
      <c r="AE1033" s="116" t="s">
        <v>103</v>
      </c>
      <c r="AF1033">
        <v>3</v>
      </c>
      <c r="AG1033" s="116" t="s">
        <v>13</v>
      </c>
      <c r="AH1033" s="116" t="s">
        <v>106</v>
      </c>
      <c r="AI1033" s="116" t="s">
        <v>13</v>
      </c>
      <c r="AJ1033" s="116" t="s">
        <v>20</v>
      </c>
      <c r="AL1033">
        <v>30</v>
      </c>
      <c r="AO1033">
        <v>30</v>
      </c>
    </row>
    <row r="1034" spans="28:41" x14ac:dyDescent="0.25">
      <c r="AB1034" s="116" t="s">
        <v>251</v>
      </c>
      <c r="AC1034" s="116" t="s">
        <v>209</v>
      </c>
      <c r="AD1034">
        <v>21</v>
      </c>
      <c r="AE1034" s="116" t="s">
        <v>103</v>
      </c>
      <c r="AF1034">
        <v>3</v>
      </c>
      <c r="AG1034" s="116" t="s">
        <v>13</v>
      </c>
      <c r="AH1034" s="116" t="s">
        <v>106</v>
      </c>
      <c r="AI1034" s="116" t="s">
        <v>13</v>
      </c>
      <c r="AJ1034" s="116" t="s">
        <v>15</v>
      </c>
      <c r="AL1034">
        <v>231.42859999999999</v>
      </c>
      <c r="AO1034">
        <v>231.42859999999999</v>
      </c>
    </row>
    <row r="1035" spans="28:41" x14ac:dyDescent="0.25">
      <c r="AB1035" s="116" t="s">
        <v>251</v>
      </c>
      <c r="AC1035" s="116" t="s">
        <v>209</v>
      </c>
      <c r="AD1035">
        <v>21</v>
      </c>
      <c r="AE1035" s="116" t="s">
        <v>103</v>
      </c>
      <c r="AF1035">
        <v>3</v>
      </c>
      <c r="AG1035" s="116" t="s">
        <v>13</v>
      </c>
      <c r="AH1035" s="116" t="s">
        <v>106</v>
      </c>
      <c r="AI1035" s="116" t="s">
        <v>13</v>
      </c>
      <c r="AJ1035" s="116" t="s">
        <v>13</v>
      </c>
      <c r="AL1035">
        <v>1323.3099</v>
      </c>
      <c r="AO1035">
        <v>1323.3099</v>
      </c>
    </row>
    <row r="1036" spans="28:41" x14ac:dyDescent="0.25">
      <c r="AB1036" s="116" t="s">
        <v>251</v>
      </c>
      <c r="AC1036" s="116" t="s">
        <v>209</v>
      </c>
      <c r="AD1036">
        <v>21</v>
      </c>
      <c r="AE1036" s="116" t="s">
        <v>103</v>
      </c>
      <c r="AF1036">
        <v>4</v>
      </c>
      <c r="AG1036" s="116" t="s">
        <v>13</v>
      </c>
      <c r="AH1036" s="116" t="s">
        <v>107</v>
      </c>
      <c r="AI1036" s="116" t="s">
        <v>13</v>
      </c>
      <c r="AJ1036" s="116" t="s">
        <v>8</v>
      </c>
      <c r="AL1036">
        <v>120</v>
      </c>
      <c r="AO1036">
        <v>120</v>
      </c>
    </row>
    <row r="1037" spans="28:41" x14ac:dyDescent="0.25">
      <c r="AB1037" s="116" t="s">
        <v>251</v>
      </c>
      <c r="AC1037" s="116" t="s">
        <v>209</v>
      </c>
      <c r="AD1037">
        <v>21</v>
      </c>
      <c r="AE1037" s="116" t="s">
        <v>103</v>
      </c>
      <c r="AF1037">
        <v>4</v>
      </c>
      <c r="AG1037" s="116" t="s">
        <v>13</v>
      </c>
      <c r="AH1037" s="116" t="s">
        <v>107</v>
      </c>
      <c r="AI1037" s="116" t="s">
        <v>13</v>
      </c>
      <c r="AJ1037" s="116" t="s">
        <v>20</v>
      </c>
      <c r="AL1037">
        <v>60</v>
      </c>
      <c r="AO1037">
        <v>60</v>
      </c>
    </row>
    <row r="1038" spans="28:41" x14ac:dyDescent="0.25">
      <c r="AB1038" s="116" t="s">
        <v>251</v>
      </c>
      <c r="AC1038" s="116" t="s">
        <v>209</v>
      </c>
      <c r="AD1038">
        <v>21</v>
      </c>
      <c r="AE1038" s="116" t="s">
        <v>103</v>
      </c>
      <c r="AF1038">
        <v>4</v>
      </c>
      <c r="AG1038" s="116" t="s">
        <v>13</v>
      </c>
      <c r="AH1038" s="116" t="s">
        <v>107</v>
      </c>
      <c r="AI1038" s="116" t="s">
        <v>13</v>
      </c>
      <c r="AJ1038" s="116" t="s">
        <v>13</v>
      </c>
      <c r="AL1038">
        <v>1398.2472</v>
      </c>
      <c r="AO1038">
        <v>1398.2472</v>
      </c>
    </row>
    <row r="1039" spans="28:41" x14ac:dyDescent="0.25">
      <c r="AB1039" s="116" t="s">
        <v>251</v>
      </c>
      <c r="AC1039" s="116" t="s">
        <v>209</v>
      </c>
      <c r="AD1039">
        <v>21</v>
      </c>
      <c r="AE1039" s="116" t="s">
        <v>103</v>
      </c>
      <c r="AF1039">
        <v>5</v>
      </c>
      <c r="AG1039" s="116" t="s">
        <v>13</v>
      </c>
      <c r="AH1039" s="116" t="s">
        <v>108</v>
      </c>
      <c r="AI1039" s="116" t="s">
        <v>13</v>
      </c>
      <c r="AJ1039" s="116" t="s">
        <v>8</v>
      </c>
      <c r="AL1039">
        <v>343</v>
      </c>
      <c r="AO1039">
        <v>343</v>
      </c>
    </row>
    <row r="1040" spans="28:41" x14ac:dyDescent="0.25">
      <c r="AB1040" s="116" t="s">
        <v>251</v>
      </c>
      <c r="AC1040" s="116" t="s">
        <v>209</v>
      </c>
      <c r="AD1040">
        <v>21</v>
      </c>
      <c r="AE1040" s="116" t="s">
        <v>103</v>
      </c>
      <c r="AF1040">
        <v>5</v>
      </c>
      <c r="AG1040" s="116" t="s">
        <v>13</v>
      </c>
      <c r="AH1040" s="116" t="s">
        <v>108</v>
      </c>
      <c r="AI1040" s="116" t="s">
        <v>13</v>
      </c>
      <c r="AJ1040" s="116" t="s">
        <v>20</v>
      </c>
      <c r="AL1040">
        <v>30</v>
      </c>
      <c r="AO1040">
        <v>30</v>
      </c>
    </row>
    <row r="1041" spans="28:41" x14ac:dyDescent="0.25">
      <c r="AB1041" s="116" t="s">
        <v>251</v>
      </c>
      <c r="AC1041" s="116" t="s">
        <v>209</v>
      </c>
      <c r="AD1041">
        <v>21</v>
      </c>
      <c r="AE1041" s="116" t="s">
        <v>103</v>
      </c>
      <c r="AF1041">
        <v>5</v>
      </c>
      <c r="AG1041" s="116" t="s">
        <v>13</v>
      </c>
      <c r="AH1041" s="116" t="s">
        <v>108</v>
      </c>
      <c r="AI1041" s="116" t="s">
        <v>13</v>
      </c>
      <c r="AJ1041" s="116" t="s">
        <v>11</v>
      </c>
      <c r="AL1041">
        <v>75</v>
      </c>
      <c r="AO1041">
        <v>75</v>
      </c>
    </row>
    <row r="1042" spans="28:41" x14ac:dyDescent="0.25">
      <c r="AB1042" s="116" t="s">
        <v>251</v>
      </c>
      <c r="AC1042" s="116" t="s">
        <v>209</v>
      </c>
      <c r="AD1042">
        <v>21</v>
      </c>
      <c r="AE1042" s="116" t="s">
        <v>103</v>
      </c>
      <c r="AF1042">
        <v>5</v>
      </c>
      <c r="AG1042" s="116" t="s">
        <v>13</v>
      </c>
      <c r="AH1042" s="116" t="s">
        <v>108</v>
      </c>
      <c r="AI1042" s="116" t="s">
        <v>13</v>
      </c>
      <c r="AJ1042" s="116" t="s">
        <v>17</v>
      </c>
      <c r="AL1042">
        <v>60</v>
      </c>
      <c r="AO1042">
        <v>60</v>
      </c>
    </row>
    <row r="1043" spans="28:41" x14ac:dyDescent="0.25">
      <c r="AB1043" s="116" t="s">
        <v>251</v>
      </c>
      <c r="AC1043" s="116" t="s">
        <v>209</v>
      </c>
      <c r="AD1043">
        <v>21</v>
      </c>
      <c r="AE1043" s="116" t="s">
        <v>103</v>
      </c>
      <c r="AF1043">
        <v>5</v>
      </c>
      <c r="AG1043" s="116" t="s">
        <v>13</v>
      </c>
      <c r="AH1043" s="116" t="s">
        <v>108</v>
      </c>
      <c r="AI1043" s="116" t="s">
        <v>13</v>
      </c>
      <c r="AJ1043" s="116" t="s">
        <v>18</v>
      </c>
      <c r="AL1043">
        <v>143</v>
      </c>
      <c r="AO1043">
        <v>143</v>
      </c>
    </row>
    <row r="1044" spans="28:41" x14ac:dyDescent="0.25">
      <c r="AB1044" s="116" t="s">
        <v>251</v>
      </c>
      <c r="AC1044" s="116" t="s">
        <v>209</v>
      </c>
      <c r="AD1044">
        <v>21</v>
      </c>
      <c r="AE1044" s="116" t="s">
        <v>103</v>
      </c>
      <c r="AF1044">
        <v>5</v>
      </c>
      <c r="AG1044" s="116" t="s">
        <v>13</v>
      </c>
      <c r="AH1044" s="116" t="s">
        <v>108</v>
      </c>
      <c r="AI1044" s="116" t="s">
        <v>13</v>
      </c>
      <c r="AJ1044" s="116" t="s">
        <v>13</v>
      </c>
      <c r="AL1044">
        <v>2697.0841999999998</v>
      </c>
      <c r="AO1044">
        <v>2697.0841999999998</v>
      </c>
    </row>
    <row r="1045" spans="28:41" x14ac:dyDescent="0.25">
      <c r="AB1045" s="116" t="s">
        <v>251</v>
      </c>
      <c r="AC1045" s="116" t="s">
        <v>209</v>
      </c>
      <c r="AD1045">
        <v>21</v>
      </c>
      <c r="AE1045" s="116" t="s">
        <v>103</v>
      </c>
      <c r="AF1045">
        <v>6</v>
      </c>
      <c r="AG1045" s="116" t="s">
        <v>13</v>
      </c>
      <c r="AH1045" s="116" t="s">
        <v>110</v>
      </c>
      <c r="AI1045" s="116" t="s">
        <v>13</v>
      </c>
      <c r="AJ1045" s="116" t="s">
        <v>15</v>
      </c>
      <c r="AL1045">
        <v>30</v>
      </c>
      <c r="AO1045">
        <v>30</v>
      </c>
    </row>
    <row r="1046" spans="28:41" x14ac:dyDescent="0.25">
      <c r="AB1046" s="116" t="s">
        <v>251</v>
      </c>
      <c r="AC1046" s="116" t="s">
        <v>209</v>
      </c>
      <c r="AD1046">
        <v>21</v>
      </c>
      <c r="AE1046" s="116" t="s">
        <v>103</v>
      </c>
      <c r="AF1046">
        <v>6</v>
      </c>
      <c r="AG1046" s="116" t="s">
        <v>13</v>
      </c>
      <c r="AH1046" s="116" t="s">
        <v>110</v>
      </c>
      <c r="AI1046" s="116" t="s">
        <v>13</v>
      </c>
      <c r="AJ1046" s="116" t="s">
        <v>13</v>
      </c>
      <c r="AL1046">
        <v>899.68679999999995</v>
      </c>
      <c r="AO1046">
        <v>899.68679999999995</v>
      </c>
    </row>
    <row r="1047" spans="28:41" x14ac:dyDescent="0.25">
      <c r="AB1047" s="116" t="s">
        <v>251</v>
      </c>
      <c r="AC1047" s="116" t="s">
        <v>209</v>
      </c>
      <c r="AD1047">
        <v>21</v>
      </c>
      <c r="AE1047" s="116" t="s">
        <v>103</v>
      </c>
      <c r="AF1047">
        <v>7</v>
      </c>
      <c r="AG1047" s="116" t="s">
        <v>13</v>
      </c>
      <c r="AH1047" s="116" t="s">
        <v>111</v>
      </c>
      <c r="AI1047" s="116" t="s">
        <v>13</v>
      </c>
      <c r="AJ1047" s="116" t="s">
        <v>20</v>
      </c>
      <c r="AL1047">
        <v>30</v>
      </c>
      <c r="AO1047">
        <v>30</v>
      </c>
    </row>
    <row r="1048" spans="28:41" x14ac:dyDescent="0.25">
      <c r="AB1048" s="116" t="s">
        <v>251</v>
      </c>
      <c r="AC1048" s="116" t="s">
        <v>209</v>
      </c>
      <c r="AD1048">
        <v>21</v>
      </c>
      <c r="AE1048" s="116" t="s">
        <v>103</v>
      </c>
      <c r="AF1048">
        <v>7</v>
      </c>
      <c r="AG1048" s="116" t="s">
        <v>13</v>
      </c>
      <c r="AH1048" s="116" t="s">
        <v>111</v>
      </c>
      <c r="AI1048" s="116" t="s">
        <v>13</v>
      </c>
      <c r="AJ1048" s="116" t="s">
        <v>15</v>
      </c>
      <c r="AL1048">
        <v>157.5</v>
      </c>
      <c r="AO1048">
        <v>157.5</v>
      </c>
    </row>
    <row r="1049" spans="28:41" x14ac:dyDescent="0.25">
      <c r="AB1049" s="116" t="s">
        <v>251</v>
      </c>
      <c r="AC1049" s="116" t="s">
        <v>209</v>
      </c>
      <c r="AD1049">
        <v>21</v>
      </c>
      <c r="AE1049" s="116" t="s">
        <v>103</v>
      </c>
      <c r="AF1049">
        <v>7</v>
      </c>
      <c r="AG1049" s="116" t="s">
        <v>13</v>
      </c>
      <c r="AH1049" s="116" t="s">
        <v>111</v>
      </c>
      <c r="AI1049" s="116" t="s">
        <v>13</v>
      </c>
      <c r="AJ1049" s="116" t="s">
        <v>13</v>
      </c>
      <c r="AL1049">
        <v>994.9615</v>
      </c>
      <c r="AO1049">
        <v>994.9615</v>
      </c>
    </row>
    <row r="1050" spans="28:41" x14ac:dyDescent="0.25">
      <c r="AB1050" s="116" t="s">
        <v>251</v>
      </c>
      <c r="AC1050" s="116" t="s">
        <v>209</v>
      </c>
      <c r="AD1050">
        <v>21</v>
      </c>
      <c r="AE1050" s="116" t="s">
        <v>103</v>
      </c>
      <c r="AF1050">
        <v>8</v>
      </c>
      <c r="AG1050" s="116" t="s">
        <v>13</v>
      </c>
      <c r="AH1050" s="116" t="s">
        <v>109</v>
      </c>
      <c r="AI1050" s="116" t="s">
        <v>13</v>
      </c>
      <c r="AJ1050" s="116" t="s">
        <v>20</v>
      </c>
      <c r="AL1050">
        <v>30</v>
      </c>
      <c r="AO1050">
        <v>30</v>
      </c>
    </row>
    <row r="1051" spans="28:41" x14ac:dyDescent="0.25">
      <c r="AB1051" s="116" t="s">
        <v>251</v>
      </c>
      <c r="AC1051" s="116" t="s">
        <v>209</v>
      </c>
      <c r="AD1051">
        <v>21</v>
      </c>
      <c r="AE1051" s="116" t="s">
        <v>103</v>
      </c>
      <c r="AF1051">
        <v>8</v>
      </c>
      <c r="AG1051" s="116" t="s">
        <v>13</v>
      </c>
      <c r="AH1051" s="116" t="s">
        <v>109</v>
      </c>
      <c r="AI1051" s="116" t="s">
        <v>13</v>
      </c>
      <c r="AJ1051" s="116" t="s">
        <v>15</v>
      </c>
      <c r="AL1051">
        <v>121.7358</v>
      </c>
      <c r="AO1051">
        <v>121.7358</v>
      </c>
    </row>
    <row r="1052" spans="28:41" x14ac:dyDescent="0.25">
      <c r="AB1052" s="116" t="s">
        <v>251</v>
      </c>
      <c r="AC1052" s="116" t="s">
        <v>209</v>
      </c>
      <c r="AD1052">
        <v>21</v>
      </c>
      <c r="AE1052" s="116" t="s">
        <v>103</v>
      </c>
      <c r="AF1052">
        <v>8</v>
      </c>
      <c r="AG1052" s="116" t="s">
        <v>13</v>
      </c>
      <c r="AH1052" s="116" t="s">
        <v>109</v>
      </c>
      <c r="AI1052" s="116" t="s">
        <v>13</v>
      </c>
      <c r="AJ1052" s="116" t="s">
        <v>13</v>
      </c>
      <c r="AL1052">
        <v>1226.0245</v>
      </c>
      <c r="AO1052">
        <v>1226.0245</v>
      </c>
    </row>
    <row r="1053" spans="28:41" x14ac:dyDescent="0.25">
      <c r="AB1053" s="116" t="s">
        <v>251</v>
      </c>
      <c r="AC1053" s="116" t="s">
        <v>209</v>
      </c>
      <c r="AD1053">
        <v>21</v>
      </c>
      <c r="AE1053" s="116" t="s">
        <v>103</v>
      </c>
      <c r="AF1053">
        <v>9</v>
      </c>
      <c r="AG1053" s="116" t="s">
        <v>13</v>
      </c>
      <c r="AH1053" s="116" t="s">
        <v>144</v>
      </c>
      <c r="AI1053" s="116" t="s">
        <v>13</v>
      </c>
      <c r="AJ1053" s="116" t="s">
        <v>20</v>
      </c>
      <c r="AL1053">
        <v>30</v>
      </c>
      <c r="AO1053">
        <v>30</v>
      </c>
    </row>
    <row r="1054" spans="28:41" x14ac:dyDescent="0.25">
      <c r="AB1054" s="116" t="s">
        <v>251</v>
      </c>
      <c r="AC1054" s="116" t="s">
        <v>209</v>
      </c>
      <c r="AD1054">
        <v>21</v>
      </c>
      <c r="AE1054" s="116" t="s">
        <v>103</v>
      </c>
      <c r="AF1054">
        <v>9</v>
      </c>
      <c r="AG1054" s="116" t="s">
        <v>13</v>
      </c>
      <c r="AH1054" s="116" t="s">
        <v>144</v>
      </c>
      <c r="AI1054" s="116" t="s">
        <v>13</v>
      </c>
      <c r="AJ1054" s="116" t="s">
        <v>13</v>
      </c>
      <c r="AL1054">
        <v>1059</v>
      </c>
      <c r="AO1054">
        <v>1059</v>
      </c>
    </row>
    <row r="1055" spans="28:41" x14ac:dyDescent="0.25">
      <c r="AB1055" s="116" t="s">
        <v>251</v>
      </c>
      <c r="AC1055" s="116" t="s">
        <v>209</v>
      </c>
      <c r="AD1055">
        <v>23</v>
      </c>
      <c r="AE1055" s="116" t="s">
        <v>112</v>
      </c>
      <c r="AF1055">
        <v>1</v>
      </c>
      <c r="AG1055" s="116" t="s">
        <v>13</v>
      </c>
      <c r="AH1055" s="116" t="s">
        <v>114</v>
      </c>
      <c r="AI1055" s="116" t="s">
        <v>13</v>
      </c>
      <c r="AJ1055" s="116" t="s">
        <v>25</v>
      </c>
      <c r="AL1055">
        <v>45</v>
      </c>
      <c r="AO1055">
        <v>45</v>
      </c>
    </row>
    <row r="1056" spans="28:41" x14ac:dyDescent="0.25">
      <c r="AB1056" s="116" t="s">
        <v>251</v>
      </c>
      <c r="AC1056" s="116" t="s">
        <v>209</v>
      </c>
      <c r="AD1056">
        <v>23</v>
      </c>
      <c r="AE1056" s="116" t="s">
        <v>112</v>
      </c>
      <c r="AF1056">
        <v>1</v>
      </c>
      <c r="AG1056" s="116" t="s">
        <v>13</v>
      </c>
      <c r="AH1056" s="116" t="s">
        <v>114</v>
      </c>
      <c r="AI1056" s="116" t="s">
        <v>13</v>
      </c>
      <c r="AJ1056" s="116" t="s">
        <v>15</v>
      </c>
      <c r="AL1056">
        <v>285</v>
      </c>
      <c r="AO1056">
        <v>285</v>
      </c>
    </row>
    <row r="1057" spans="28:41" x14ac:dyDescent="0.25">
      <c r="AB1057" s="116" t="s">
        <v>251</v>
      </c>
      <c r="AC1057" s="116" t="s">
        <v>209</v>
      </c>
      <c r="AD1057">
        <v>23</v>
      </c>
      <c r="AE1057" s="116" t="s">
        <v>112</v>
      </c>
      <c r="AF1057">
        <v>1</v>
      </c>
      <c r="AG1057" s="116" t="s">
        <v>13</v>
      </c>
      <c r="AH1057" s="116" t="s">
        <v>114</v>
      </c>
      <c r="AI1057" s="116" t="s">
        <v>13</v>
      </c>
      <c r="AJ1057" s="116" t="s">
        <v>13</v>
      </c>
      <c r="AL1057">
        <v>936.6</v>
      </c>
      <c r="AO1057">
        <v>936.6</v>
      </c>
    </row>
    <row r="1058" spans="28:41" x14ac:dyDescent="0.25">
      <c r="AB1058" s="116" t="s">
        <v>251</v>
      </c>
      <c r="AC1058" s="116" t="s">
        <v>209</v>
      </c>
      <c r="AD1058">
        <v>23</v>
      </c>
      <c r="AE1058" s="116" t="s">
        <v>112</v>
      </c>
      <c r="AF1058">
        <v>2</v>
      </c>
      <c r="AG1058" s="116" t="s">
        <v>13</v>
      </c>
      <c r="AH1058" s="116" t="s">
        <v>113</v>
      </c>
      <c r="AI1058" s="116" t="s">
        <v>13</v>
      </c>
      <c r="AJ1058" s="116" t="s">
        <v>20</v>
      </c>
      <c r="AL1058">
        <v>30</v>
      </c>
      <c r="AO1058">
        <v>30</v>
      </c>
    </row>
    <row r="1059" spans="28:41" x14ac:dyDescent="0.25">
      <c r="AB1059" s="116" t="s">
        <v>251</v>
      </c>
      <c r="AC1059" s="116" t="s">
        <v>209</v>
      </c>
      <c r="AD1059">
        <v>23</v>
      </c>
      <c r="AE1059" s="116" t="s">
        <v>112</v>
      </c>
      <c r="AF1059">
        <v>2</v>
      </c>
      <c r="AG1059" s="116" t="s">
        <v>13</v>
      </c>
      <c r="AH1059" s="116" t="s">
        <v>113</v>
      </c>
      <c r="AI1059" s="116" t="s">
        <v>13</v>
      </c>
      <c r="AJ1059" s="116" t="s">
        <v>15</v>
      </c>
      <c r="AL1059">
        <v>60</v>
      </c>
      <c r="AO1059">
        <v>60</v>
      </c>
    </row>
    <row r="1060" spans="28:41" x14ac:dyDescent="0.25">
      <c r="AB1060" s="116" t="s">
        <v>251</v>
      </c>
      <c r="AC1060" s="116" t="s">
        <v>209</v>
      </c>
      <c r="AD1060">
        <v>23</v>
      </c>
      <c r="AE1060" s="116" t="s">
        <v>112</v>
      </c>
      <c r="AF1060">
        <v>2</v>
      </c>
      <c r="AG1060" s="116" t="s">
        <v>13</v>
      </c>
      <c r="AH1060" s="116" t="s">
        <v>113</v>
      </c>
      <c r="AI1060" s="116" t="s">
        <v>13</v>
      </c>
      <c r="AJ1060" s="116" t="s">
        <v>13</v>
      </c>
      <c r="AL1060">
        <v>1257.4312</v>
      </c>
      <c r="AO1060">
        <v>1257.4312</v>
      </c>
    </row>
    <row r="1061" spans="28:41" x14ac:dyDescent="0.25">
      <c r="AB1061" s="116" t="s">
        <v>251</v>
      </c>
      <c r="AC1061" s="116" t="s">
        <v>209</v>
      </c>
      <c r="AD1061">
        <v>24</v>
      </c>
      <c r="AE1061" s="116" t="s">
        <v>171</v>
      </c>
      <c r="AF1061">
        <v>1</v>
      </c>
      <c r="AG1061" s="116" t="s">
        <v>15</v>
      </c>
      <c r="AH1061" s="116" t="s">
        <v>115</v>
      </c>
      <c r="AI1061" s="116" t="s">
        <v>15</v>
      </c>
      <c r="AJ1061" s="116" t="s">
        <v>8</v>
      </c>
      <c r="AL1061">
        <v>3.4615</v>
      </c>
      <c r="AO1061">
        <v>3.4615</v>
      </c>
    </row>
    <row r="1062" spans="28:41" x14ac:dyDescent="0.25">
      <c r="AB1062" s="116" t="s">
        <v>251</v>
      </c>
      <c r="AC1062" s="116" t="s">
        <v>209</v>
      </c>
      <c r="AD1062">
        <v>24</v>
      </c>
      <c r="AE1062" s="116" t="s">
        <v>171</v>
      </c>
      <c r="AF1062">
        <v>1</v>
      </c>
      <c r="AG1062" s="116" t="s">
        <v>15</v>
      </c>
      <c r="AH1062" s="116" t="s">
        <v>115</v>
      </c>
      <c r="AI1062" s="116" t="s">
        <v>15</v>
      </c>
      <c r="AJ1062" s="116" t="s">
        <v>20</v>
      </c>
      <c r="AL1062">
        <v>5.3097000000000003</v>
      </c>
      <c r="AO1062">
        <v>5.3097000000000003</v>
      </c>
    </row>
    <row r="1063" spans="28:41" x14ac:dyDescent="0.25">
      <c r="AB1063" s="116" t="s">
        <v>251</v>
      </c>
      <c r="AC1063" s="116" t="s">
        <v>209</v>
      </c>
      <c r="AD1063">
        <v>24</v>
      </c>
      <c r="AE1063" s="116" t="s">
        <v>171</v>
      </c>
      <c r="AF1063">
        <v>1</v>
      </c>
      <c r="AG1063" s="116" t="s">
        <v>15</v>
      </c>
      <c r="AH1063" s="116" t="s">
        <v>115</v>
      </c>
      <c r="AI1063" s="116" t="s">
        <v>15</v>
      </c>
      <c r="AJ1063" s="116" t="s">
        <v>15</v>
      </c>
      <c r="AL1063">
        <v>4058.3510000000001</v>
      </c>
      <c r="AO1063">
        <v>4058.3510000000001</v>
      </c>
    </row>
    <row r="1064" spans="28:41" x14ac:dyDescent="0.25">
      <c r="AB1064" s="116" t="s">
        <v>251</v>
      </c>
      <c r="AC1064" s="116" t="s">
        <v>209</v>
      </c>
      <c r="AD1064">
        <v>24</v>
      </c>
      <c r="AE1064" s="116" t="s">
        <v>171</v>
      </c>
      <c r="AF1064">
        <v>1</v>
      </c>
      <c r="AG1064" s="116" t="s">
        <v>15</v>
      </c>
      <c r="AH1064" s="116" t="s">
        <v>115</v>
      </c>
      <c r="AI1064" s="116" t="s">
        <v>15</v>
      </c>
      <c r="AJ1064" s="116" t="s">
        <v>27</v>
      </c>
      <c r="AL1064">
        <v>3</v>
      </c>
      <c r="AO1064">
        <v>3</v>
      </c>
    </row>
    <row r="1065" spans="28:41" x14ac:dyDescent="0.25">
      <c r="AB1065" s="116" t="s">
        <v>251</v>
      </c>
      <c r="AC1065" s="116" t="s">
        <v>209</v>
      </c>
      <c r="AD1065">
        <v>24</v>
      </c>
      <c r="AE1065" s="116" t="s">
        <v>171</v>
      </c>
      <c r="AF1065">
        <v>1</v>
      </c>
      <c r="AG1065" s="116" t="s">
        <v>15</v>
      </c>
      <c r="AH1065" s="116" t="s">
        <v>115</v>
      </c>
      <c r="AI1065" s="116" t="s">
        <v>15</v>
      </c>
      <c r="AJ1065" s="116" t="s">
        <v>17</v>
      </c>
      <c r="AL1065">
        <v>6</v>
      </c>
      <c r="AO1065">
        <v>6</v>
      </c>
    </row>
    <row r="1066" spans="28:41" x14ac:dyDescent="0.25">
      <c r="AB1066" s="116" t="s">
        <v>251</v>
      </c>
      <c r="AC1066" s="116" t="s">
        <v>209</v>
      </c>
      <c r="AD1066">
        <v>24</v>
      </c>
      <c r="AE1066" s="116" t="s">
        <v>171</v>
      </c>
      <c r="AF1066">
        <v>1</v>
      </c>
      <c r="AG1066" s="116" t="s">
        <v>15</v>
      </c>
      <c r="AH1066" s="116" t="s">
        <v>115</v>
      </c>
      <c r="AI1066" s="116" t="s">
        <v>15</v>
      </c>
      <c r="AJ1066" s="116" t="s">
        <v>13</v>
      </c>
      <c r="AL1066">
        <v>71.25</v>
      </c>
      <c r="AO1066">
        <v>71.25</v>
      </c>
    </row>
    <row r="1067" spans="28:41" x14ac:dyDescent="0.25">
      <c r="AB1067" s="116" t="s">
        <v>251</v>
      </c>
      <c r="AC1067" s="116" t="s">
        <v>209</v>
      </c>
      <c r="AD1067">
        <v>24</v>
      </c>
      <c r="AE1067" s="116" t="s">
        <v>171</v>
      </c>
      <c r="AF1067">
        <v>2</v>
      </c>
      <c r="AG1067" s="116" t="s">
        <v>15</v>
      </c>
      <c r="AH1067" s="116" t="s">
        <v>116</v>
      </c>
      <c r="AI1067" s="116" t="s">
        <v>15</v>
      </c>
      <c r="AJ1067" s="116" t="s">
        <v>8</v>
      </c>
      <c r="AL1067">
        <v>27.692299999999999</v>
      </c>
      <c r="AO1067">
        <v>27.692299999999999</v>
      </c>
    </row>
    <row r="1068" spans="28:41" x14ac:dyDescent="0.25">
      <c r="AB1068" s="116" t="s">
        <v>251</v>
      </c>
      <c r="AC1068" s="116" t="s">
        <v>209</v>
      </c>
      <c r="AD1068">
        <v>24</v>
      </c>
      <c r="AE1068" s="116" t="s">
        <v>171</v>
      </c>
      <c r="AF1068">
        <v>2</v>
      </c>
      <c r="AG1068" s="116" t="s">
        <v>15</v>
      </c>
      <c r="AH1068" s="116" t="s">
        <v>116</v>
      </c>
      <c r="AI1068" s="116" t="s">
        <v>15</v>
      </c>
      <c r="AJ1068" s="116" t="s">
        <v>20</v>
      </c>
      <c r="AL1068">
        <v>5.3097000000000003</v>
      </c>
      <c r="AO1068">
        <v>5.3097000000000003</v>
      </c>
    </row>
    <row r="1069" spans="28:41" x14ac:dyDescent="0.25">
      <c r="AB1069" s="116" t="s">
        <v>251</v>
      </c>
      <c r="AC1069" s="116" t="s">
        <v>209</v>
      </c>
      <c r="AD1069">
        <v>24</v>
      </c>
      <c r="AE1069" s="116" t="s">
        <v>171</v>
      </c>
      <c r="AF1069">
        <v>2</v>
      </c>
      <c r="AG1069" s="116" t="s">
        <v>15</v>
      </c>
      <c r="AH1069" s="116" t="s">
        <v>116</v>
      </c>
      <c r="AI1069" s="116" t="s">
        <v>15</v>
      </c>
      <c r="AJ1069" s="116" t="s">
        <v>15</v>
      </c>
      <c r="AL1069">
        <v>3119.8013000000001</v>
      </c>
      <c r="AO1069">
        <v>3119.8013000000001</v>
      </c>
    </row>
    <row r="1070" spans="28:41" x14ac:dyDescent="0.25">
      <c r="AB1070" s="116" t="s">
        <v>251</v>
      </c>
      <c r="AC1070" s="116" t="s">
        <v>209</v>
      </c>
      <c r="AD1070">
        <v>24</v>
      </c>
      <c r="AE1070" s="116" t="s">
        <v>171</v>
      </c>
      <c r="AF1070">
        <v>2</v>
      </c>
      <c r="AG1070" s="116" t="s">
        <v>15</v>
      </c>
      <c r="AH1070" s="116" t="s">
        <v>116</v>
      </c>
      <c r="AI1070" s="116" t="s">
        <v>15</v>
      </c>
      <c r="AJ1070" s="116" t="s">
        <v>27</v>
      </c>
      <c r="AL1070">
        <v>28.5</v>
      </c>
      <c r="AO1070">
        <v>28.5</v>
      </c>
    </row>
    <row r="1071" spans="28:41" x14ac:dyDescent="0.25">
      <c r="AB1071" s="116" t="s">
        <v>251</v>
      </c>
      <c r="AC1071" s="116" t="s">
        <v>209</v>
      </c>
      <c r="AD1071">
        <v>24</v>
      </c>
      <c r="AE1071" s="116" t="s">
        <v>171</v>
      </c>
      <c r="AF1071">
        <v>2</v>
      </c>
      <c r="AG1071" s="116" t="s">
        <v>15</v>
      </c>
      <c r="AH1071" s="116" t="s">
        <v>116</v>
      </c>
      <c r="AI1071" s="116" t="s">
        <v>15</v>
      </c>
      <c r="AJ1071" s="116" t="s">
        <v>17</v>
      </c>
      <c r="AL1071">
        <v>122</v>
      </c>
      <c r="AO1071">
        <v>122</v>
      </c>
    </row>
    <row r="1072" spans="28:41" x14ac:dyDescent="0.25">
      <c r="AB1072" s="116" t="s">
        <v>251</v>
      </c>
      <c r="AC1072" s="116" t="s">
        <v>209</v>
      </c>
      <c r="AD1072">
        <v>24</v>
      </c>
      <c r="AE1072" s="116" t="s">
        <v>171</v>
      </c>
      <c r="AF1072">
        <v>3</v>
      </c>
      <c r="AG1072" s="116" t="s">
        <v>15</v>
      </c>
      <c r="AH1072" s="116" t="s">
        <v>117</v>
      </c>
      <c r="AI1072" s="116" t="s">
        <v>15</v>
      </c>
      <c r="AJ1072" s="116" t="s">
        <v>20</v>
      </c>
      <c r="AL1072">
        <v>5.8407</v>
      </c>
      <c r="AO1072">
        <v>5.8407</v>
      </c>
    </row>
    <row r="1073" spans="28:41" x14ac:dyDescent="0.25">
      <c r="AB1073" s="116" t="s">
        <v>251</v>
      </c>
      <c r="AC1073" s="116" t="s">
        <v>209</v>
      </c>
      <c r="AD1073">
        <v>24</v>
      </c>
      <c r="AE1073" s="116" t="s">
        <v>171</v>
      </c>
      <c r="AF1073">
        <v>3</v>
      </c>
      <c r="AG1073" s="116" t="s">
        <v>15</v>
      </c>
      <c r="AH1073" s="116" t="s">
        <v>117</v>
      </c>
      <c r="AI1073" s="116" t="s">
        <v>15</v>
      </c>
      <c r="AJ1073" s="116" t="s">
        <v>15</v>
      </c>
      <c r="AL1073">
        <v>6539.9133000000002</v>
      </c>
      <c r="AO1073">
        <v>6539.9133000000002</v>
      </c>
    </row>
    <row r="1074" spans="28:41" x14ac:dyDescent="0.25">
      <c r="AB1074" s="116" t="s">
        <v>251</v>
      </c>
      <c r="AC1074" s="116" t="s">
        <v>209</v>
      </c>
      <c r="AD1074">
        <v>24</v>
      </c>
      <c r="AE1074" s="116" t="s">
        <v>171</v>
      </c>
      <c r="AF1074">
        <v>3</v>
      </c>
      <c r="AG1074" s="116" t="s">
        <v>15</v>
      </c>
      <c r="AH1074" s="116" t="s">
        <v>117</v>
      </c>
      <c r="AI1074" s="116" t="s">
        <v>15</v>
      </c>
      <c r="AJ1074" s="116" t="s">
        <v>17</v>
      </c>
      <c r="AL1074">
        <v>6</v>
      </c>
      <c r="AO1074">
        <v>6</v>
      </c>
    </row>
    <row r="1075" spans="28:41" x14ac:dyDescent="0.25">
      <c r="AB1075" s="116" t="s">
        <v>251</v>
      </c>
      <c r="AC1075" s="116" t="s">
        <v>209</v>
      </c>
      <c r="AD1075">
        <v>24</v>
      </c>
      <c r="AE1075" s="116" t="s">
        <v>171</v>
      </c>
      <c r="AF1075">
        <v>3</v>
      </c>
      <c r="AG1075" s="116" t="s">
        <v>15</v>
      </c>
      <c r="AH1075" s="116" t="s">
        <v>117</v>
      </c>
      <c r="AI1075" s="116" t="s">
        <v>15</v>
      </c>
      <c r="AJ1075" s="116" t="s">
        <v>13</v>
      </c>
      <c r="AL1075">
        <v>120</v>
      </c>
      <c r="AO1075">
        <v>120</v>
      </c>
    </row>
    <row r="1076" spans="28:41" x14ac:dyDescent="0.25">
      <c r="AB1076" s="116" t="s">
        <v>251</v>
      </c>
      <c r="AC1076" s="116" t="s">
        <v>209</v>
      </c>
      <c r="AD1076">
        <v>24</v>
      </c>
      <c r="AE1076" s="116" t="s">
        <v>171</v>
      </c>
      <c r="AF1076">
        <v>3</v>
      </c>
      <c r="AG1076" s="116" t="s">
        <v>15</v>
      </c>
      <c r="AH1076" s="116" t="s">
        <v>117</v>
      </c>
      <c r="AI1076" s="116" t="s">
        <v>15</v>
      </c>
      <c r="AJ1076" s="116" t="s">
        <v>19</v>
      </c>
      <c r="AL1076">
        <v>30</v>
      </c>
      <c r="AO1076">
        <v>30</v>
      </c>
    </row>
    <row r="1077" spans="28:41" x14ac:dyDescent="0.25">
      <c r="AB1077" s="116" t="s">
        <v>251</v>
      </c>
      <c r="AC1077" s="116" t="s">
        <v>209</v>
      </c>
      <c r="AD1077">
        <v>24</v>
      </c>
      <c r="AE1077" s="116" t="s">
        <v>171</v>
      </c>
      <c r="AF1077">
        <v>4</v>
      </c>
      <c r="AG1077" s="116" t="s">
        <v>15</v>
      </c>
      <c r="AH1077" s="116" t="s">
        <v>118</v>
      </c>
      <c r="AI1077" s="116" t="s">
        <v>15</v>
      </c>
      <c r="AJ1077" s="116" t="s">
        <v>8</v>
      </c>
      <c r="AL1077">
        <v>13.8462</v>
      </c>
      <c r="AO1077">
        <v>13.8462</v>
      </c>
    </row>
    <row r="1078" spans="28:41" x14ac:dyDescent="0.25">
      <c r="AB1078" s="116" t="s">
        <v>251</v>
      </c>
      <c r="AC1078" s="116" t="s">
        <v>209</v>
      </c>
      <c r="AD1078">
        <v>24</v>
      </c>
      <c r="AE1078" s="116" t="s">
        <v>171</v>
      </c>
      <c r="AF1078">
        <v>4</v>
      </c>
      <c r="AG1078" s="116" t="s">
        <v>15</v>
      </c>
      <c r="AH1078" s="116" t="s">
        <v>118</v>
      </c>
      <c r="AI1078" s="116" t="s">
        <v>15</v>
      </c>
      <c r="AJ1078" s="116" t="s">
        <v>20</v>
      </c>
      <c r="AL1078">
        <v>8.4955999999999996</v>
      </c>
      <c r="AO1078">
        <v>8.4955999999999996</v>
      </c>
    </row>
    <row r="1079" spans="28:41" x14ac:dyDescent="0.25">
      <c r="AB1079" s="116" t="s">
        <v>251</v>
      </c>
      <c r="AC1079" s="116" t="s">
        <v>209</v>
      </c>
      <c r="AD1079">
        <v>24</v>
      </c>
      <c r="AE1079" s="116" t="s">
        <v>171</v>
      </c>
      <c r="AF1079">
        <v>4</v>
      </c>
      <c r="AG1079" s="116" t="s">
        <v>15</v>
      </c>
      <c r="AH1079" s="116" t="s">
        <v>118</v>
      </c>
      <c r="AI1079" s="116" t="s">
        <v>15</v>
      </c>
      <c r="AJ1079" s="116" t="s">
        <v>15</v>
      </c>
      <c r="AL1079">
        <v>5019.5434999999998</v>
      </c>
      <c r="AO1079">
        <v>5019.5434999999998</v>
      </c>
    </row>
    <row r="1080" spans="28:41" x14ac:dyDescent="0.25">
      <c r="AB1080" s="116" t="s">
        <v>251</v>
      </c>
      <c r="AC1080" s="116" t="s">
        <v>209</v>
      </c>
      <c r="AD1080">
        <v>24</v>
      </c>
      <c r="AE1080" s="116" t="s">
        <v>171</v>
      </c>
      <c r="AF1080">
        <v>4</v>
      </c>
      <c r="AG1080" s="116" t="s">
        <v>15</v>
      </c>
      <c r="AH1080" s="116" t="s">
        <v>118</v>
      </c>
      <c r="AI1080" s="116" t="s">
        <v>15</v>
      </c>
      <c r="AJ1080" s="116" t="s">
        <v>27</v>
      </c>
      <c r="AL1080">
        <v>66</v>
      </c>
      <c r="AO1080">
        <v>66</v>
      </c>
    </row>
    <row r="1081" spans="28:41" x14ac:dyDescent="0.25">
      <c r="AB1081" s="116" t="s">
        <v>251</v>
      </c>
      <c r="AC1081" s="116" t="s">
        <v>209</v>
      </c>
      <c r="AD1081">
        <v>24</v>
      </c>
      <c r="AE1081" s="116" t="s">
        <v>171</v>
      </c>
      <c r="AF1081">
        <v>4</v>
      </c>
      <c r="AG1081" s="116" t="s">
        <v>15</v>
      </c>
      <c r="AH1081" s="116" t="s">
        <v>118</v>
      </c>
      <c r="AI1081" s="116" t="s">
        <v>15</v>
      </c>
      <c r="AJ1081" s="116" t="s">
        <v>17</v>
      </c>
      <c r="AL1081">
        <v>109</v>
      </c>
      <c r="AO1081">
        <v>109</v>
      </c>
    </row>
    <row r="1082" spans="28:41" x14ac:dyDescent="0.25">
      <c r="AB1082" s="116" t="s">
        <v>251</v>
      </c>
      <c r="AC1082" s="116" t="s">
        <v>209</v>
      </c>
      <c r="AD1082">
        <v>24</v>
      </c>
      <c r="AE1082" s="116" t="s">
        <v>171</v>
      </c>
      <c r="AF1082">
        <v>4</v>
      </c>
      <c r="AG1082" s="116" t="s">
        <v>15</v>
      </c>
      <c r="AH1082" s="116" t="s">
        <v>118</v>
      </c>
      <c r="AI1082" s="116" t="s">
        <v>15</v>
      </c>
      <c r="AJ1082" s="116" t="s">
        <v>19</v>
      </c>
      <c r="AL1082">
        <v>30</v>
      </c>
      <c r="AO1082">
        <v>30</v>
      </c>
    </row>
    <row r="1083" spans="28:41" x14ac:dyDescent="0.25">
      <c r="AB1083" s="116" t="s">
        <v>251</v>
      </c>
      <c r="AC1083" s="116" t="s">
        <v>209</v>
      </c>
      <c r="AD1083">
        <v>25</v>
      </c>
      <c r="AE1083" s="116" t="s">
        <v>119</v>
      </c>
      <c r="AF1083">
        <v>1</v>
      </c>
      <c r="AG1083" s="116" t="s">
        <v>15</v>
      </c>
      <c r="AH1083" s="116" t="s">
        <v>119</v>
      </c>
      <c r="AI1083" s="116" t="s">
        <v>15</v>
      </c>
      <c r="AJ1083" s="116" t="s">
        <v>20</v>
      </c>
      <c r="AL1083">
        <v>0.53100000000000003</v>
      </c>
      <c r="AO1083">
        <v>0.53100000000000003</v>
      </c>
    </row>
    <row r="1084" spans="28:41" x14ac:dyDescent="0.25">
      <c r="AB1084" s="116" t="s">
        <v>251</v>
      </c>
      <c r="AC1084" s="116" t="s">
        <v>209</v>
      </c>
      <c r="AD1084">
        <v>25</v>
      </c>
      <c r="AE1084" s="116" t="s">
        <v>119</v>
      </c>
      <c r="AF1084">
        <v>1</v>
      </c>
      <c r="AG1084" s="116" t="s">
        <v>15</v>
      </c>
      <c r="AH1084" s="116" t="s">
        <v>119</v>
      </c>
      <c r="AI1084" s="116" t="s">
        <v>15</v>
      </c>
      <c r="AJ1084" s="116" t="s">
        <v>15</v>
      </c>
      <c r="AL1084">
        <v>1191.1071999999999</v>
      </c>
      <c r="AO1084">
        <v>1191.1071999999999</v>
      </c>
    </row>
    <row r="1085" spans="28:41" x14ac:dyDescent="0.25">
      <c r="AB1085" s="116" t="s">
        <v>251</v>
      </c>
      <c r="AC1085" s="116" t="s">
        <v>209</v>
      </c>
      <c r="AD1085">
        <v>25</v>
      </c>
      <c r="AE1085" s="116" t="s">
        <v>119</v>
      </c>
      <c r="AF1085">
        <v>1</v>
      </c>
      <c r="AG1085" s="116" t="s">
        <v>15</v>
      </c>
      <c r="AH1085" s="116" t="s">
        <v>119</v>
      </c>
      <c r="AI1085" s="116" t="s">
        <v>15</v>
      </c>
      <c r="AJ1085" s="116" t="s">
        <v>17</v>
      </c>
      <c r="AL1085">
        <v>6</v>
      </c>
      <c r="AO1085">
        <v>6</v>
      </c>
    </row>
    <row r="1086" spans="28:41" x14ac:dyDescent="0.25">
      <c r="AB1086" s="116" t="s">
        <v>251</v>
      </c>
      <c r="AC1086" s="116" t="s">
        <v>209</v>
      </c>
      <c r="AD1086">
        <v>25</v>
      </c>
      <c r="AE1086" s="116" t="s">
        <v>119</v>
      </c>
      <c r="AF1086">
        <v>2</v>
      </c>
      <c r="AG1086" s="116" t="s">
        <v>15</v>
      </c>
      <c r="AH1086" s="116" t="s">
        <v>121</v>
      </c>
      <c r="AI1086" s="116" t="s">
        <v>15</v>
      </c>
      <c r="AJ1086" s="116" t="s">
        <v>20</v>
      </c>
      <c r="AL1086">
        <v>0.79649999999999999</v>
      </c>
      <c r="AO1086">
        <v>0.79649999999999999</v>
      </c>
    </row>
    <row r="1087" spans="28:41" x14ac:dyDescent="0.25">
      <c r="AB1087" s="116" t="s">
        <v>251</v>
      </c>
      <c r="AC1087" s="116" t="s">
        <v>209</v>
      </c>
      <c r="AD1087">
        <v>25</v>
      </c>
      <c r="AE1087" s="116" t="s">
        <v>119</v>
      </c>
      <c r="AF1087">
        <v>2</v>
      </c>
      <c r="AG1087" s="116" t="s">
        <v>15</v>
      </c>
      <c r="AH1087" s="116" t="s">
        <v>121</v>
      </c>
      <c r="AI1087" s="116" t="s">
        <v>15</v>
      </c>
      <c r="AJ1087" s="116" t="s">
        <v>15</v>
      </c>
      <c r="AL1087">
        <v>1056.5977</v>
      </c>
      <c r="AO1087">
        <v>1056.5977</v>
      </c>
    </row>
    <row r="1088" spans="28:41" x14ac:dyDescent="0.25">
      <c r="AB1088" s="116" t="s">
        <v>251</v>
      </c>
      <c r="AC1088" s="116" t="s">
        <v>209</v>
      </c>
      <c r="AD1088">
        <v>25</v>
      </c>
      <c r="AE1088" s="116" t="s">
        <v>119</v>
      </c>
      <c r="AF1088">
        <v>2</v>
      </c>
      <c r="AG1088" s="116" t="s">
        <v>15</v>
      </c>
      <c r="AH1088" s="116" t="s">
        <v>121</v>
      </c>
      <c r="AI1088" s="116" t="s">
        <v>15</v>
      </c>
      <c r="AJ1088" s="116" t="s">
        <v>17</v>
      </c>
      <c r="AL1088">
        <v>4</v>
      </c>
      <c r="AO1088">
        <v>4</v>
      </c>
    </row>
    <row r="1089" spans="28:41" x14ac:dyDescent="0.25">
      <c r="AB1089" s="116" t="s">
        <v>251</v>
      </c>
      <c r="AC1089" s="116" t="s">
        <v>209</v>
      </c>
      <c r="AD1089">
        <v>25</v>
      </c>
      <c r="AE1089" s="116" t="s">
        <v>119</v>
      </c>
      <c r="AF1089">
        <v>3</v>
      </c>
      <c r="AG1089" s="116" t="s">
        <v>15</v>
      </c>
      <c r="AH1089" s="116" t="s">
        <v>120</v>
      </c>
      <c r="AI1089" s="116" t="s">
        <v>15</v>
      </c>
      <c r="AJ1089" s="116" t="s">
        <v>20</v>
      </c>
      <c r="AL1089">
        <v>1.5929</v>
      </c>
      <c r="AO1089">
        <v>1.5929</v>
      </c>
    </row>
    <row r="1090" spans="28:41" x14ac:dyDescent="0.25">
      <c r="AB1090" s="116" t="s">
        <v>251</v>
      </c>
      <c r="AC1090" s="116" t="s">
        <v>209</v>
      </c>
      <c r="AD1090">
        <v>25</v>
      </c>
      <c r="AE1090" s="116" t="s">
        <v>119</v>
      </c>
      <c r="AF1090">
        <v>3</v>
      </c>
      <c r="AG1090" s="116" t="s">
        <v>15</v>
      </c>
      <c r="AH1090" s="116" t="s">
        <v>120</v>
      </c>
      <c r="AI1090" s="116" t="s">
        <v>15</v>
      </c>
      <c r="AJ1090" s="116" t="s">
        <v>15</v>
      </c>
      <c r="AL1090">
        <v>2122.3087999999998</v>
      </c>
      <c r="AO1090">
        <v>2122.3087999999998</v>
      </c>
    </row>
    <row r="1091" spans="28:41" x14ac:dyDescent="0.25">
      <c r="AB1091" s="116" t="s">
        <v>251</v>
      </c>
      <c r="AC1091" s="116" t="s">
        <v>209</v>
      </c>
      <c r="AD1091">
        <v>25</v>
      </c>
      <c r="AE1091" s="116" t="s">
        <v>119</v>
      </c>
      <c r="AF1091">
        <v>3</v>
      </c>
      <c r="AG1091" s="116" t="s">
        <v>15</v>
      </c>
      <c r="AH1091" s="116" t="s">
        <v>120</v>
      </c>
      <c r="AI1091" s="116" t="s">
        <v>15</v>
      </c>
      <c r="AJ1091" s="116" t="s">
        <v>27</v>
      </c>
      <c r="AL1091">
        <v>7.5</v>
      </c>
      <c r="AO1091">
        <v>7.5</v>
      </c>
    </row>
    <row r="1092" spans="28:41" x14ac:dyDescent="0.25">
      <c r="AB1092" s="116" t="s">
        <v>251</v>
      </c>
      <c r="AC1092" s="116" t="s">
        <v>209</v>
      </c>
      <c r="AD1092">
        <v>25</v>
      </c>
      <c r="AE1092" s="116" t="s">
        <v>119</v>
      </c>
      <c r="AF1092">
        <v>3</v>
      </c>
      <c r="AG1092" s="116" t="s">
        <v>15</v>
      </c>
      <c r="AH1092" s="116" t="s">
        <v>120</v>
      </c>
      <c r="AI1092" s="116" t="s">
        <v>15</v>
      </c>
      <c r="AJ1092" s="116" t="s">
        <v>17</v>
      </c>
      <c r="AL1092">
        <v>2</v>
      </c>
      <c r="AO1092">
        <v>2</v>
      </c>
    </row>
    <row r="1093" spans="28:41" x14ac:dyDescent="0.25">
      <c r="AB1093" s="116" t="s">
        <v>251</v>
      </c>
      <c r="AC1093" s="116" t="s">
        <v>209</v>
      </c>
      <c r="AD1093">
        <v>26</v>
      </c>
      <c r="AE1093" s="116" t="s">
        <v>122</v>
      </c>
      <c r="AF1093">
        <v>1</v>
      </c>
      <c r="AG1093" s="116" t="s">
        <v>18</v>
      </c>
      <c r="AH1093" s="116" t="s">
        <v>123</v>
      </c>
      <c r="AI1093" s="116" t="s">
        <v>18</v>
      </c>
      <c r="AJ1093" s="116" t="s">
        <v>8</v>
      </c>
      <c r="AK1093">
        <v>240</v>
      </c>
      <c r="AL1093">
        <v>-22</v>
      </c>
      <c r="AM1093" t="s">
        <v>267</v>
      </c>
      <c r="AO1093">
        <v>218</v>
      </c>
    </row>
    <row r="1094" spans="28:41" x14ac:dyDescent="0.25">
      <c r="AB1094" s="116" t="s">
        <v>251</v>
      </c>
      <c r="AC1094" s="116" t="s">
        <v>209</v>
      </c>
      <c r="AD1094">
        <v>26</v>
      </c>
      <c r="AE1094" s="116" t="s">
        <v>122</v>
      </c>
      <c r="AF1094">
        <v>1</v>
      </c>
      <c r="AG1094" s="116" t="s">
        <v>18</v>
      </c>
      <c r="AH1094" s="116" t="s">
        <v>123</v>
      </c>
      <c r="AI1094" s="116" t="s">
        <v>18</v>
      </c>
      <c r="AJ1094" s="116" t="s">
        <v>16</v>
      </c>
      <c r="AK1094">
        <v>16.842099999999999</v>
      </c>
      <c r="AL1094">
        <v>-8.5662379310344807</v>
      </c>
      <c r="AM1094" t="s">
        <v>268</v>
      </c>
      <c r="AO1094">
        <v>8.2758620689655178</v>
      </c>
    </row>
    <row r="1095" spans="28:41" x14ac:dyDescent="0.25">
      <c r="AB1095" s="116" t="s">
        <v>251</v>
      </c>
      <c r="AC1095" s="116" t="s">
        <v>209</v>
      </c>
      <c r="AD1095">
        <v>26</v>
      </c>
      <c r="AE1095" s="116" t="s">
        <v>122</v>
      </c>
      <c r="AF1095">
        <v>1</v>
      </c>
      <c r="AG1095" s="116" t="s">
        <v>18</v>
      </c>
      <c r="AH1095" s="116" t="s">
        <v>123</v>
      </c>
      <c r="AI1095" s="116" t="s">
        <v>18</v>
      </c>
      <c r="AJ1095" s="116" t="s">
        <v>18</v>
      </c>
      <c r="AL1095">
        <v>1035.972</v>
      </c>
      <c r="AO1095">
        <v>1035.972</v>
      </c>
    </row>
    <row r="1096" spans="28:41" x14ac:dyDescent="0.25">
      <c r="AB1096" s="116" t="s">
        <v>251</v>
      </c>
      <c r="AC1096" s="116" t="s">
        <v>209</v>
      </c>
      <c r="AD1096">
        <v>26</v>
      </c>
      <c r="AE1096" s="116" t="s">
        <v>122</v>
      </c>
      <c r="AF1096">
        <v>1</v>
      </c>
      <c r="AG1096" s="116" t="s">
        <v>18</v>
      </c>
      <c r="AH1096" s="116" t="s">
        <v>123</v>
      </c>
      <c r="AI1096" s="116" t="s">
        <v>18</v>
      </c>
      <c r="AJ1096" s="116" t="s">
        <v>13</v>
      </c>
      <c r="AL1096">
        <v>82.5</v>
      </c>
      <c r="AO1096">
        <v>82.5</v>
      </c>
    </row>
    <row r="1097" spans="28:41" x14ac:dyDescent="0.25">
      <c r="AB1097" s="116" t="s">
        <v>251</v>
      </c>
      <c r="AC1097" s="116" t="s">
        <v>209</v>
      </c>
      <c r="AD1097">
        <v>26</v>
      </c>
      <c r="AE1097" s="116" t="s">
        <v>122</v>
      </c>
      <c r="AF1097">
        <v>2</v>
      </c>
      <c r="AG1097" s="116" t="s">
        <v>18</v>
      </c>
      <c r="AH1097" s="116" t="s">
        <v>124</v>
      </c>
      <c r="AI1097" s="116" t="s">
        <v>18</v>
      </c>
      <c r="AJ1097" s="116" t="s">
        <v>15</v>
      </c>
      <c r="AK1097">
        <v>105</v>
      </c>
      <c r="AL1097">
        <v>-67</v>
      </c>
      <c r="AM1097" t="s">
        <v>269</v>
      </c>
      <c r="AO1097">
        <v>38</v>
      </c>
    </row>
    <row r="1098" spans="28:41" x14ac:dyDescent="0.25">
      <c r="AB1098" s="116" t="s">
        <v>251</v>
      </c>
      <c r="AC1098" s="116" t="s">
        <v>209</v>
      </c>
      <c r="AD1098">
        <v>26</v>
      </c>
      <c r="AE1098" s="116" t="s">
        <v>122</v>
      </c>
      <c r="AF1098">
        <v>2</v>
      </c>
      <c r="AG1098" s="116" t="s">
        <v>18</v>
      </c>
      <c r="AH1098" s="116" t="s">
        <v>124</v>
      </c>
      <c r="AI1098" s="116" t="s">
        <v>18</v>
      </c>
      <c r="AJ1098" s="116" t="s">
        <v>16</v>
      </c>
      <c r="AK1098">
        <v>60.421100000000003</v>
      </c>
      <c r="AL1098">
        <v>-42.831100000000006</v>
      </c>
      <c r="AM1098" t="s">
        <v>268</v>
      </c>
      <c r="AN1098">
        <v>44230</v>
      </c>
      <c r="AO1098">
        <v>17.59</v>
      </c>
    </row>
    <row r="1099" spans="28:41" x14ac:dyDescent="0.25">
      <c r="AB1099" s="116" t="s">
        <v>251</v>
      </c>
      <c r="AC1099" s="116" t="s">
        <v>209</v>
      </c>
      <c r="AD1099">
        <v>26</v>
      </c>
      <c r="AE1099" s="116" t="s">
        <v>122</v>
      </c>
      <c r="AF1099">
        <v>2</v>
      </c>
      <c r="AG1099" s="116" t="s">
        <v>18</v>
      </c>
      <c r="AH1099" s="116" t="s">
        <v>124</v>
      </c>
      <c r="AI1099" s="116" t="s">
        <v>18</v>
      </c>
      <c r="AJ1099" s="116" t="s">
        <v>17</v>
      </c>
      <c r="AL1099">
        <v>7.5</v>
      </c>
      <c r="AO1099">
        <v>7.5</v>
      </c>
    </row>
    <row r="1100" spans="28:41" x14ac:dyDescent="0.25">
      <c r="AB1100" s="116" t="s">
        <v>251</v>
      </c>
      <c r="AC1100" s="116" t="s">
        <v>209</v>
      </c>
      <c r="AD1100">
        <v>26</v>
      </c>
      <c r="AE1100" s="116" t="s">
        <v>122</v>
      </c>
      <c r="AF1100">
        <v>2</v>
      </c>
      <c r="AG1100" s="116" t="s">
        <v>18</v>
      </c>
      <c r="AH1100" s="116" t="s">
        <v>124</v>
      </c>
      <c r="AI1100" s="116" t="s">
        <v>18</v>
      </c>
      <c r="AJ1100" s="116" t="s">
        <v>18</v>
      </c>
      <c r="AK1100">
        <v>1648.7452000000001</v>
      </c>
      <c r="AL1100">
        <v>-75.985200000000077</v>
      </c>
      <c r="AM1100" t="s">
        <v>270</v>
      </c>
      <c r="AO1100">
        <v>1572.76</v>
      </c>
    </row>
    <row r="1101" spans="28:41" x14ac:dyDescent="0.25">
      <c r="AB1101" s="116" t="s">
        <v>251</v>
      </c>
      <c r="AC1101" s="116" t="s">
        <v>209</v>
      </c>
      <c r="AD1101">
        <v>26</v>
      </c>
      <c r="AE1101" s="116" t="s">
        <v>122</v>
      </c>
      <c r="AF1101">
        <v>2</v>
      </c>
      <c r="AG1101" s="116" t="s">
        <v>18</v>
      </c>
      <c r="AH1101" s="116" t="s">
        <v>124</v>
      </c>
      <c r="AI1101" s="116" t="s">
        <v>18</v>
      </c>
      <c r="AJ1101" s="116" t="s">
        <v>13</v>
      </c>
      <c r="AL1101">
        <v>152.30770000000001</v>
      </c>
      <c r="AO1101">
        <v>152.30770000000001</v>
      </c>
    </row>
    <row r="1102" spans="28:41" x14ac:dyDescent="0.25">
      <c r="AB1102" s="116" t="s">
        <v>251</v>
      </c>
      <c r="AC1102" s="116" t="s">
        <v>209</v>
      </c>
      <c r="AD1102">
        <v>26</v>
      </c>
      <c r="AE1102" s="116" t="s">
        <v>122</v>
      </c>
      <c r="AF1102">
        <v>3</v>
      </c>
      <c r="AG1102" s="116" t="s">
        <v>18</v>
      </c>
      <c r="AH1102" s="116" t="s">
        <v>125</v>
      </c>
      <c r="AI1102" s="116" t="s">
        <v>18</v>
      </c>
      <c r="AJ1102" s="116" t="s">
        <v>16</v>
      </c>
      <c r="AK1102">
        <v>49.8947</v>
      </c>
      <c r="AL1102">
        <v>-43.694699999999997</v>
      </c>
      <c r="AM1102" t="s">
        <v>268</v>
      </c>
      <c r="AN1102">
        <v>44230</v>
      </c>
      <c r="AO1102">
        <v>6.2</v>
      </c>
    </row>
    <row r="1103" spans="28:41" x14ac:dyDescent="0.25">
      <c r="AB1103" s="116" t="s">
        <v>251</v>
      </c>
      <c r="AC1103" s="116" t="s">
        <v>209</v>
      </c>
      <c r="AD1103">
        <v>26</v>
      </c>
      <c r="AE1103" s="116" t="s">
        <v>122</v>
      </c>
      <c r="AF1103">
        <v>3</v>
      </c>
      <c r="AG1103" s="116" t="s">
        <v>18</v>
      </c>
      <c r="AH1103" s="116" t="s">
        <v>125</v>
      </c>
      <c r="AI1103" s="116" t="s">
        <v>18</v>
      </c>
      <c r="AJ1103" s="116" t="s">
        <v>17</v>
      </c>
      <c r="AL1103">
        <v>7.5</v>
      </c>
      <c r="AO1103">
        <v>7.5</v>
      </c>
    </row>
    <row r="1104" spans="28:41" x14ac:dyDescent="0.25">
      <c r="AB1104" s="116" t="s">
        <v>251</v>
      </c>
      <c r="AC1104" s="116" t="s">
        <v>209</v>
      </c>
      <c r="AD1104">
        <v>26</v>
      </c>
      <c r="AE1104" s="116" t="s">
        <v>122</v>
      </c>
      <c r="AF1104">
        <v>3</v>
      </c>
      <c r="AG1104" s="116" t="s">
        <v>18</v>
      </c>
      <c r="AH1104" s="116" t="s">
        <v>125</v>
      </c>
      <c r="AI1104" s="116" t="s">
        <v>18</v>
      </c>
      <c r="AJ1104" s="116" t="s">
        <v>18</v>
      </c>
      <c r="AL1104">
        <v>1277.0214000000001</v>
      </c>
      <c r="AO1104">
        <v>1277.0214000000001</v>
      </c>
    </row>
    <row r="1105" spans="28:41" x14ac:dyDescent="0.25">
      <c r="AB1105" s="116" t="s">
        <v>251</v>
      </c>
      <c r="AC1105" s="116" t="s">
        <v>209</v>
      </c>
      <c r="AD1105">
        <v>26</v>
      </c>
      <c r="AE1105" s="116" t="s">
        <v>122</v>
      </c>
      <c r="AF1105">
        <v>3</v>
      </c>
      <c r="AG1105" s="116" t="s">
        <v>18</v>
      </c>
      <c r="AH1105" s="116" t="s">
        <v>125</v>
      </c>
      <c r="AI1105" s="116" t="s">
        <v>18</v>
      </c>
      <c r="AJ1105" s="116" t="s">
        <v>13</v>
      </c>
      <c r="AL1105">
        <v>105</v>
      </c>
      <c r="AO1105">
        <v>105</v>
      </c>
    </row>
    <row r="1106" spans="28:41" x14ac:dyDescent="0.25">
      <c r="AB1106" s="116" t="s">
        <v>251</v>
      </c>
      <c r="AC1106" s="116" t="s">
        <v>209</v>
      </c>
      <c r="AD1106">
        <v>26</v>
      </c>
      <c r="AE1106" s="116" t="s">
        <v>122</v>
      </c>
      <c r="AF1106">
        <v>4</v>
      </c>
      <c r="AG1106" s="116" t="s">
        <v>18</v>
      </c>
      <c r="AH1106" s="116" t="s">
        <v>126</v>
      </c>
      <c r="AI1106" s="116" t="s">
        <v>18</v>
      </c>
      <c r="AJ1106" s="116" t="s">
        <v>8</v>
      </c>
      <c r="AK1106">
        <v>180</v>
      </c>
      <c r="AL1106">
        <v>-23</v>
      </c>
      <c r="AM1106" t="s">
        <v>271</v>
      </c>
      <c r="AO1106">
        <v>157</v>
      </c>
    </row>
    <row r="1107" spans="28:41" x14ac:dyDescent="0.25">
      <c r="AB1107" s="116" t="s">
        <v>251</v>
      </c>
      <c r="AC1107" s="116" t="s">
        <v>209</v>
      </c>
      <c r="AD1107">
        <v>26</v>
      </c>
      <c r="AE1107" s="116" t="s">
        <v>122</v>
      </c>
      <c r="AF1107">
        <v>4</v>
      </c>
      <c r="AG1107" s="116" t="s">
        <v>18</v>
      </c>
      <c r="AH1107" s="116" t="s">
        <v>126</v>
      </c>
      <c r="AI1107" s="116" t="s">
        <v>18</v>
      </c>
      <c r="AJ1107" s="116" t="s">
        <v>15</v>
      </c>
      <c r="AL1107">
        <v>252.22219999999999</v>
      </c>
      <c r="AO1107">
        <v>252.22219999999999</v>
      </c>
    </row>
    <row r="1108" spans="28:41" x14ac:dyDescent="0.25">
      <c r="AB1108" s="116" t="s">
        <v>251</v>
      </c>
      <c r="AC1108" s="116" t="s">
        <v>209</v>
      </c>
      <c r="AD1108">
        <v>26</v>
      </c>
      <c r="AE1108" s="116" t="s">
        <v>122</v>
      </c>
      <c r="AF1108">
        <v>4</v>
      </c>
      <c r="AG1108" s="116" t="s">
        <v>18</v>
      </c>
      <c r="AH1108" s="116" t="s">
        <v>126</v>
      </c>
      <c r="AI1108" s="116" t="s">
        <v>18</v>
      </c>
      <c r="AJ1108" s="116" t="s">
        <v>16</v>
      </c>
      <c r="AK1108">
        <v>16.526299999999999</v>
      </c>
      <c r="AL1108">
        <v>3.133700000000001</v>
      </c>
      <c r="AM1108" t="s">
        <v>268</v>
      </c>
      <c r="AN1108">
        <v>44230</v>
      </c>
      <c r="AO1108">
        <v>19.66</v>
      </c>
    </row>
    <row r="1109" spans="28:41" x14ac:dyDescent="0.25">
      <c r="AB1109" s="116" t="s">
        <v>251</v>
      </c>
      <c r="AC1109" s="116" t="s">
        <v>209</v>
      </c>
      <c r="AD1109">
        <v>26</v>
      </c>
      <c r="AE1109" s="116" t="s">
        <v>122</v>
      </c>
      <c r="AF1109">
        <v>4</v>
      </c>
      <c r="AG1109" s="116" t="s">
        <v>18</v>
      </c>
      <c r="AH1109" s="116" t="s">
        <v>126</v>
      </c>
      <c r="AI1109" s="116" t="s">
        <v>18</v>
      </c>
      <c r="AJ1109" s="116" t="s">
        <v>17</v>
      </c>
      <c r="AL1109">
        <v>3.75</v>
      </c>
      <c r="AO1109">
        <v>3.75</v>
      </c>
    </row>
    <row r="1110" spans="28:41" x14ac:dyDescent="0.25">
      <c r="AB1110" s="116" t="s">
        <v>251</v>
      </c>
      <c r="AC1110" s="116" t="s">
        <v>209</v>
      </c>
      <c r="AD1110">
        <v>26</v>
      </c>
      <c r="AE1110" s="116" t="s">
        <v>122</v>
      </c>
      <c r="AF1110">
        <v>4</v>
      </c>
      <c r="AG1110" s="116" t="s">
        <v>18</v>
      </c>
      <c r="AH1110" s="116" t="s">
        <v>126</v>
      </c>
      <c r="AI1110" s="116" t="s">
        <v>18</v>
      </c>
      <c r="AJ1110" s="116" t="s">
        <v>18</v>
      </c>
      <c r="AL1110">
        <v>3242.721</v>
      </c>
      <c r="AO1110">
        <v>3242.721</v>
      </c>
    </row>
    <row r="1111" spans="28:41" x14ac:dyDescent="0.25">
      <c r="AB1111" s="116" t="s">
        <v>251</v>
      </c>
      <c r="AC1111" s="116" t="s">
        <v>209</v>
      </c>
      <c r="AD1111">
        <v>26</v>
      </c>
      <c r="AE1111" s="116" t="s">
        <v>122</v>
      </c>
      <c r="AF1111">
        <v>4</v>
      </c>
      <c r="AG1111" s="116" t="s">
        <v>18</v>
      </c>
      <c r="AH1111" s="116" t="s">
        <v>126</v>
      </c>
      <c r="AI1111" s="116" t="s">
        <v>18</v>
      </c>
      <c r="AJ1111" s="116" t="s">
        <v>13</v>
      </c>
      <c r="AL1111">
        <v>265</v>
      </c>
      <c r="AO1111">
        <v>265</v>
      </c>
    </row>
    <row r="1112" spans="28:41" x14ac:dyDescent="0.25">
      <c r="AB1112" s="116" t="s">
        <v>251</v>
      </c>
      <c r="AC1112" s="116" t="s">
        <v>209</v>
      </c>
      <c r="AD1112">
        <v>26</v>
      </c>
      <c r="AE1112" s="116" t="s">
        <v>122</v>
      </c>
      <c r="AF1112">
        <v>5</v>
      </c>
      <c r="AG1112" s="116" t="s">
        <v>18</v>
      </c>
      <c r="AH1112" s="116" t="s">
        <v>127</v>
      </c>
      <c r="AI1112" s="116" t="s">
        <v>18</v>
      </c>
      <c r="AJ1112" s="116" t="s">
        <v>8</v>
      </c>
      <c r="AL1112">
        <v>60</v>
      </c>
      <c r="AO1112">
        <v>60</v>
      </c>
    </row>
    <row r="1113" spans="28:41" x14ac:dyDescent="0.25">
      <c r="AB1113" s="116" t="s">
        <v>251</v>
      </c>
      <c r="AC1113" s="116" t="s">
        <v>209</v>
      </c>
      <c r="AD1113">
        <v>26</v>
      </c>
      <c r="AE1113" s="116" t="s">
        <v>122</v>
      </c>
      <c r="AF1113">
        <v>5</v>
      </c>
      <c r="AG1113" s="116" t="s">
        <v>18</v>
      </c>
      <c r="AH1113" s="116" t="s">
        <v>127</v>
      </c>
      <c r="AI1113" s="116" t="s">
        <v>18</v>
      </c>
      <c r="AJ1113" s="116" t="s">
        <v>15</v>
      </c>
      <c r="AK1113">
        <v>75</v>
      </c>
      <c r="AL1113">
        <v>-38</v>
      </c>
      <c r="AM1113" t="s">
        <v>272</v>
      </c>
      <c r="AO1113">
        <v>37</v>
      </c>
    </row>
    <row r="1114" spans="28:41" x14ac:dyDescent="0.25">
      <c r="AB1114" s="116" t="s">
        <v>251</v>
      </c>
      <c r="AC1114" s="116" t="s">
        <v>209</v>
      </c>
      <c r="AD1114">
        <v>26</v>
      </c>
      <c r="AE1114" s="116" t="s">
        <v>122</v>
      </c>
      <c r="AF1114">
        <v>5</v>
      </c>
      <c r="AG1114" s="116" t="s">
        <v>18</v>
      </c>
      <c r="AH1114" s="116" t="s">
        <v>127</v>
      </c>
      <c r="AI1114" s="116" t="s">
        <v>18</v>
      </c>
      <c r="AJ1114" s="116" t="s">
        <v>16</v>
      </c>
      <c r="AK1114">
        <v>6.3158000000000003</v>
      </c>
      <c r="AL1114">
        <v>-3.2123517241379314</v>
      </c>
      <c r="AM1114" t="s">
        <v>268</v>
      </c>
      <c r="AO1114">
        <v>3.103448275862069</v>
      </c>
    </row>
    <row r="1115" spans="28:41" x14ac:dyDescent="0.25">
      <c r="AB1115" s="116" t="s">
        <v>251</v>
      </c>
      <c r="AC1115" s="116" t="s">
        <v>209</v>
      </c>
      <c r="AD1115">
        <v>26</v>
      </c>
      <c r="AE1115" s="116" t="s">
        <v>122</v>
      </c>
      <c r="AF1115">
        <v>5</v>
      </c>
      <c r="AG1115" s="116" t="s">
        <v>18</v>
      </c>
      <c r="AH1115" s="116" t="s">
        <v>127</v>
      </c>
      <c r="AI1115" s="116" t="s">
        <v>18</v>
      </c>
      <c r="AJ1115" s="116" t="s">
        <v>18</v>
      </c>
      <c r="AL1115">
        <v>676.1884</v>
      </c>
      <c r="AO1115">
        <v>676.1884</v>
      </c>
    </row>
    <row r="1116" spans="28:41" x14ac:dyDescent="0.25">
      <c r="AB1116" s="116" t="s">
        <v>251</v>
      </c>
      <c r="AC1116" s="116" t="s">
        <v>209</v>
      </c>
      <c r="AD1116">
        <v>26</v>
      </c>
      <c r="AE1116" s="116" t="s">
        <v>122</v>
      </c>
      <c r="AF1116">
        <v>5</v>
      </c>
      <c r="AG1116" s="116" t="s">
        <v>18</v>
      </c>
      <c r="AH1116" s="116" t="s">
        <v>127</v>
      </c>
      <c r="AI1116" s="116" t="s">
        <v>18</v>
      </c>
      <c r="AJ1116" s="116" t="s">
        <v>13</v>
      </c>
      <c r="AL1116">
        <v>267.69229999999999</v>
      </c>
      <c r="AO1116">
        <v>267.69229999999999</v>
      </c>
    </row>
    <row r="1117" spans="28:41" x14ac:dyDescent="0.25">
      <c r="AB1117" s="116" t="s">
        <v>251</v>
      </c>
      <c r="AC1117" s="116" t="s">
        <v>209</v>
      </c>
      <c r="AD1117">
        <v>27</v>
      </c>
      <c r="AE1117" s="116" t="s">
        <v>128</v>
      </c>
      <c r="AF1117">
        <v>1</v>
      </c>
      <c r="AG1117" s="116" t="s">
        <v>11</v>
      </c>
      <c r="AH1117" s="116" t="s">
        <v>129</v>
      </c>
      <c r="AI1117" s="116" t="s">
        <v>11</v>
      </c>
      <c r="AJ1117" s="116" t="s">
        <v>20</v>
      </c>
      <c r="AL1117">
        <v>120</v>
      </c>
      <c r="AO1117">
        <v>120</v>
      </c>
    </row>
    <row r="1118" spans="28:41" x14ac:dyDescent="0.25">
      <c r="AB1118" s="116" t="s">
        <v>251</v>
      </c>
      <c r="AC1118" s="116" t="s">
        <v>209</v>
      </c>
      <c r="AD1118">
        <v>27</v>
      </c>
      <c r="AE1118" s="116" t="s">
        <v>128</v>
      </c>
      <c r="AF1118">
        <v>1</v>
      </c>
      <c r="AG1118" s="116" t="s">
        <v>11</v>
      </c>
      <c r="AH1118" s="116" t="s">
        <v>129</v>
      </c>
      <c r="AI1118" s="116" t="s">
        <v>11</v>
      </c>
      <c r="AJ1118" s="116" t="s">
        <v>11</v>
      </c>
      <c r="AK1118">
        <v>2010</v>
      </c>
      <c r="AL1118">
        <v>60</v>
      </c>
      <c r="AM1118" t="s">
        <v>263</v>
      </c>
      <c r="AO1118">
        <v>2070</v>
      </c>
    </row>
    <row r="1119" spans="28:41" x14ac:dyDescent="0.25">
      <c r="AB1119" s="116" t="s">
        <v>251</v>
      </c>
      <c r="AC1119" s="116" t="s">
        <v>209</v>
      </c>
      <c r="AD1119">
        <v>27</v>
      </c>
      <c r="AE1119" s="116" t="s">
        <v>128</v>
      </c>
      <c r="AF1119">
        <v>1</v>
      </c>
      <c r="AG1119" s="116" t="s">
        <v>11</v>
      </c>
      <c r="AH1119" s="116" t="s">
        <v>129</v>
      </c>
      <c r="AI1119" s="116" t="s">
        <v>11</v>
      </c>
      <c r="AJ1119" s="116" t="s">
        <v>26</v>
      </c>
      <c r="AK1119">
        <v>60</v>
      </c>
      <c r="AL1119">
        <v>-60</v>
      </c>
      <c r="AM1119" t="s">
        <v>263</v>
      </c>
      <c r="AO1119">
        <v>0</v>
      </c>
    </row>
    <row r="1120" spans="28:41" x14ac:dyDescent="0.25">
      <c r="AB1120" s="116" t="s">
        <v>251</v>
      </c>
      <c r="AC1120" s="116" t="s">
        <v>209</v>
      </c>
      <c r="AD1120">
        <v>27</v>
      </c>
      <c r="AE1120" s="116" t="s">
        <v>128</v>
      </c>
      <c r="AF1120">
        <v>1</v>
      </c>
      <c r="AG1120" s="116" t="s">
        <v>11</v>
      </c>
      <c r="AH1120" s="116" t="s">
        <v>129</v>
      </c>
      <c r="AI1120" s="116" t="s">
        <v>11</v>
      </c>
      <c r="AJ1120" s="116" t="s">
        <v>17</v>
      </c>
      <c r="AL1120">
        <v>120</v>
      </c>
      <c r="AO1120">
        <v>120</v>
      </c>
    </row>
    <row r="1121" spans="28:41" x14ac:dyDescent="0.25">
      <c r="AB1121" s="116" t="s">
        <v>251</v>
      </c>
      <c r="AC1121" s="116" t="s">
        <v>209</v>
      </c>
      <c r="AD1121">
        <v>28</v>
      </c>
      <c r="AE1121" s="116" t="s">
        <v>153</v>
      </c>
      <c r="AF1121">
        <v>1</v>
      </c>
      <c r="AG1121" s="116" t="s">
        <v>26</v>
      </c>
      <c r="AH1121" s="116" t="s">
        <v>130</v>
      </c>
      <c r="AI1121" s="116" t="s">
        <v>26</v>
      </c>
      <c r="AJ1121" s="116" t="s">
        <v>12</v>
      </c>
      <c r="AL1121">
        <v>75</v>
      </c>
      <c r="AO1121">
        <v>75</v>
      </c>
    </row>
    <row r="1122" spans="28:41" x14ac:dyDescent="0.25">
      <c r="AB1122" s="116" t="s">
        <v>251</v>
      </c>
      <c r="AC1122" s="116" t="s">
        <v>209</v>
      </c>
      <c r="AD1122">
        <v>28</v>
      </c>
      <c r="AE1122" s="116" t="s">
        <v>153</v>
      </c>
      <c r="AF1122">
        <v>1</v>
      </c>
      <c r="AG1122" s="116" t="s">
        <v>26</v>
      </c>
      <c r="AH1122" s="116" t="s">
        <v>130</v>
      </c>
      <c r="AI1122" s="116" t="s">
        <v>26</v>
      </c>
      <c r="AJ1122" s="116" t="s">
        <v>26</v>
      </c>
      <c r="AL1122">
        <v>2110</v>
      </c>
      <c r="AO1122">
        <v>2110</v>
      </c>
    </row>
    <row r="1123" spans="28:41" x14ac:dyDescent="0.25">
      <c r="AB1123" s="116" t="s">
        <v>251</v>
      </c>
      <c r="AC1123" s="116" t="s">
        <v>209</v>
      </c>
      <c r="AD1123">
        <v>28</v>
      </c>
      <c r="AE1123" s="116" t="s">
        <v>153</v>
      </c>
      <c r="AF1123">
        <v>1</v>
      </c>
      <c r="AG1123" s="116" t="s">
        <v>26</v>
      </c>
      <c r="AH1123" s="116" t="s">
        <v>130</v>
      </c>
      <c r="AI1123" s="116" t="s">
        <v>26</v>
      </c>
      <c r="AJ1123" s="116" t="s">
        <v>17</v>
      </c>
      <c r="AL1123">
        <v>15</v>
      </c>
      <c r="AO1123">
        <v>15</v>
      </c>
    </row>
    <row r="1124" spans="28:41" x14ac:dyDescent="0.25">
      <c r="AB1124" s="116" t="s">
        <v>251</v>
      </c>
      <c r="AC1124" s="116" t="s">
        <v>209</v>
      </c>
      <c r="AD1124">
        <v>29</v>
      </c>
      <c r="AE1124" s="116" t="s">
        <v>131</v>
      </c>
      <c r="AF1124">
        <v>1</v>
      </c>
      <c r="AG1124" s="116" t="s">
        <v>26</v>
      </c>
      <c r="AH1124" s="116" t="s">
        <v>132</v>
      </c>
      <c r="AI1124" s="116" t="s">
        <v>26</v>
      </c>
      <c r="AJ1124" s="116" t="s">
        <v>26</v>
      </c>
      <c r="AL1124">
        <v>1494</v>
      </c>
      <c r="AO1124">
        <v>1494</v>
      </c>
    </row>
    <row r="1125" spans="28:41" x14ac:dyDescent="0.25">
      <c r="AB1125" s="116" t="s">
        <v>251</v>
      </c>
      <c r="AC1125" s="116" t="s">
        <v>210</v>
      </c>
      <c r="AD1125">
        <v>1</v>
      </c>
      <c r="AE1125" s="116" t="s">
        <v>29</v>
      </c>
      <c r="AF1125">
        <v>1</v>
      </c>
      <c r="AG1125" s="116" t="s">
        <v>9</v>
      </c>
      <c r="AH1125" s="116" t="s">
        <v>30</v>
      </c>
      <c r="AI1125" s="116" t="s">
        <v>9</v>
      </c>
      <c r="AJ1125" s="116" t="s">
        <v>9</v>
      </c>
      <c r="AL1125">
        <v>1216.4000000000001</v>
      </c>
      <c r="AO1125">
        <v>1216.4000000000001</v>
      </c>
    </row>
    <row r="1126" spans="28:41" x14ac:dyDescent="0.25">
      <c r="AB1126" s="116" t="s">
        <v>251</v>
      </c>
      <c r="AC1126" s="116" t="s">
        <v>210</v>
      </c>
      <c r="AD1126">
        <v>1</v>
      </c>
      <c r="AE1126" s="116" t="s">
        <v>29</v>
      </c>
      <c r="AF1126">
        <v>1</v>
      </c>
      <c r="AG1126" s="116" t="s">
        <v>9</v>
      </c>
      <c r="AH1126" s="116" t="s">
        <v>30</v>
      </c>
      <c r="AI1126" s="116" t="s">
        <v>9</v>
      </c>
      <c r="AJ1126" s="116" t="s">
        <v>25</v>
      </c>
      <c r="AL1126">
        <v>69</v>
      </c>
      <c r="AO1126">
        <v>69</v>
      </c>
    </row>
    <row r="1127" spans="28:41" x14ac:dyDescent="0.25">
      <c r="AB1127" s="116" t="s">
        <v>251</v>
      </c>
      <c r="AC1127" s="116" t="s">
        <v>210</v>
      </c>
      <c r="AD1127">
        <v>1</v>
      </c>
      <c r="AE1127" s="116" t="s">
        <v>29</v>
      </c>
      <c r="AF1127">
        <v>1</v>
      </c>
      <c r="AG1127" s="116" t="s">
        <v>9</v>
      </c>
      <c r="AH1127" s="116" t="s">
        <v>30</v>
      </c>
      <c r="AI1127" s="116" t="s">
        <v>9</v>
      </c>
      <c r="AJ1127" s="116" t="s">
        <v>17</v>
      </c>
      <c r="AL1127">
        <v>81</v>
      </c>
      <c r="AO1127">
        <v>81</v>
      </c>
    </row>
    <row r="1128" spans="28:41" x14ac:dyDescent="0.25">
      <c r="AB1128" s="116" t="s">
        <v>251</v>
      </c>
      <c r="AC1128" s="116" t="s">
        <v>210</v>
      </c>
      <c r="AD1128">
        <v>1</v>
      </c>
      <c r="AE1128" s="116" t="s">
        <v>29</v>
      </c>
      <c r="AF1128">
        <v>2</v>
      </c>
      <c r="AG1128" s="116" t="s">
        <v>17</v>
      </c>
      <c r="AH1128" s="116" t="s">
        <v>31</v>
      </c>
      <c r="AI1128" s="116" t="s">
        <v>17</v>
      </c>
      <c r="AJ1128" s="116" t="s">
        <v>17</v>
      </c>
      <c r="AL1128">
        <v>810</v>
      </c>
      <c r="AO1128">
        <v>810</v>
      </c>
    </row>
    <row r="1129" spans="28:41" x14ac:dyDescent="0.25">
      <c r="AB1129" s="116" t="s">
        <v>251</v>
      </c>
      <c r="AC1129" s="116" t="s">
        <v>210</v>
      </c>
      <c r="AD1129">
        <v>1</v>
      </c>
      <c r="AE1129" s="116" t="s">
        <v>29</v>
      </c>
      <c r="AF1129">
        <v>3</v>
      </c>
      <c r="AG1129" s="116" t="s">
        <v>25</v>
      </c>
      <c r="AH1129" s="116" t="s">
        <v>32</v>
      </c>
      <c r="AI1129" s="116" t="s">
        <v>25</v>
      </c>
      <c r="AJ1129" s="116" t="s">
        <v>25</v>
      </c>
      <c r="AL1129">
        <v>2557.6817999999998</v>
      </c>
      <c r="AO1129">
        <v>2557.6817999999998</v>
      </c>
    </row>
    <row r="1130" spans="28:41" x14ac:dyDescent="0.25">
      <c r="AB1130" s="116" t="s">
        <v>251</v>
      </c>
      <c r="AC1130" s="116" t="s">
        <v>210</v>
      </c>
      <c r="AD1130">
        <v>1</v>
      </c>
      <c r="AE1130" s="116" t="s">
        <v>29</v>
      </c>
      <c r="AF1130">
        <v>3</v>
      </c>
      <c r="AG1130" s="116" t="s">
        <v>25</v>
      </c>
      <c r="AH1130" s="116" t="s">
        <v>32</v>
      </c>
      <c r="AI1130" s="116" t="s">
        <v>25</v>
      </c>
      <c r="AJ1130" s="116" t="s">
        <v>15</v>
      </c>
      <c r="AL1130">
        <v>139.5</v>
      </c>
      <c r="AO1130">
        <v>139.5</v>
      </c>
    </row>
    <row r="1131" spans="28:41" x14ac:dyDescent="0.25">
      <c r="AB1131" s="116" t="s">
        <v>251</v>
      </c>
      <c r="AC1131" s="116" t="s">
        <v>210</v>
      </c>
      <c r="AD1131">
        <v>1</v>
      </c>
      <c r="AE1131" s="116" t="s">
        <v>29</v>
      </c>
      <c r="AF1131">
        <v>3</v>
      </c>
      <c r="AG1131" s="116" t="s">
        <v>25</v>
      </c>
      <c r="AH1131" s="116" t="s">
        <v>32</v>
      </c>
      <c r="AI1131" s="116" t="s">
        <v>25</v>
      </c>
      <c r="AJ1131" s="116" t="s">
        <v>16</v>
      </c>
      <c r="AL1131">
        <v>9</v>
      </c>
      <c r="AO1131">
        <v>9</v>
      </c>
    </row>
    <row r="1132" spans="28:41" x14ac:dyDescent="0.25">
      <c r="AB1132" s="116" t="s">
        <v>251</v>
      </c>
      <c r="AC1132" s="116" t="s">
        <v>210</v>
      </c>
      <c r="AD1132">
        <v>1</v>
      </c>
      <c r="AE1132" s="116" t="s">
        <v>29</v>
      </c>
      <c r="AF1132">
        <v>3</v>
      </c>
      <c r="AG1132" s="116" t="s">
        <v>25</v>
      </c>
      <c r="AH1132" s="116" t="s">
        <v>32</v>
      </c>
      <c r="AI1132" s="116" t="s">
        <v>25</v>
      </c>
      <c r="AJ1132" s="116" t="s">
        <v>19</v>
      </c>
      <c r="AL1132">
        <v>30</v>
      </c>
      <c r="AO1132">
        <v>30</v>
      </c>
    </row>
    <row r="1133" spans="28:41" x14ac:dyDescent="0.25">
      <c r="AB1133" s="116" t="s">
        <v>251</v>
      </c>
      <c r="AC1133" s="116" t="s">
        <v>210</v>
      </c>
      <c r="AD1133">
        <v>2</v>
      </c>
      <c r="AE1133" s="116" t="s">
        <v>195</v>
      </c>
      <c r="AF1133">
        <v>1</v>
      </c>
      <c r="AG1133" s="116" t="s">
        <v>25</v>
      </c>
      <c r="AH1133" s="116" t="s">
        <v>33</v>
      </c>
      <c r="AI1133" s="116" t="s">
        <v>25</v>
      </c>
      <c r="AJ1133" s="116" t="s">
        <v>25</v>
      </c>
      <c r="AL1133">
        <v>3328.7181999999998</v>
      </c>
      <c r="AO1133">
        <v>3328.7181999999998</v>
      </c>
    </row>
    <row r="1134" spans="28:41" x14ac:dyDescent="0.25">
      <c r="AB1134" s="116" t="s">
        <v>251</v>
      </c>
      <c r="AC1134" s="116" t="s">
        <v>210</v>
      </c>
      <c r="AD1134">
        <v>2</v>
      </c>
      <c r="AE1134" s="116" t="s">
        <v>195</v>
      </c>
      <c r="AF1134">
        <v>1</v>
      </c>
      <c r="AG1134" s="116" t="s">
        <v>25</v>
      </c>
      <c r="AH1134" s="116" t="s">
        <v>33</v>
      </c>
      <c r="AI1134" s="116" t="s">
        <v>25</v>
      </c>
      <c r="AJ1134" s="116" t="s">
        <v>15</v>
      </c>
      <c r="AL1134">
        <v>50</v>
      </c>
      <c r="AO1134">
        <v>50</v>
      </c>
    </row>
    <row r="1135" spans="28:41" x14ac:dyDescent="0.25">
      <c r="AB1135" s="116" t="s">
        <v>251</v>
      </c>
      <c r="AC1135" s="116" t="s">
        <v>210</v>
      </c>
      <c r="AD1135">
        <v>2</v>
      </c>
      <c r="AE1135" s="116" t="s">
        <v>195</v>
      </c>
      <c r="AF1135">
        <v>1</v>
      </c>
      <c r="AG1135" s="116" t="s">
        <v>25</v>
      </c>
      <c r="AH1135" s="116" t="s">
        <v>33</v>
      </c>
      <c r="AI1135" s="116" t="s">
        <v>25</v>
      </c>
      <c r="AJ1135" s="116" t="s">
        <v>17</v>
      </c>
      <c r="AL1135">
        <v>30</v>
      </c>
      <c r="AO1135">
        <v>30</v>
      </c>
    </row>
    <row r="1136" spans="28:41" x14ac:dyDescent="0.25">
      <c r="AB1136" s="116" t="s">
        <v>251</v>
      </c>
      <c r="AC1136" s="116" t="s">
        <v>210</v>
      </c>
      <c r="AD1136">
        <v>3</v>
      </c>
      <c r="AE1136" s="116" t="s">
        <v>34</v>
      </c>
      <c r="AF1136">
        <v>1</v>
      </c>
      <c r="AG1136" s="116" t="s">
        <v>9</v>
      </c>
      <c r="AH1136" s="116" t="s">
        <v>34</v>
      </c>
      <c r="AI1136" s="116" t="s">
        <v>9</v>
      </c>
      <c r="AJ1136" s="116" t="s">
        <v>8</v>
      </c>
      <c r="AL1136">
        <v>21</v>
      </c>
      <c r="AO1136">
        <v>21</v>
      </c>
    </row>
    <row r="1137" spans="28:41" x14ac:dyDescent="0.25">
      <c r="AB1137" s="116" t="s">
        <v>251</v>
      </c>
      <c r="AC1137" s="116" t="s">
        <v>210</v>
      </c>
      <c r="AD1137">
        <v>3</v>
      </c>
      <c r="AE1137" s="116" t="s">
        <v>34</v>
      </c>
      <c r="AF1137">
        <v>1</v>
      </c>
      <c r="AG1137" s="116" t="s">
        <v>9</v>
      </c>
      <c r="AH1137" s="116" t="s">
        <v>34</v>
      </c>
      <c r="AI1137" s="116" t="s">
        <v>9</v>
      </c>
      <c r="AJ1137" s="116" t="s">
        <v>9</v>
      </c>
      <c r="AL1137">
        <v>747</v>
      </c>
      <c r="AO1137">
        <v>747</v>
      </c>
    </row>
    <row r="1138" spans="28:41" x14ac:dyDescent="0.25">
      <c r="AB1138" s="116" t="s">
        <v>251</v>
      </c>
      <c r="AC1138" s="116" t="s">
        <v>210</v>
      </c>
      <c r="AD1138">
        <v>3</v>
      </c>
      <c r="AE1138" s="116" t="s">
        <v>34</v>
      </c>
      <c r="AF1138">
        <v>1</v>
      </c>
      <c r="AG1138" s="116" t="s">
        <v>9</v>
      </c>
      <c r="AH1138" s="116" t="s">
        <v>34</v>
      </c>
      <c r="AI1138" s="116" t="s">
        <v>9</v>
      </c>
      <c r="AJ1138" s="116" t="s">
        <v>10</v>
      </c>
      <c r="AL1138">
        <v>30</v>
      </c>
      <c r="AO1138">
        <v>30</v>
      </c>
    </row>
    <row r="1139" spans="28:41" x14ac:dyDescent="0.25">
      <c r="AB1139" s="116" t="s">
        <v>251</v>
      </c>
      <c r="AC1139" s="116" t="s">
        <v>210</v>
      </c>
      <c r="AD1139">
        <v>4</v>
      </c>
      <c r="AE1139" s="116" t="s">
        <v>35</v>
      </c>
      <c r="AF1139">
        <v>1</v>
      </c>
      <c r="AG1139" s="116" t="s">
        <v>16</v>
      </c>
      <c r="AH1139" s="116" t="s">
        <v>36</v>
      </c>
      <c r="AI1139" s="116" t="s">
        <v>16</v>
      </c>
      <c r="AJ1139" s="116" t="s">
        <v>16</v>
      </c>
      <c r="AL1139">
        <v>116.0712</v>
      </c>
      <c r="AO1139">
        <v>116.0712</v>
      </c>
    </row>
    <row r="1140" spans="28:41" x14ac:dyDescent="0.25">
      <c r="AB1140" s="116" t="s">
        <v>251</v>
      </c>
      <c r="AC1140" s="116" t="s">
        <v>210</v>
      </c>
      <c r="AD1140">
        <v>4</v>
      </c>
      <c r="AE1140" s="116" t="s">
        <v>35</v>
      </c>
      <c r="AF1140">
        <v>2</v>
      </c>
      <c r="AG1140" s="116" t="s">
        <v>16</v>
      </c>
      <c r="AH1140" s="116" t="s">
        <v>35</v>
      </c>
      <c r="AI1140" s="116" t="s">
        <v>16</v>
      </c>
      <c r="AJ1140" s="116" t="s">
        <v>9</v>
      </c>
      <c r="AL1140">
        <v>80</v>
      </c>
      <c r="AO1140">
        <v>80</v>
      </c>
    </row>
    <row r="1141" spans="28:41" x14ac:dyDescent="0.25">
      <c r="AB1141" s="116" t="s">
        <v>251</v>
      </c>
      <c r="AC1141" s="116" t="s">
        <v>210</v>
      </c>
      <c r="AD1141">
        <v>4</v>
      </c>
      <c r="AE1141" s="116" t="s">
        <v>35</v>
      </c>
      <c r="AF1141">
        <v>2</v>
      </c>
      <c r="AG1141" s="116" t="s">
        <v>16</v>
      </c>
      <c r="AH1141" s="116" t="s">
        <v>35</v>
      </c>
      <c r="AI1141" s="116" t="s">
        <v>16</v>
      </c>
      <c r="AJ1141" s="116" t="s">
        <v>10</v>
      </c>
      <c r="AL1141">
        <v>80</v>
      </c>
      <c r="AO1141">
        <v>80</v>
      </c>
    </row>
    <row r="1142" spans="28:41" x14ac:dyDescent="0.25">
      <c r="AB1142" s="116" t="s">
        <v>251</v>
      </c>
      <c r="AC1142" s="116" t="s">
        <v>210</v>
      </c>
      <c r="AD1142">
        <v>4</v>
      </c>
      <c r="AE1142" s="116" t="s">
        <v>35</v>
      </c>
      <c r="AF1142">
        <v>2</v>
      </c>
      <c r="AG1142" s="116" t="s">
        <v>16</v>
      </c>
      <c r="AH1142" s="116" t="s">
        <v>35</v>
      </c>
      <c r="AI1142" s="116" t="s">
        <v>16</v>
      </c>
      <c r="AJ1142" s="116" t="s">
        <v>16</v>
      </c>
      <c r="AL1142">
        <v>963.5</v>
      </c>
      <c r="AO1142">
        <v>963.5</v>
      </c>
    </row>
    <row r="1143" spans="28:41" x14ac:dyDescent="0.25">
      <c r="AB1143" s="116" t="s">
        <v>251</v>
      </c>
      <c r="AC1143" s="116" t="s">
        <v>210</v>
      </c>
      <c r="AD1143">
        <v>4</v>
      </c>
      <c r="AE1143" s="116" t="s">
        <v>35</v>
      </c>
      <c r="AF1143">
        <v>2</v>
      </c>
      <c r="AG1143" s="116" t="s">
        <v>16</v>
      </c>
      <c r="AH1143" s="116" t="s">
        <v>35</v>
      </c>
      <c r="AI1143" s="116" t="s">
        <v>16</v>
      </c>
      <c r="AJ1143" s="116" t="s">
        <v>17</v>
      </c>
      <c r="AL1143">
        <v>50</v>
      </c>
      <c r="AO1143">
        <v>50</v>
      </c>
    </row>
    <row r="1144" spans="28:41" x14ac:dyDescent="0.25">
      <c r="AB1144" s="116" t="s">
        <v>251</v>
      </c>
      <c r="AC1144" s="116" t="s">
        <v>210</v>
      </c>
      <c r="AD1144">
        <v>4</v>
      </c>
      <c r="AE1144" s="116" t="s">
        <v>35</v>
      </c>
      <c r="AF1144">
        <v>3</v>
      </c>
      <c r="AG1144" s="116" t="s">
        <v>26</v>
      </c>
      <c r="AH1144" s="116" t="s">
        <v>37</v>
      </c>
      <c r="AI1144" s="116" t="s">
        <v>26</v>
      </c>
      <c r="AJ1144" s="116" t="s">
        <v>26</v>
      </c>
      <c r="AL1144">
        <v>1091</v>
      </c>
      <c r="AO1144">
        <v>1091</v>
      </c>
    </row>
    <row r="1145" spans="28:41" x14ac:dyDescent="0.25">
      <c r="AB1145" s="116" t="s">
        <v>251</v>
      </c>
      <c r="AC1145" s="116" t="s">
        <v>210</v>
      </c>
      <c r="AD1145">
        <v>4</v>
      </c>
      <c r="AE1145" s="116" t="s">
        <v>35</v>
      </c>
      <c r="AF1145">
        <v>3</v>
      </c>
      <c r="AG1145" s="116" t="s">
        <v>26</v>
      </c>
      <c r="AH1145" s="116" t="s">
        <v>37</v>
      </c>
      <c r="AI1145" s="116" t="s">
        <v>26</v>
      </c>
      <c r="AJ1145" s="116" t="s">
        <v>27</v>
      </c>
      <c r="AL1145">
        <v>135</v>
      </c>
      <c r="AO1145">
        <v>135</v>
      </c>
    </row>
    <row r="1146" spans="28:41" x14ac:dyDescent="0.25">
      <c r="AB1146" s="116" t="s">
        <v>251</v>
      </c>
      <c r="AC1146" s="116" t="s">
        <v>210</v>
      </c>
      <c r="AD1146">
        <v>4</v>
      </c>
      <c r="AE1146" s="116" t="s">
        <v>35</v>
      </c>
      <c r="AF1146">
        <v>5</v>
      </c>
      <c r="AG1146" s="116" t="s">
        <v>26</v>
      </c>
      <c r="AH1146" s="116" t="s">
        <v>40</v>
      </c>
      <c r="AI1146" s="116" t="s">
        <v>26</v>
      </c>
      <c r="AJ1146" s="116" t="s">
        <v>14</v>
      </c>
      <c r="AL1146">
        <v>30</v>
      </c>
      <c r="AO1146">
        <v>30</v>
      </c>
    </row>
    <row r="1147" spans="28:41" x14ac:dyDescent="0.25">
      <c r="AB1147" s="116" t="s">
        <v>251</v>
      </c>
      <c r="AC1147" s="116" t="s">
        <v>210</v>
      </c>
      <c r="AD1147">
        <v>4</v>
      </c>
      <c r="AE1147" s="116" t="s">
        <v>35</v>
      </c>
      <c r="AF1147">
        <v>5</v>
      </c>
      <c r="AG1147" s="116" t="s">
        <v>26</v>
      </c>
      <c r="AH1147" s="116" t="s">
        <v>40</v>
      </c>
      <c r="AI1147" s="116" t="s">
        <v>26</v>
      </c>
      <c r="AJ1147" s="116" t="s">
        <v>26</v>
      </c>
      <c r="AL1147">
        <v>3215</v>
      </c>
      <c r="AO1147">
        <v>3215</v>
      </c>
    </row>
    <row r="1148" spans="28:41" x14ac:dyDescent="0.25">
      <c r="AB1148" s="116" t="s">
        <v>251</v>
      </c>
      <c r="AC1148" s="116" t="s">
        <v>210</v>
      </c>
      <c r="AD1148">
        <v>4</v>
      </c>
      <c r="AE1148" s="116" t="s">
        <v>35</v>
      </c>
      <c r="AF1148">
        <v>7</v>
      </c>
      <c r="AG1148" s="116" t="s">
        <v>26</v>
      </c>
      <c r="AH1148" s="116" t="s">
        <v>42</v>
      </c>
      <c r="AI1148" s="116" t="s">
        <v>26</v>
      </c>
      <c r="AJ1148" s="116" t="s">
        <v>26</v>
      </c>
      <c r="AL1148">
        <v>265.5</v>
      </c>
      <c r="AO1148">
        <v>265.5</v>
      </c>
    </row>
    <row r="1149" spans="28:41" x14ac:dyDescent="0.25">
      <c r="AB1149" s="116" t="s">
        <v>251</v>
      </c>
      <c r="AC1149" s="116" t="s">
        <v>210</v>
      </c>
      <c r="AD1149">
        <v>4</v>
      </c>
      <c r="AE1149" s="116" t="s">
        <v>35</v>
      </c>
      <c r="AF1149">
        <v>7</v>
      </c>
      <c r="AG1149" s="116" t="s">
        <v>26</v>
      </c>
      <c r="AH1149" s="116" t="s">
        <v>42</v>
      </c>
      <c r="AI1149" s="116" t="s">
        <v>26</v>
      </c>
      <c r="AJ1149" s="116" t="s">
        <v>19</v>
      </c>
      <c r="AL1149">
        <v>13.5</v>
      </c>
      <c r="AO1149">
        <v>13.5</v>
      </c>
    </row>
    <row r="1150" spans="28:41" x14ac:dyDescent="0.25">
      <c r="AB1150" s="116" t="s">
        <v>251</v>
      </c>
      <c r="AC1150" s="116" t="s">
        <v>210</v>
      </c>
      <c r="AD1150">
        <v>4</v>
      </c>
      <c r="AE1150" s="116" t="s">
        <v>35</v>
      </c>
      <c r="AF1150">
        <v>8</v>
      </c>
      <c r="AG1150" s="116" t="s">
        <v>26</v>
      </c>
      <c r="AH1150" s="116" t="s">
        <v>43</v>
      </c>
      <c r="AI1150" s="116" t="s">
        <v>26</v>
      </c>
      <c r="AJ1150" s="116" t="s">
        <v>26</v>
      </c>
      <c r="AL1150">
        <v>2160</v>
      </c>
      <c r="AO1150">
        <v>2160</v>
      </c>
    </row>
    <row r="1151" spans="28:41" x14ac:dyDescent="0.25">
      <c r="AB1151" s="116" t="s">
        <v>251</v>
      </c>
      <c r="AC1151" s="116" t="s">
        <v>210</v>
      </c>
      <c r="AD1151">
        <v>5</v>
      </c>
      <c r="AE1151" s="116" t="s">
        <v>172</v>
      </c>
      <c r="AF1151">
        <v>1</v>
      </c>
      <c r="AG1151" s="116" t="s">
        <v>26</v>
      </c>
      <c r="AH1151" s="116" t="s">
        <v>153</v>
      </c>
      <c r="AI1151" s="116" t="s">
        <v>26</v>
      </c>
      <c r="AJ1151" s="116" t="s">
        <v>26</v>
      </c>
      <c r="AL1151">
        <v>273</v>
      </c>
      <c r="AO1151">
        <v>273</v>
      </c>
    </row>
    <row r="1152" spans="28:41" x14ac:dyDescent="0.25">
      <c r="AB1152" s="116" t="s">
        <v>251</v>
      </c>
      <c r="AC1152" s="116" t="s">
        <v>210</v>
      </c>
      <c r="AD1152">
        <v>5</v>
      </c>
      <c r="AE1152" s="116" t="s">
        <v>172</v>
      </c>
      <c r="AF1152">
        <v>1</v>
      </c>
      <c r="AG1152" s="116" t="s">
        <v>26</v>
      </c>
      <c r="AH1152" s="116" t="s">
        <v>153</v>
      </c>
      <c r="AI1152" s="116" t="s">
        <v>26</v>
      </c>
      <c r="AJ1152" s="116" t="s">
        <v>17</v>
      </c>
      <c r="AL1152">
        <v>54</v>
      </c>
      <c r="AO1152">
        <v>54</v>
      </c>
    </row>
    <row r="1153" spans="28:41" x14ac:dyDescent="0.25">
      <c r="AB1153" s="116" t="s">
        <v>251</v>
      </c>
      <c r="AC1153" s="116" t="s">
        <v>210</v>
      </c>
      <c r="AD1153">
        <v>5</v>
      </c>
      <c r="AE1153" s="116" t="s">
        <v>172</v>
      </c>
      <c r="AF1153">
        <v>2</v>
      </c>
      <c r="AG1153" s="116" t="s">
        <v>26</v>
      </c>
      <c r="AH1153" s="116" t="s">
        <v>154</v>
      </c>
      <c r="AI1153" s="116" t="s">
        <v>26</v>
      </c>
      <c r="AJ1153" s="116" t="s">
        <v>26</v>
      </c>
      <c r="AL1153">
        <v>435</v>
      </c>
      <c r="AO1153">
        <v>435</v>
      </c>
    </row>
    <row r="1154" spans="28:41" x14ac:dyDescent="0.25">
      <c r="AB1154" s="116" t="s">
        <v>251</v>
      </c>
      <c r="AC1154" s="116" t="s">
        <v>210</v>
      </c>
      <c r="AD1154">
        <v>5</v>
      </c>
      <c r="AE1154" s="116" t="s">
        <v>172</v>
      </c>
      <c r="AF1154">
        <v>4</v>
      </c>
      <c r="AG1154" s="116" t="s">
        <v>8</v>
      </c>
      <c r="AH1154" s="116" t="s">
        <v>44</v>
      </c>
      <c r="AI1154" s="116" t="s">
        <v>8</v>
      </c>
      <c r="AJ1154" s="116" t="s">
        <v>8</v>
      </c>
      <c r="AL1154">
        <v>78</v>
      </c>
      <c r="AO1154">
        <v>78</v>
      </c>
    </row>
    <row r="1155" spans="28:41" x14ac:dyDescent="0.25">
      <c r="AB1155" s="116" t="s">
        <v>251</v>
      </c>
      <c r="AC1155" s="116" t="s">
        <v>210</v>
      </c>
      <c r="AD1155">
        <v>5</v>
      </c>
      <c r="AE1155" s="116" t="s">
        <v>172</v>
      </c>
      <c r="AF1155">
        <v>7</v>
      </c>
      <c r="AG1155" s="116" t="s">
        <v>9</v>
      </c>
      <c r="AH1155" s="116" t="s">
        <v>158</v>
      </c>
      <c r="AI1155" s="116" t="s">
        <v>197</v>
      </c>
      <c r="AJ1155" s="116" t="s">
        <v>9</v>
      </c>
      <c r="AL1155">
        <v>735</v>
      </c>
      <c r="AO1155">
        <v>735</v>
      </c>
    </row>
    <row r="1156" spans="28:41" x14ac:dyDescent="0.25">
      <c r="AB1156" s="116" t="s">
        <v>251</v>
      </c>
      <c r="AC1156" s="116" t="s">
        <v>210</v>
      </c>
      <c r="AD1156">
        <v>5</v>
      </c>
      <c r="AE1156" s="116" t="s">
        <v>172</v>
      </c>
      <c r="AF1156">
        <v>7</v>
      </c>
      <c r="AG1156" s="116" t="s">
        <v>9</v>
      </c>
      <c r="AH1156" s="116" t="s">
        <v>158</v>
      </c>
      <c r="AI1156" s="116" t="s">
        <v>197</v>
      </c>
      <c r="AJ1156" s="116" t="s">
        <v>16</v>
      </c>
      <c r="AL1156">
        <v>120</v>
      </c>
      <c r="AO1156">
        <v>120</v>
      </c>
    </row>
    <row r="1157" spans="28:41" x14ac:dyDescent="0.25">
      <c r="AB1157" s="116" t="s">
        <v>251</v>
      </c>
      <c r="AC1157" s="116" t="s">
        <v>210</v>
      </c>
      <c r="AD1157">
        <v>5</v>
      </c>
      <c r="AE1157" s="116" t="s">
        <v>172</v>
      </c>
      <c r="AF1157">
        <v>7</v>
      </c>
      <c r="AG1157" s="116" t="s">
        <v>9</v>
      </c>
      <c r="AH1157" s="116" t="s">
        <v>158</v>
      </c>
      <c r="AI1157" s="116" t="s">
        <v>197</v>
      </c>
      <c r="AJ1157" s="116" t="s">
        <v>17</v>
      </c>
      <c r="AL1157">
        <v>124.5</v>
      </c>
      <c r="AO1157">
        <v>124.5</v>
      </c>
    </row>
    <row r="1158" spans="28:41" x14ac:dyDescent="0.25">
      <c r="AB1158" s="116" t="s">
        <v>251</v>
      </c>
      <c r="AC1158" s="116" t="s">
        <v>210</v>
      </c>
      <c r="AD1158">
        <v>5</v>
      </c>
      <c r="AE1158" s="116" t="s">
        <v>172</v>
      </c>
      <c r="AF1158">
        <v>11</v>
      </c>
      <c r="AG1158" s="116" t="s">
        <v>15</v>
      </c>
      <c r="AH1158" s="116" t="s">
        <v>162</v>
      </c>
      <c r="AI1158" s="116" t="s">
        <v>15</v>
      </c>
      <c r="AJ1158" s="116" t="s">
        <v>15</v>
      </c>
      <c r="AL1158">
        <v>947.5</v>
      </c>
      <c r="AO1158">
        <v>947.5</v>
      </c>
    </row>
    <row r="1159" spans="28:41" x14ac:dyDescent="0.25">
      <c r="AB1159" s="116" t="s">
        <v>251</v>
      </c>
      <c r="AC1159" s="116" t="s">
        <v>210</v>
      </c>
      <c r="AD1159">
        <v>5</v>
      </c>
      <c r="AE1159" s="116" t="s">
        <v>172</v>
      </c>
      <c r="AF1159">
        <v>14</v>
      </c>
      <c r="AG1159" s="116" t="s">
        <v>13</v>
      </c>
      <c r="AH1159" s="116" t="s">
        <v>165</v>
      </c>
      <c r="AI1159" s="116" t="s">
        <v>182</v>
      </c>
      <c r="AJ1159" s="116" t="s">
        <v>16</v>
      </c>
      <c r="AL1159">
        <v>31</v>
      </c>
      <c r="AO1159">
        <v>31</v>
      </c>
    </row>
    <row r="1160" spans="28:41" x14ac:dyDescent="0.25">
      <c r="AB1160" s="116" t="s">
        <v>251</v>
      </c>
      <c r="AC1160" s="116" t="s">
        <v>210</v>
      </c>
      <c r="AD1160">
        <v>5</v>
      </c>
      <c r="AE1160" s="116" t="s">
        <v>172</v>
      </c>
      <c r="AF1160">
        <v>14</v>
      </c>
      <c r="AG1160" s="116" t="s">
        <v>13</v>
      </c>
      <c r="AH1160" s="116" t="s">
        <v>165</v>
      </c>
      <c r="AI1160" s="116" t="s">
        <v>182</v>
      </c>
      <c r="AJ1160" s="116" t="s">
        <v>17</v>
      </c>
      <c r="AL1160">
        <v>43</v>
      </c>
      <c r="AO1160">
        <v>43</v>
      </c>
    </row>
    <row r="1161" spans="28:41" x14ac:dyDescent="0.25">
      <c r="AB1161" s="116" t="s">
        <v>251</v>
      </c>
      <c r="AC1161" s="116" t="s">
        <v>210</v>
      </c>
      <c r="AD1161">
        <v>5</v>
      </c>
      <c r="AE1161" s="116" t="s">
        <v>172</v>
      </c>
      <c r="AF1161">
        <v>14</v>
      </c>
      <c r="AG1161" s="116" t="s">
        <v>13</v>
      </c>
      <c r="AH1161" s="116" t="s">
        <v>165</v>
      </c>
      <c r="AI1161" s="116" t="s">
        <v>182</v>
      </c>
      <c r="AJ1161" s="116" t="s">
        <v>13</v>
      </c>
      <c r="AL1161">
        <v>193</v>
      </c>
      <c r="AO1161">
        <v>193</v>
      </c>
    </row>
    <row r="1162" spans="28:41" x14ac:dyDescent="0.25">
      <c r="AB1162" s="116" t="s">
        <v>251</v>
      </c>
      <c r="AC1162" s="116" t="s">
        <v>210</v>
      </c>
      <c r="AD1162">
        <v>5</v>
      </c>
      <c r="AE1162" s="116" t="s">
        <v>172</v>
      </c>
      <c r="AF1162">
        <v>16</v>
      </c>
      <c r="AG1162" s="116" t="s">
        <v>18</v>
      </c>
      <c r="AH1162" s="116" t="s">
        <v>167</v>
      </c>
      <c r="AI1162" s="116" t="s">
        <v>175</v>
      </c>
      <c r="AJ1162" s="116" t="s">
        <v>16</v>
      </c>
      <c r="AL1162">
        <v>40</v>
      </c>
      <c r="AO1162">
        <v>40</v>
      </c>
    </row>
    <row r="1163" spans="28:41" x14ac:dyDescent="0.25">
      <c r="AB1163" s="116" t="s">
        <v>251</v>
      </c>
      <c r="AC1163" s="116" t="s">
        <v>210</v>
      </c>
      <c r="AD1163">
        <v>5</v>
      </c>
      <c r="AE1163" s="116" t="s">
        <v>172</v>
      </c>
      <c r="AF1163">
        <v>16</v>
      </c>
      <c r="AG1163" s="116" t="s">
        <v>18</v>
      </c>
      <c r="AH1163" s="116" t="s">
        <v>167</v>
      </c>
      <c r="AI1163" s="116" t="s">
        <v>175</v>
      </c>
      <c r="AJ1163" s="116" t="s">
        <v>17</v>
      </c>
      <c r="AL1163">
        <v>30</v>
      </c>
      <c r="AO1163">
        <v>30</v>
      </c>
    </row>
    <row r="1164" spans="28:41" x14ac:dyDescent="0.25">
      <c r="AB1164" s="116" t="s">
        <v>251</v>
      </c>
      <c r="AC1164" s="116" t="s">
        <v>210</v>
      </c>
      <c r="AD1164">
        <v>5</v>
      </c>
      <c r="AE1164" s="116" t="s">
        <v>172</v>
      </c>
      <c r="AF1164">
        <v>16</v>
      </c>
      <c r="AG1164" s="116" t="s">
        <v>18</v>
      </c>
      <c r="AH1164" s="116" t="s">
        <v>167</v>
      </c>
      <c r="AI1164" s="116" t="s">
        <v>175</v>
      </c>
      <c r="AJ1164" s="116" t="s">
        <v>18</v>
      </c>
      <c r="AL1164">
        <v>60</v>
      </c>
      <c r="AO1164">
        <v>60</v>
      </c>
    </row>
    <row r="1165" spans="28:41" x14ac:dyDescent="0.25">
      <c r="AB1165" s="116" t="s">
        <v>251</v>
      </c>
      <c r="AC1165" s="116" t="s">
        <v>210</v>
      </c>
      <c r="AD1165">
        <v>6</v>
      </c>
      <c r="AE1165" s="116" t="s">
        <v>183</v>
      </c>
      <c r="AF1165">
        <v>3</v>
      </c>
      <c r="AG1165" s="116" t="s">
        <v>16</v>
      </c>
      <c r="AH1165" s="116" t="s">
        <v>183</v>
      </c>
      <c r="AI1165" s="116" t="s">
        <v>16</v>
      </c>
      <c r="AJ1165" s="116" t="s">
        <v>16</v>
      </c>
      <c r="AL1165">
        <v>900.92880000000002</v>
      </c>
      <c r="AO1165">
        <v>900.92880000000002</v>
      </c>
    </row>
    <row r="1166" spans="28:41" x14ac:dyDescent="0.25">
      <c r="AB1166" s="116" t="s">
        <v>251</v>
      </c>
      <c r="AC1166" s="116" t="s">
        <v>210</v>
      </c>
      <c r="AD1166">
        <v>7</v>
      </c>
      <c r="AE1166" s="116" t="s">
        <v>45</v>
      </c>
      <c r="AF1166">
        <v>1</v>
      </c>
      <c r="AG1166" s="116" t="s">
        <v>10</v>
      </c>
      <c r="AH1166" s="116" t="s">
        <v>46</v>
      </c>
      <c r="AI1166" s="116" t="s">
        <v>10</v>
      </c>
      <c r="AJ1166" s="116" t="s">
        <v>8</v>
      </c>
      <c r="AL1166">
        <v>18</v>
      </c>
      <c r="AO1166">
        <v>18</v>
      </c>
    </row>
    <row r="1167" spans="28:41" x14ac:dyDescent="0.25">
      <c r="AB1167" s="116" t="s">
        <v>251</v>
      </c>
      <c r="AC1167" s="116" t="s">
        <v>210</v>
      </c>
      <c r="AD1167">
        <v>7</v>
      </c>
      <c r="AE1167" s="116" t="s">
        <v>45</v>
      </c>
      <c r="AF1167">
        <v>1</v>
      </c>
      <c r="AG1167" s="116" t="s">
        <v>10</v>
      </c>
      <c r="AH1167" s="116" t="s">
        <v>46</v>
      </c>
      <c r="AI1167" s="116" t="s">
        <v>10</v>
      </c>
      <c r="AJ1167" s="116" t="s">
        <v>10</v>
      </c>
      <c r="AL1167">
        <v>420</v>
      </c>
      <c r="AO1167">
        <v>420</v>
      </c>
    </row>
    <row r="1168" spans="28:41" x14ac:dyDescent="0.25">
      <c r="AB1168" s="116" t="s">
        <v>251</v>
      </c>
      <c r="AC1168" s="116" t="s">
        <v>210</v>
      </c>
      <c r="AD1168">
        <v>7</v>
      </c>
      <c r="AE1168" s="116" t="s">
        <v>45</v>
      </c>
      <c r="AF1168">
        <v>1</v>
      </c>
      <c r="AG1168" s="116" t="s">
        <v>10</v>
      </c>
      <c r="AH1168" s="116" t="s">
        <v>46</v>
      </c>
      <c r="AI1168" s="116" t="s">
        <v>10</v>
      </c>
      <c r="AJ1168" s="116" t="s">
        <v>18</v>
      </c>
      <c r="AL1168">
        <v>30</v>
      </c>
      <c r="AO1168">
        <v>30</v>
      </c>
    </row>
    <row r="1169" spans="28:41" x14ac:dyDescent="0.25">
      <c r="AB1169" s="116" t="s">
        <v>251</v>
      </c>
      <c r="AC1169" s="116" t="s">
        <v>210</v>
      </c>
      <c r="AD1169">
        <v>7</v>
      </c>
      <c r="AE1169" s="116" t="s">
        <v>45</v>
      </c>
      <c r="AF1169">
        <v>2</v>
      </c>
      <c r="AG1169" s="116" t="s">
        <v>10</v>
      </c>
      <c r="AH1169" s="116" t="s">
        <v>47</v>
      </c>
      <c r="AI1169" s="116" t="s">
        <v>10</v>
      </c>
      <c r="AJ1169" s="116" t="s">
        <v>10</v>
      </c>
      <c r="AL1169">
        <v>60</v>
      </c>
      <c r="AO1169">
        <v>60</v>
      </c>
    </row>
    <row r="1170" spans="28:41" x14ac:dyDescent="0.25">
      <c r="AB1170" s="116" t="s">
        <v>251</v>
      </c>
      <c r="AC1170" s="116" t="s">
        <v>210</v>
      </c>
      <c r="AD1170">
        <v>7</v>
      </c>
      <c r="AE1170" s="116" t="s">
        <v>45</v>
      </c>
      <c r="AF1170">
        <v>3</v>
      </c>
      <c r="AG1170" s="116" t="s">
        <v>10</v>
      </c>
      <c r="AH1170" s="116" t="s">
        <v>48</v>
      </c>
      <c r="AI1170" s="116" t="s">
        <v>10</v>
      </c>
      <c r="AJ1170" s="116" t="s">
        <v>9</v>
      </c>
      <c r="AL1170">
        <v>25</v>
      </c>
      <c r="AO1170">
        <v>25</v>
      </c>
    </row>
    <row r="1171" spans="28:41" x14ac:dyDescent="0.25">
      <c r="AB1171" s="116" t="s">
        <v>251</v>
      </c>
      <c r="AC1171" s="116" t="s">
        <v>210</v>
      </c>
      <c r="AD1171">
        <v>7</v>
      </c>
      <c r="AE1171" s="116" t="s">
        <v>45</v>
      </c>
      <c r="AF1171">
        <v>3</v>
      </c>
      <c r="AG1171" s="116" t="s">
        <v>10</v>
      </c>
      <c r="AH1171" s="116" t="s">
        <v>48</v>
      </c>
      <c r="AI1171" s="116" t="s">
        <v>10</v>
      </c>
      <c r="AJ1171" s="116" t="s">
        <v>10</v>
      </c>
      <c r="AL1171">
        <v>2656.9</v>
      </c>
      <c r="AO1171">
        <v>2656.9</v>
      </c>
    </row>
    <row r="1172" spans="28:41" x14ac:dyDescent="0.25">
      <c r="AB1172" s="116" t="s">
        <v>251</v>
      </c>
      <c r="AC1172" s="116" t="s">
        <v>210</v>
      </c>
      <c r="AD1172">
        <v>7</v>
      </c>
      <c r="AE1172" s="116" t="s">
        <v>45</v>
      </c>
      <c r="AF1172">
        <v>3</v>
      </c>
      <c r="AG1172" s="116" t="s">
        <v>10</v>
      </c>
      <c r="AH1172" s="116" t="s">
        <v>48</v>
      </c>
      <c r="AI1172" s="116" t="s">
        <v>10</v>
      </c>
      <c r="AJ1172" s="116" t="s">
        <v>14</v>
      </c>
      <c r="AL1172">
        <v>228</v>
      </c>
      <c r="AO1172">
        <v>228</v>
      </c>
    </row>
    <row r="1173" spans="28:41" x14ac:dyDescent="0.25">
      <c r="AB1173" s="116" t="s">
        <v>251</v>
      </c>
      <c r="AC1173" s="116" t="s">
        <v>210</v>
      </c>
      <c r="AD1173">
        <v>7</v>
      </c>
      <c r="AE1173" s="116" t="s">
        <v>45</v>
      </c>
      <c r="AF1173">
        <v>3</v>
      </c>
      <c r="AG1173" s="116" t="s">
        <v>10</v>
      </c>
      <c r="AH1173" s="116" t="s">
        <v>48</v>
      </c>
      <c r="AI1173" s="116" t="s">
        <v>10</v>
      </c>
      <c r="AJ1173" s="116" t="s">
        <v>15</v>
      </c>
      <c r="AL1173">
        <v>27</v>
      </c>
      <c r="AO1173">
        <v>27</v>
      </c>
    </row>
    <row r="1174" spans="28:41" x14ac:dyDescent="0.25">
      <c r="AB1174" s="116" t="s">
        <v>251</v>
      </c>
      <c r="AC1174" s="116" t="s">
        <v>210</v>
      </c>
      <c r="AD1174">
        <v>7</v>
      </c>
      <c r="AE1174" s="116" t="s">
        <v>45</v>
      </c>
      <c r="AF1174">
        <v>3</v>
      </c>
      <c r="AG1174" s="116" t="s">
        <v>10</v>
      </c>
      <c r="AH1174" s="116" t="s">
        <v>48</v>
      </c>
      <c r="AI1174" s="116" t="s">
        <v>10</v>
      </c>
      <c r="AJ1174" s="116" t="s">
        <v>16</v>
      </c>
      <c r="AL1174">
        <v>12</v>
      </c>
      <c r="AO1174">
        <v>12</v>
      </c>
    </row>
    <row r="1175" spans="28:41" x14ac:dyDescent="0.25">
      <c r="AB1175" s="116" t="s">
        <v>251</v>
      </c>
      <c r="AC1175" s="116" t="s">
        <v>210</v>
      </c>
      <c r="AD1175">
        <v>7</v>
      </c>
      <c r="AE1175" s="116" t="s">
        <v>45</v>
      </c>
      <c r="AF1175">
        <v>3</v>
      </c>
      <c r="AG1175" s="116" t="s">
        <v>10</v>
      </c>
      <c r="AH1175" s="116" t="s">
        <v>48</v>
      </c>
      <c r="AI1175" s="116" t="s">
        <v>10</v>
      </c>
      <c r="AJ1175" s="116" t="s">
        <v>27</v>
      </c>
      <c r="AL1175">
        <v>55.5</v>
      </c>
      <c r="AO1175">
        <v>55.5</v>
      </c>
    </row>
    <row r="1176" spans="28:41" x14ac:dyDescent="0.25">
      <c r="AB1176" s="116" t="s">
        <v>251</v>
      </c>
      <c r="AC1176" s="116" t="s">
        <v>210</v>
      </c>
      <c r="AD1176">
        <v>7</v>
      </c>
      <c r="AE1176" s="116" t="s">
        <v>45</v>
      </c>
      <c r="AF1176">
        <v>3</v>
      </c>
      <c r="AG1176" s="116" t="s">
        <v>10</v>
      </c>
      <c r="AH1176" s="116" t="s">
        <v>48</v>
      </c>
      <c r="AI1176" s="116" t="s">
        <v>10</v>
      </c>
      <c r="AJ1176" s="116" t="s">
        <v>17</v>
      </c>
      <c r="AL1176">
        <v>45</v>
      </c>
      <c r="AO1176">
        <v>45</v>
      </c>
    </row>
    <row r="1177" spans="28:41" x14ac:dyDescent="0.25">
      <c r="AB1177" s="116" t="s">
        <v>251</v>
      </c>
      <c r="AC1177" s="116" t="s">
        <v>210</v>
      </c>
      <c r="AD1177">
        <v>7</v>
      </c>
      <c r="AE1177" s="116" t="s">
        <v>45</v>
      </c>
      <c r="AF1177">
        <v>3</v>
      </c>
      <c r="AG1177" s="116" t="s">
        <v>10</v>
      </c>
      <c r="AH1177" s="116" t="s">
        <v>48</v>
      </c>
      <c r="AI1177" s="116" t="s">
        <v>10</v>
      </c>
      <c r="AJ1177" s="116" t="s">
        <v>23</v>
      </c>
      <c r="AL1177">
        <v>168</v>
      </c>
      <c r="AO1177">
        <v>168</v>
      </c>
    </row>
    <row r="1178" spans="28:41" x14ac:dyDescent="0.25">
      <c r="AB1178" s="116" t="s">
        <v>251</v>
      </c>
      <c r="AC1178" s="116" t="s">
        <v>210</v>
      </c>
      <c r="AD1178">
        <v>8</v>
      </c>
      <c r="AE1178" s="116" t="s">
        <v>177</v>
      </c>
      <c r="AF1178">
        <v>1</v>
      </c>
      <c r="AG1178" s="116" t="s">
        <v>12</v>
      </c>
      <c r="AH1178" s="116" t="s">
        <v>50</v>
      </c>
      <c r="AI1178" s="116" t="s">
        <v>12</v>
      </c>
      <c r="AJ1178" s="116" t="s">
        <v>12</v>
      </c>
      <c r="AL1178">
        <v>570</v>
      </c>
      <c r="AO1178">
        <v>570</v>
      </c>
    </row>
    <row r="1179" spans="28:41" x14ac:dyDescent="0.25">
      <c r="AB1179" s="116" t="s">
        <v>251</v>
      </c>
      <c r="AC1179" s="116" t="s">
        <v>210</v>
      </c>
      <c r="AD1179">
        <v>8</v>
      </c>
      <c r="AE1179" s="116" t="s">
        <v>177</v>
      </c>
      <c r="AF1179">
        <v>3</v>
      </c>
      <c r="AG1179" s="116" t="s">
        <v>12</v>
      </c>
      <c r="AH1179" s="116" t="s">
        <v>51</v>
      </c>
      <c r="AI1179" s="116" t="s">
        <v>12</v>
      </c>
      <c r="AJ1179" s="116" t="s">
        <v>22</v>
      </c>
      <c r="AL1179">
        <v>10</v>
      </c>
      <c r="AO1179">
        <v>10</v>
      </c>
    </row>
    <row r="1180" spans="28:41" x14ac:dyDescent="0.25">
      <c r="AB1180" s="116" t="s">
        <v>251</v>
      </c>
      <c r="AC1180" s="116" t="s">
        <v>210</v>
      </c>
      <c r="AD1180">
        <v>8</v>
      </c>
      <c r="AE1180" s="116" t="s">
        <v>177</v>
      </c>
      <c r="AF1180">
        <v>3</v>
      </c>
      <c r="AG1180" s="116" t="s">
        <v>12</v>
      </c>
      <c r="AH1180" s="116" t="s">
        <v>51</v>
      </c>
      <c r="AI1180" s="116" t="s">
        <v>12</v>
      </c>
      <c r="AJ1180" s="116" t="s">
        <v>10</v>
      </c>
      <c r="AL1180">
        <v>40</v>
      </c>
      <c r="AO1180">
        <v>40</v>
      </c>
    </row>
    <row r="1181" spans="28:41" x14ac:dyDescent="0.25">
      <c r="AB1181" s="116" t="s">
        <v>251</v>
      </c>
      <c r="AC1181" s="116" t="s">
        <v>210</v>
      </c>
      <c r="AD1181">
        <v>8</v>
      </c>
      <c r="AE1181" s="116" t="s">
        <v>177</v>
      </c>
      <c r="AF1181">
        <v>3</v>
      </c>
      <c r="AG1181" s="116" t="s">
        <v>12</v>
      </c>
      <c r="AH1181" s="116" t="s">
        <v>51</v>
      </c>
      <c r="AI1181" s="116" t="s">
        <v>12</v>
      </c>
      <c r="AJ1181" s="116" t="s">
        <v>12</v>
      </c>
      <c r="AL1181">
        <v>1178</v>
      </c>
      <c r="AO1181">
        <v>1178</v>
      </c>
    </row>
    <row r="1182" spans="28:41" x14ac:dyDescent="0.25">
      <c r="AB1182" s="116" t="s">
        <v>251</v>
      </c>
      <c r="AC1182" s="116" t="s">
        <v>210</v>
      </c>
      <c r="AD1182">
        <v>8</v>
      </c>
      <c r="AE1182" s="116" t="s">
        <v>177</v>
      </c>
      <c r="AF1182">
        <v>3</v>
      </c>
      <c r="AG1182" s="116" t="s">
        <v>12</v>
      </c>
      <c r="AH1182" s="116" t="s">
        <v>51</v>
      </c>
      <c r="AI1182" s="116" t="s">
        <v>12</v>
      </c>
      <c r="AJ1182" s="116" t="s">
        <v>15</v>
      </c>
      <c r="AL1182">
        <v>25</v>
      </c>
      <c r="AO1182">
        <v>25</v>
      </c>
    </row>
    <row r="1183" spans="28:41" x14ac:dyDescent="0.25">
      <c r="AB1183" s="116" t="s">
        <v>251</v>
      </c>
      <c r="AC1183" s="116" t="s">
        <v>210</v>
      </c>
      <c r="AD1183">
        <v>8</v>
      </c>
      <c r="AE1183" s="116" t="s">
        <v>177</v>
      </c>
      <c r="AF1183">
        <v>3</v>
      </c>
      <c r="AG1183" s="116" t="s">
        <v>12</v>
      </c>
      <c r="AH1183" s="116" t="s">
        <v>51</v>
      </c>
      <c r="AI1183" s="116" t="s">
        <v>12</v>
      </c>
      <c r="AJ1183" s="116" t="s">
        <v>27</v>
      </c>
      <c r="AL1183">
        <v>95</v>
      </c>
      <c r="AO1183">
        <v>95</v>
      </c>
    </row>
    <row r="1184" spans="28:41" x14ac:dyDescent="0.25">
      <c r="AB1184" s="116" t="s">
        <v>251</v>
      </c>
      <c r="AC1184" s="116" t="s">
        <v>210</v>
      </c>
      <c r="AD1184">
        <v>8</v>
      </c>
      <c r="AE1184" s="116" t="s">
        <v>177</v>
      </c>
      <c r="AF1184">
        <v>3</v>
      </c>
      <c r="AG1184" s="116" t="s">
        <v>12</v>
      </c>
      <c r="AH1184" s="116" t="s">
        <v>51</v>
      </c>
      <c r="AI1184" s="116" t="s">
        <v>12</v>
      </c>
      <c r="AJ1184" s="116" t="s">
        <v>17</v>
      </c>
      <c r="AL1184">
        <v>80</v>
      </c>
      <c r="AO1184">
        <v>80</v>
      </c>
    </row>
    <row r="1185" spans="28:41" x14ac:dyDescent="0.25">
      <c r="AB1185" s="116" t="s">
        <v>251</v>
      </c>
      <c r="AC1185" s="116" t="s">
        <v>210</v>
      </c>
      <c r="AD1185">
        <v>8</v>
      </c>
      <c r="AE1185" s="116" t="s">
        <v>177</v>
      </c>
      <c r="AF1185">
        <v>4</v>
      </c>
      <c r="AG1185" s="116" t="s">
        <v>12</v>
      </c>
      <c r="AH1185" s="116" t="s">
        <v>52</v>
      </c>
      <c r="AI1185" s="116" t="s">
        <v>12</v>
      </c>
      <c r="AJ1185" s="116" t="s">
        <v>12</v>
      </c>
      <c r="AL1185">
        <v>178</v>
      </c>
      <c r="AO1185">
        <v>178</v>
      </c>
    </row>
    <row r="1186" spans="28:41" x14ac:dyDescent="0.25">
      <c r="AB1186" s="116" t="s">
        <v>251</v>
      </c>
      <c r="AC1186" s="116" t="s">
        <v>210</v>
      </c>
      <c r="AD1186">
        <v>8</v>
      </c>
      <c r="AE1186" s="116" t="s">
        <v>177</v>
      </c>
      <c r="AF1186">
        <v>4</v>
      </c>
      <c r="AG1186" s="116" t="s">
        <v>12</v>
      </c>
      <c r="AH1186" s="116" t="s">
        <v>52</v>
      </c>
      <c r="AI1186" s="116" t="s">
        <v>12</v>
      </c>
      <c r="AJ1186" s="116" t="s">
        <v>17</v>
      </c>
      <c r="AL1186">
        <v>30</v>
      </c>
      <c r="AO1186">
        <v>30</v>
      </c>
    </row>
    <row r="1187" spans="28:41" x14ac:dyDescent="0.25">
      <c r="AB1187" s="116" t="s">
        <v>251</v>
      </c>
      <c r="AC1187" s="116" t="s">
        <v>210</v>
      </c>
      <c r="AD1187">
        <v>8</v>
      </c>
      <c r="AE1187" s="116" t="s">
        <v>177</v>
      </c>
      <c r="AF1187">
        <v>6</v>
      </c>
      <c r="AG1187" s="116" t="s">
        <v>17</v>
      </c>
      <c r="AH1187" s="116" t="s">
        <v>180</v>
      </c>
      <c r="AI1187" s="116" t="s">
        <v>17</v>
      </c>
      <c r="AJ1187" s="116" t="s">
        <v>17</v>
      </c>
      <c r="AL1187">
        <v>369</v>
      </c>
      <c r="AO1187">
        <v>369</v>
      </c>
    </row>
    <row r="1188" spans="28:41" x14ac:dyDescent="0.25">
      <c r="AB1188" s="116" t="s">
        <v>251</v>
      </c>
      <c r="AC1188" s="116" t="s">
        <v>210</v>
      </c>
      <c r="AD1188">
        <v>9</v>
      </c>
      <c r="AE1188" s="116" t="s">
        <v>59</v>
      </c>
      <c r="AF1188">
        <v>1</v>
      </c>
      <c r="AG1188" s="116" t="s">
        <v>17</v>
      </c>
      <c r="AH1188" s="116" t="s">
        <v>59</v>
      </c>
      <c r="AI1188" s="116" t="s">
        <v>17</v>
      </c>
      <c r="AJ1188" s="116" t="s">
        <v>8</v>
      </c>
      <c r="AL1188">
        <v>30</v>
      </c>
      <c r="AO1188">
        <v>30</v>
      </c>
    </row>
    <row r="1189" spans="28:41" x14ac:dyDescent="0.25">
      <c r="AB1189" s="116" t="s">
        <v>251</v>
      </c>
      <c r="AC1189" s="116" t="s">
        <v>210</v>
      </c>
      <c r="AD1189">
        <v>9</v>
      </c>
      <c r="AE1189" s="116" t="s">
        <v>59</v>
      </c>
      <c r="AF1189">
        <v>1</v>
      </c>
      <c r="AG1189" s="116" t="s">
        <v>17</v>
      </c>
      <c r="AH1189" s="116" t="s">
        <v>59</v>
      </c>
      <c r="AI1189" s="116" t="s">
        <v>17</v>
      </c>
      <c r="AJ1189" s="116" t="s">
        <v>11</v>
      </c>
      <c r="AL1189">
        <v>30</v>
      </c>
      <c r="AO1189">
        <v>30</v>
      </c>
    </row>
    <row r="1190" spans="28:41" x14ac:dyDescent="0.25">
      <c r="AB1190" s="116" t="s">
        <v>251</v>
      </c>
      <c r="AC1190" s="116" t="s">
        <v>210</v>
      </c>
      <c r="AD1190">
        <v>9</v>
      </c>
      <c r="AE1190" s="116" t="s">
        <v>59</v>
      </c>
      <c r="AF1190">
        <v>1</v>
      </c>
      <c r="AG1190" s="116" t="s">
        <v>17</v>
      </c>
      <c r="AH1190" s="116" t="s">
        <v>59</v>
      </c>
      <c r="AI1190" s="116" t="s">
        <v>17</v>
      </c>
      <c r="AJ1190" s="116" t="s">
        <v>25</v>
      </c>
      <c r="AL1190">
        <v>188</v>
      </c>
      <c r="AO1190">
        <v>188</v>
      </c>
    </row>
    <row r="1191" spans="28:41" x14ac:dyDescent="0.25">
      <c r="AB1191" s="116" t="s">
        <v>251</v>
      </c>
      <c r="AC1191" s="116" t="s">
        <v>210</v>
      </c>
      <c r="AD1191">
        <v>9</v>
      </c>
      <c r="AE1191" s="116" t="s">
        <v>59</v>
      </c>
      <c r="AF1191">
        <v>1</v>
      </c>
      <c r="AG1191" s="116" t="s">
        <v>17</v>
      </c>
      <c r="AH1191" s="116" t="s">
        <v>59</v>
      </c>
      <c r="AI1191" s="116" t="s">
        <v>17</v>
      </c>
      <c r="AJ1191" s="116" t="s">
        <v>17</v>
      </c>
      <c r="AL1191">
        <v>5864.5</v>
      </c>
      <c r="AO1191">
        <v>5864.5</v>
      </c>
    </row>
    <row r="1192" spans="28:41" x14ac:dyDescent="0.25">
      <c r="AB1192" s="116" t="s">
        <v>251</v>
      </c>
      <c r="AC1192" s="116" t="s">
        <v>210</v>
      </c>
      <c r="AD1192">
        <v>9</v>
      </c>
      <c r="AE1192" s="116" t="s">
        <v>59</v>
      </c>
      <c r="AF1192">
        <v>1</v>
      </c>
      <c r="AG1192" s="116" t="s">
        <v>17</v>
      </c>
      <c r="AH1192" s="116" t="s">
        <v>59</v>
      </c>
      <c r="AI1192" s="116" t="s">
        <v>17</v>
      </c>
      <c r="AJ1192" s="116" t="s">
        <v>19</v>
      </c>
      <c r="AL1192">
        <v>60</v>
      </c>
      <c r="AO1192">
        <v>60</v>
      </c>
    </row>
    <row r="1193" spans="28:41" x14ac:dyDescent="0.25">
      <c r="AB1193" s="116" t="s">
        <v>251</v>
      </c>
      <c r="AC1193" s="116" t="s">
        <v>210</v>
      </c>
      <c r="AD1193">
        <v>10</v>
      </c>
      <c r="AE1193" s="116" t="s">
        <v>55</v>
      </c>
      <c r="AF1193">
        <v>1</v>
      </c>
      <c r="AG1193" s="116" t="s">
        <v>17</v>
      </c>
      <c r="AH1193" s="116" t="s">
        <v>179</v>
      </c>
      <c r="AI1193" s="116" t="s">
        <v>17</v>
      </c>
      <c r="AJ1193" s="116" t="s">
        <v>14</v>
      </c>
      <c r="AK1193">
        <v>99</v>
      </c>
      <c r="AL1193">
        <v>-54</v>
      </c>
      <c r="AM1193" t="s">
        <v>265</v>
      </c>
      <c r="AO1193">
        <v>45</v>
      </c>
    </row>
    <row r="1194" spans="28:41" x14ac:dyDescent="0.25">
      <c r="AB1194" s="116" t="s">
        <v>251</v>
      </c>
      <c r="AC1194" s="116" t="s">
        <v>210</v>
      </c>
      <c r="AD1194">
        <v>10</v>
      </c>
      <c r="AE1194" s="116" t="s">
        <v>55</v>
      </c>
      <c r="AF1194">
        <v>1</v>
      </c>
      <c r="AG1194" s="116" t="s">
        <v>17</v>
      </c>
      <c r="AH1194" s="116" t="s">
        <v>179</v>
      </c>
      <c r="AI1194" s="116" t="s">
        <v>17</v>
      </c>
      <c r="AJ1194" s="116" t="s">
        <v>17</v>
      </c>
      <c r="AK1194">
        <v>483</v>
      </c>
      <c r="AL1194">
        <v>54</v>
      </c>
      <c r="AM1194" t="s">
        <v>273</v>
      </c>
      <c r="AO1194">
        <v>537</v>
      </c>
    </row>
    <row r="1195" spans="28:41" x14ac:dyDescent="0.25">
      <c r="AB1195" s="116" t="s">
        <v>251</v>
      </c>
      <c r="AC1195" s="116" t="s">
        <v>210</v>
      </c>
      <c r="AD1195">
        <v>10</v>
      </c>
      <c r="AE1195" s="116" t="s">
        <v>55</v>
      </c>
      <c r="AF1195">
        <v>2</v>
      </c>
      <c r="AG1195" s="116" t="s">
        <v>17</v>
      </c>
      <c r="AH1195" s="116" t="s">
        <v>56</v>
      </c>
      <c r="AI1195" s="116" t="s">
        <v>17</v>
      </c>
      <c r="AJ1195" s="116" t="s">
        <v>10</v>
      </c>
      <c r="AL1195">
        <v>18</v>
      </c>
      <c r="AO1195">
        <v>18</v>
      </c>
    </row>
    <row r="1196" spans="28:41" x14ac:dyDescent="0.25">
      <c r="AB1196" s="116" t="s">
        <v>251</v>
      </c>
      <c r="AC1196" s="116" t="s">
        <v>210</v>
      </c>
      <c r="AD1196">
        <v>10</v>
      </c>
      <c r="AE1196" s="116" t="s">
        <v>55</v>
      </c>
      <c r="AF1196">
        <v>2</v>
      </c>
      <c r="AG1196" s="116" t="s">
        <v>17</v>
      </c>
      <c r="AH1196" s="116" t="s">
        <v>56</v>
      </c>
      <c r="AI1196" s="116" t="s">
        <v>17</v>
      </c>
      <c r="AJ1196" s="116" t="s">
        <v>17</v>
      </c>
      <c r="AL1196">
        <v>1177.5</v>
      </c>
      <c r="AO1196">
        <v>1177.5</v>
      </c>
    </row>
    <row r="1197" spans="28:41" x14ac:dyDescent="0.25">
      <c r="AB1197" s="116" t="s">
        <v>251</v>
      </c>
      <c r="AC1197" s="116" t="s">
        <v>210</v>
      </c>
      <c r="AD1197">
        <v>10</v>
      </c>
      <c r="AE1197" s="116" t="s">
        <v>55</v>
      </c>
      <c r="AF1197">
        <v>2</v>
      </c>
      <c r="AG1197" s="116" t="s">
        <v>17</v>
      </c>
      <c r="AH1197" s="116" t="s">
        <v>56</v>
      </c>
      <c r="AI1197" s="116" t="s">
        <v>17</v>
      </c>
      <c r="AJ1197" s="116" t="s">
        <v>19</v>
      </c>
      <c r="AL1197">
        <v>45</v>
      </c>
      <c r="AO1197">
        <v>45</v>
      </c>
    </row>
    <row r="1198" spans="28:41" x14ac:dyDescent="0.25">
      <c r="AB1198" s="116" t="s">
        <v>251</v>
      </c>
      <c r="AC1198" s="116" t="s">
        <v>210</v>
      </c>
      <c r="AD1198">
        <v>10</v>
      </c>
      <c r="AE1198" s="116" t="s">
        <v>55</v>
      </c>
      <c r="AF1198">
        <v>3</v>
      </c>
      <c r="AG1198" s="116" t="s">
        <v>14</v>
      </c>
      <c r="AH1198" s="116" t="s">
        <v>169</v>
      </c>
      <c r="AI1198" s="116" t="s">
        <v>14</v>
      </c>
      <c r="AJ1198" s="116" t="s">
        <v>10</v>
      </c>
      <c r="AL1198">
        <v>49.5</v>
      </c>
      <c r="AO1198">
        <v>49.5</v>
      </c>
    </row>
    <row r="1199" spans="28:41" x14ac:dyDescent="0.25">
      <c r="AB1199" s="116" t="s">
        <v>251</v>
      </c>
      <c r="AC1199" s="116" t="s">
        <v>210</v>
      </c>
      <c r="AD1199">
        <v>10</v>
      </c>
      <c r="AE1199" s="116" t="s">
        <v>55</v>
      </c>
      <c r="AF1199">
        <v>3</v>
      </c>
      <c r="AG1199" s="116" t="s">
        <v>14</v>
      </c>
      <c r="AH1199" s="116" t="s">
        <v>169</v>
      </c>
      <c r="AI1199" s="116" t="s">
        <v>14</v>
      </c>
      <c r="AJ1199" s="116" t="s">
        <v>14</v>
      </c>
      <c r="AL1199">
        <v>267</v>
      </c>
      <c r="AO1199">
        <v>267</v>
      </c>
    </row>
    <row r="1200" spans="28:41" x14ac:dyDescent="0.25">
      <c r="AB1200" s="116" t="s">
        <v>251</v>
      </c>
      <c r="AC1200" s="116" t="s">
        <v>210</v>
      </c>
      <c r="AD1200">
        <v>10</v>
      </c>
      <c r="AE1200" s="116" t="s">
        <v>55</v>
      </c>
      <c r="AF1200">
        <v>3</v>
      </c>
      <c r="AG1200" s="116" t="s">
        <v>14</v>
      </c>
      <c r="AH1200" s="116" t="s">
        <v>169</v>
      </c>
      <c r="AI1200" s="116" t="s">
        <v>14</v>
      </c>
      <c r="AJ1200" s="116" t="s">
        <v>17</v>
      </c>
      <c r="AL1200">
        <v>78</v>
      </c>
      <c r="AO1200">
        <v>78</v>
      </c>
    </row>
    <row r="1201" spans="28:41" x14ac:dyDescent="0.25">
      <c r="AB1201" s="116" t="s">
        <v>251</v>
      </c>
      <c r="AC1201" s="116" t="s">
        <v>210</v>
      </c>
      <c r="AD1201">
        <v>10</v>
      </c>
      <c r="AE1201" s="116" t="s">
        <v>55</v>
      </c>
      <c r="AF1201">
        <v>3</v>
      </c>
      <c r="AG1201" s="116" t="s">
        <v>14</v>
      </c>
      <c r="AH1201" s="116" t="s">
        <v>169</v>
      </c>
      <c r="AI1201" s="116" t="s">
        <v>14</v>
      </c>
      <c r="AJ1201" s="116" t="s">
        <v>19</v>
      </c>
      <c r="AL1201">
        <v>49.5</v>
      </c>
      <c r="AO1201">
        <v>49.5</v>
      </c>
    </row>
    <row r="1202" spans="28:41" x14ac:dyDescent="0.25">
      <c r="AB1202" s="116" t="s">
        <v>251</v>
      </c>
      <c r="AC1202" s="116" t="s">
        <v>210</v>
      </c>
      <c r="AD1202">
        <v>10</v>
      </c>
      <c r="AE1202" s="116" t="s">
        <v>55</v>
      </c>
      <c r="AF1202">
        <v>4</v>
      </c>
      <c r="AG1202" s="116" t="s">
        <v>19</v>
      </c>
      <c r="AH1202" s="116" t="s">
        <v>57</v>
      </c>
      <c r="AI1202" s="116" t="s">
        <v>19</v>
      </c>
      <c r="AJ1202" s="116" t="s">
        <v>25</v>
      </c>
      <c r="AL1202">
        <v>78</v>
      </c>
      <c r="AO1202">
        <v>78</v>
      </c>
    </row>
    <row r="1203" spans="28:41" x14ac:dyDescent="0.25">
      <c r="AB1203" s="116" t="s">
        <v>251</v>
      </c>
      <c r="AC1203" s="116" t="s">
        <v>210</v>
      </c>
      <c r="AD1203">
        <v>10</v>
      </c>
      <c r="AE1203" s="116" t="s">
        <v>55</v>
      </c>
      <c r="AF1203">
        <v>4</v>
      </c>
      <c r="AG1203" s="116" t="s">
        <v>19</v>
      </c>
      <c r="AH1203" s="116" t="s">
        <v>57</v>
      </c>
      <c r="AI1203" s="116" t="s">
        <v>19</v>
      </c>
      <c r="AJ1203" s="116" t="s">
        <v>14</v>
      </c>
      <c r="AL1203">
        <v>28.5</v>
      </c>
      <c r="AO1203">
        <v>28.5</v>
      </c>
    </row>
    <row r="1204" spans="28:41" x14ac:dyDescent="0.25">
      <c r="AB1204" s="116" t="s">
        <v>251</v>
      </c>
      <c r="AC1204" s="116" t="s">
        <v>210</v>
      </c>
      <c r="AD1204">
        <v>10</v>
      </c>
      <c r="AE1204" s="116" t="s">
        <v>55</v>
      </c>
      <c r="AF1204">
        <v>4</v>
      </c>
      <c r="AG1204" s="116" t="s">
        <v>19</v>
      </c>
      <c r="AH1204" s="116" t="s">
        <v>57</v>
      </c>
      <c r="AI1204" s="116" t="s">
        <v>19</v>
      </c>
      <c r="AJ1204" s="116" t="s">
        <v>17</v>
      </c>
      <c r="AL1204">
        <v>15</v>
      </c>
      <c r="AO1204">
        <v>15</v>
      </c>
    </row>
    <row r="1205" spans="28:41" x14ac:dyDescent="0.25">
      <c r="AB1205" s="116" t="s">
        <v>251</v>
      </c>
      <c r="AC1205" s="116" t="s">
        <v>210</v>
      </c>
      <c r="AD1205">
        <v>10</v>
      </c>
      <c r="AE1205" s="116" t="s">
        <v>55</v>
      </c>
      <c r="AF1205">
        <v>4</v>
      </c>
      <c r="AG1205" s="116" t="s">
        <v>19</v>
      </c>
      <c r="AH1205" s="116" t="s">
        <v>57</v>
      </c>
      <c r="AI1205" s="116" t="s">
        <v>19</v>
      </c>
      <c r="AJ1205" s="116" t="s">
        <v>19</v>
      </c>
      <c r="AL1205">
        <v>2571</v>
      </c>
      <c r="AO1205">
        <v>2571</v>
      </c>
    </row>
    <row r="1206" spans="28:41" x14ac:dyDescent="0.25">
      <c r="AB1206" s="116" t="s">
        <v>251</v>
      </c>
      <c r="AC1206" s="116" t="s">
        <v>210</v>
      </c>
      <c r="AD1206">
        <v>12</v>
      </c>
      <c r="AE1206" s="116" t="s">
        <v>60</v>
      </c>
      <c r="AF1206">
        <v>2</v>
      </c>
      <c r="AG1206" s="116" t="s">
        <v>24</v>
      </c>
      <c r="AH1206" s="116" t="s">
        <v>62</v>
      </c>
      <c r="AI1206" s="116" t="s">
        <v>24</v>
      </c>
      <c r="AJ1206" s="116" t="s">
        <v>24</v>
      </c>
      <c r="AL1206">
        <v>1369</v>
      </c>
      <c r="AO1206">
        <v>1369</v>
      </c>
    </row>
    <row r="1207" spans="28:41" x14ac:dyDescent="0.25">
      <c r="AB1207" s="116" t="s">
        <v>251</v>
      </c>
      <c r="AC1207" s="116" t="s">
        <v>210</v>
      </c>
      <c r="AD1207">
        <v>12</v>
      </c>
      <c r="AE1207" s="116" t="s">
        <v>60</v>
      </c>
      <c r="AF1207">
        <v>2</v>
      </c>
      <c r="AG1207" s="116" t="s">
        <v>24</v>
      </c>
      <c r="AH1207" s="116" t="s">
        <v>62</v>
      </c>
      <c r="AI1207" s="116" t="s">
        <v>24</v>
      </c>
      <c r="AJ1207" s="116" t="s">
        <v>16</v>
      </c>
      <c r="AL1207">
        <v>99</v>
      </c>
      <c r="AO1207">
        <v>99</v>
      </c>
    </row>
    <row r="1208" spans="28:41" x14ac:dyDescent="0.25">
      <c r="AB1208" s="116" t="s">
        <v>251</v>
      </c>
      <c r="AC1208" s="116" t="s">
        <v>210</v>
      </c>
      <c r="AD1208">
        <v>13</v>
      </c>
      <c r="AE1208" s="116" t="s">
        <v>63</v>
      </c>
      <c r="AF1208">
        <v>1</v>
      </c>
      <c r="AG1208" s="116" t="s">
        <v>16</v>
      </c>
      <c r="AH1208" s="116" t="s">
        <v>63</v>
      </c>
      <c r="AI1208" s="116" t="s">
        <v>16</v>
      </c>
      <c r="AJ1208" s="116" t="s">
        <v>16</v>
      </c>
      <c r="AL1208">
        <v>934.5</v>
      </c>
      <c r="AO1208">
        <v>934.5</v>
      </c>
    </row>
    <row r="1209" spans="28:41" x14ac:dyDescent="0.25">
      <c r="AB1209" s="116" t="s">
        <v>251</v>
      </c>
      <c r="AC1209" s="116" t="s">
        <v>210</v>
      </c>
      <c r="AD1209">
        <v>14</v>
      </c>
      <c r="AE1209" s="116" t="s">
        <v>174</v>
      </c>
      <c r="AF1209">
        <v>3</v>
      </c>
      <c r="AG1209" s="116" t="s">
        <v>14</v>
      </c>
      <c r="AH1209" s="116" t="s">
        <v>186</v>
      </c>
      <c r="AI1209" s="116" t="s">
        <v>14</v>
      </c>
      <c r="AJ1209" s="116" t="s">
        <v>14</v>
      </c>
      <c r="AL1209">
        <v>105</v>
      </c>
      <c r="AO1209">
        <v>105</v>
      </c>
    </row>
    <row r="1210" spans="28:41" x14ac:dyDescent="0.25">
      <c r="AB1210" s="116" t="s">
        <v>251</v>
      </c>
      <c r="AC1210" s="116" t="s">
        <v>210</v>
      </c>
      <c r="AD1210">
        <v>14</v>
      </c>
      <c r="AE1210" s="116" t="s">
        <v>174</v>
      </c>
      <c r="AF1210">
        <v>4</v>
      </c>
      <c r="AG1210" s="116" t="s">
        <v>17</v>
      </c>
      <c r="AH1210" s="116" t="s">
        <v>65</v>
      </c>
      <c r="AI1210" s="116" t="s">
        <v>17</v>
      </c>
      <c r="AJ1210" s="116" t="s">
        <v>25</v>
      </c>
      <c r="AL1210">
        <v>30</v>
      </c>
      <c r="AO1210">
        <v>30</v>
      </c>
    </row>
    <row r="1211" spans="28:41" x14ac:dyDescent="0.25">
      <c r="AB1211" s="116" t="s">
        <v>251</v>
      </c>
      <c r="AC1211" s="116" t="s">
        <v>210</v>
      </c>
      <c r="AD1211">
        <v>14</v>
      </c>
      <c r="AE1211" s="116" t="s">
        <v>174</v>
      </c>
      <c r="AF1211">
        <v>4</v>
      </c>
      <c r="AG1211" s="116" t="s">
        <v>17</v>
      </c>
      <c r="AH1211" s="116" t="s">
        <v>65</v>
      </c>
      <c r="AI1211" s="116" t="s">
        <v>17</v>
      </c>
      <c r="AJ1211" s="116" t="s">
        <v>12</v>
      </c>
      <c r="AL1211">
        <v>22.5</v>
      </c>
      <c r="AO1211">
        <v>22.5</v>
      </c>
    </row>
    <row r="1212" spans="28:41" x14ac:dyDescent="0.25">
      <c r="AB1212" s="116" t="s">
        <v>251</v>
      </c>
      <c r="AC1212" s="116" t="s">
        <v>210</v>
      </c>
      <c r="AD1212">
        <v>14</v>
      </c>
      <c r="AE1212" s="116" t="s">
        <v>174</v>
      </c>
      <c r="AF1212">
        <v>4</v>
      </c>
      <c r="AG1212" s="116" t="s">
        <v>17</v>
      </c>
      <c r="AH1212" s="116" t="s">
        <v>65</v>
      </c>
      <c r="AI1212" s="116" t="s">
        <v>17</v>
      </c>
      <c r="AJ1212" s="116" t="s">
        <v>27</v>
      </c>
      <c r="AL1212">
        <v>48</v>
      </c>
      <c r="AO1212">
        <v>48</v>
      </c>
    </row>
    <row r="1213" spans="28:41" x14ac:dyDescent="0.25">
      <c r="AB1213" s="116" t="s">
        <v>251</v>
      </c>
      <c r="AC1213" s="116" t="s">
        <v>210</v>
      </c>
      <c r="AD1213">
        <v>14</v>
      </c>
      <c r="AE1213" s="116" t="s">
        <v>174</v>
      </c>
      <c r="AF1213">
        <v>4</v>
      </c>
      <c r="AG1213" s="116" t="s">
        <v>17</v>
      </c>
      <c r="AH1213" s="116" t="s">
        <v>65</v>
      </c>
      <c r="AI1213" s="116" t="s">
        <v>17</v>
      </c>
      <c r="AJ1213" s="116" t="s">
        <v>17</v>
      </c>
      <c r="AL1213">
        <v>915</v>
      </c>
      <c r="AO1213">
        <v>915</v>
      </c>
    </row>
    <row r="1214" spans="28:41" x14ac:dyDescent="0.25">
      <c r="AB1214" s="116" t="s">
        <v>251</v>
      </c>
      <c r="AC1214" s="116" t="s">
        <v>210</v>
      </c>
      <c r="AD1214">
        <v>14</v>
      </c>
      <c r="AE1214" s="116" t="s">
        <v>174</v>
      </c>
      <c r="AF1214">
        <v>5</v>
      </c>
      <c r="AG1214" s="116" t="s">
        <v>17</v>
      </c>
      <c r="AH1214" s="116" t="s">
        <v>66</v>
      </c>
      <c r="AI1214" s="116" t="s">
        <v>17</v>
      </c>
      <c r="AJ1214" s="116" t="s">
        <v>25</v>
      </c>
      <c r="AL1214">
        <v>45</v>
      </c>
      <c r="AO1214">
        <v>45</v>
      </c>
    </row>
    <row r="1215" spans="28:41" x14ac:dyDescent="0.25">
      <c r="AB1215" s="116" t="s">
        <v>251</v>
      </c>
      <c r="AC1215" s="116" t="s">
        <v>210</v>
      </c>
      <c r="AD1215">
        <v>14</v>
      </c>
      <c r="AE1215" s="116" t="s">
        <v>174</v>
      </c>
      <c r="AF1215">
        <v>5</v>
      </c>
      <c r="AG1215" s="116" t="s">
        <v>17</v>
      </c>
      <c r="AH1215" s="116" t="s">
        <v>66</v>
      </c>
      <c r="AI1215" s="116" t="s">
        <v>17</v>
      </c>
      <c r="AJ1215" s="116" t="s">
        <v>17</v>
      </c>
      <c r="AL1215">
        <v>621</v>
      </c>
      <c r="AO1215">
        <v>621</v>
      </c>
    </row>
    <row r="1216" spans="28:41" x14ac:dyDescent="0.25">
      <c r="AB1216" s="116" t="s">
        <v>251</v>
      </c>
      <c r="AC1216" s="116" t="s">
        <v>210</v>
      </c>
      <c r="AD1216">
        <v>14</v>
      </c>
      <c r="AE1216" s="116" t="s">
        <v>174</v>
      </c>
      <c r="AF1216">
        <v>6</v>
      </c>
      <c r="AG1216" s="116" t="s">
        <v>10</v>
      </c>
      <c r="AH1216" s="116" t="s">
        <v>201</v>
      </c>
      <c r="AI1216" s="116" t="s">
        <v>10</v>
      </c>
      <c r="AJ1216" s="116" t="s">
        <v>10</v>
      </c>
      <c r="AL1216">
        <v>252</v>
      </c>
      <c r="AO1216">
        <v>252</v>
      </c>
    </row>
    <row r="1217" spans="28:41" x14ac:dyDescent="0.25">
      <c r="AB1217" s="116" t="s">
        <v>251</v>
      </c>
      <c r="AC1217" s="116" t="s">
        <v>210</v>
      </c>
      <c r="AD1217">
        <v>14</v>
      </c>
      <c r="AE1217" s="116" t="s">
        <v>174</v>
      </c>
      <c r="AF1217">
        <v>6</v>
      </c>
      <c r="AG1217" s="116" t="s">
        <v>10</v>
      </c>
      <c r="AH1217" s="116" t="s">
        <v>201</v>
      </c>
      <c r="AI1217" s="116" t="s">
        <v>10</v>
      </c>
      <c r="AJ1217" s="116" t="s">
        <v>14</v>
      </c>
      <c r="AL1217">
        <v>42</v>
      </c>
      <c r="AO1217">
        <v>42</v>
      </c>
    </row>
    <row r="1218" spans="28:41" x14ac:dyDescent="0.25">
      <c r="AB1218" s="116" t="s">
        <v>251</v>
      </c>
      <c r="AC1218" s="116" t="s">
        <v>210</v>
      </c>
      <c r="AD1218">
        <v>15</v>
      </c>
      <c r="AE1218" s="116" t="s">
        <v>67</v>
      </c>
      <c r="AF1218">
        <v>1</v>
      </c>
      <c r="AG1218" s="116" t="s">
        <v>14</v>
      </c>
      <c r="AH1218" s="116" t="s">
        <v>68</v>
      </c>
      <c r="AI1218" s="116" t="s">
        <v>14</v>
      </c>
      <c r="AJ1218" s="116" t="s">
        <v>14</v>
      </c>
      <c r="AL1218">
        <v>2069.5129000000002</v>
      </c>
      <c r="AO1218">
        <v>2069.5129000000002</v>
      </c>
    </row>
    <row r="1219" spans="28:41" x14ac:dyDescent="0.25">
      <c r="AB1219" s="116" t="s">
        <v>251</v>
      </c>
      <c r="AC1219" s="116" t="s">
        <v>210</v>
      </c>
      <c r="AD1219">
        <v>15</v>
      </c>
      <c r="AE1219" s="116" t="s">
        <v>67</v>
      </c>
      <c r="AF1219">
        <v>1</v>
      </c>
      <c r="AG1219" s="116" t="s">
        <v>14</v>
      </c>
      <c r="AH1219" s="116" t="s">
        <v>68</v>
      </c>
      <c r="AI1219" s="116" t="s">
        <v>14</v>
      </c>
      <c r="AJ1219" s="116" t="s">
        <v>26</v>
      </c>
      <c r="AL1219">
        <v>101.0198</v>
      </c>
      <c r="AO1219">
        <v>101.0198</v>
      </c>
    </row>
    <row r="1220" spans="28:41" x14ac:dyDescent="0.25">
      <c r="AB1220" s="116" t="s">
        <v>251</v>
      </c>
      <c r="AC1220" s="116" t="s">
        <v>210</v>
      </c>
      <c r="AD1220">
        <v>15</v>
      </c>
      <c r="AE1220" s="116" t="s">
        <v>67</v>
      </c>
      <c r="AF1220">
        <v>1</v>
      </c>
      <c r="AG1220" s="116" t="s">
        <v>14</v>
      </c>
      <c r="AH1220" s="116" t="s">
        <v>68</v>
      </c>
      <c r="AI1220" s="116" t="s">
        <v>14</v>
      </c>
      <c r="AJ1220" s="116" t="s">
        <v>27</v>
      </c>
      <c r="AL1220">
        <v>20.606000000000002</v>
      </c>
      <c r="AO1220">
        <v>20.606000000000002</v>
      </c>
    </row>
    <row r="1221" spans="28:41" x14ac:dyDescent="0.25">
      <c r="AB1221" s="116" t="s">
        <v>251</v>
      </c>
      <c r="AC1221" s="116" t="s">
        <v>210</v>
      </c>
      <c r="AD1221">
        <v>15</v>
      </c>
      <c r="AE1221" s="116" t="s">
        <v>67</v>
      </c>
      <c r="AF1221">
        <v>2</v>
      </c>
      <c r="AG1221" s="116" t="s">
        <v>14</v>
      </c>
      <c r="AH1221" s="116" t="s">
        <v>69</v>
      </c>
      <c r="AI1221" s="116" t="s">
        <v>14</v>
      </c>
      <c r="AJ1221" s="116" t="s">
        <v>14</v>
      </c>
      <c r="AL1221">
        <v>450</v>
      </c>
      <c r="AO1221">
        <v>450</v>
      </c>
    </row>
    <row r="1222" spans="28:41" x14ac:dyDescent="0.25">
      <c r="AB1222" s="116" t="s">
        <v>251</v>
      </c>
      <c r="AC1222" s="116" t="s">
        <v>210</v>
      </c>
      <c r="AD1222">
        <v>15</v>
      </c>
      <c r="AE1222" s="116" t="s">
        <v>67</v>
      </c>
      <c r="AF1222">
        <v>4</v>
      </c>
      <c r="AG1222" s="116" t="s">
        <v>14</v>
      </c>
      <c r="AH1222" s="116" t="s">
        <v>71</v>
      </c>
      <c r="AI1222" s="116" t="s">
        <v>14</v>
      </c>
      <c r="AJ1222" s="116" t="s">
        <v>14</v>
      </c>
      <c r="AL1222">
        <v>215.25</v>
      </c>
      <c r="AO1222">
        <v>215.25</v>
      </c>
    </row>
    <row r="1223" spans="28:41" x14ac:dyDescent="0.25">
      <c r="AB1223" s="116" t="s">
        <v>251</v>
      </c>
      <c r="AC1223" s="116" t="s">
        <v>210</v>
      </c>
      <c r="AD1223">
        <v>15</v>
      </c>
      <c r="AE1223" s="116" t="s">
        <v>67</v>
      </c>
      <c r="AF1223">
        <v>5</v>
      </c>
      <c r="AG1223" s="116" t="s">
        <v>14</v>
      </c>
      <c r="AH1223" s="116" t="s">
        <v>72</v>
      </c>
      <c r="AI1223" s="116" t="s">
        <v>14</v>
      </c>
      <c r="AJ1223" s="116" t="s">
        <v>14</v>
      </c>
      <c r="AL1223">
        <v>852.25</v>
      </c>
      <c r="AO1223">
        <v>852.25</v>
      </c>
    </row>
    <row r="1224" spans="28:41" x14ac:dyDescent="0.25">
      <c r="AB1224" s="116" t="s">
        <v>251</v>
      </c>
      <c r="AC1224" s="116" t="s">
        <v>210</v>
      </c>
      <c r="AD1224">
        <v>15</v>
      </c>
      <c r="AE1224" s="116" t="s">
        <v>67</v>
      </c>
      <c r="AF1224">
        <v>6</v>
      </c>
      <c r="AG1224" s="116" t="s">
        <v>14</v>
      </c>
      <c r="AH1224" s="116" t="s">
        <v>73</v>
      </c>
      <c r="AI1224" s="116" t="s">
        <v>14</v>
      </c>
      <c r="AJ1224" s="116" t="s">
        <v>12</v>
      </c>
      <c r="AL1224">
        <v>90</v>
      </c>
      <c r="AO1224">
        <v>90</v>
      </c>
    </row>
    <row r="1225" spans="28:41" x14ac:dyDescent="0.25">
      <c r="AB1225" s="116" t="s">
        <v>251</v>
      </c>
      <c r="AC1225" s="116" t="s">
        <v>210</v>
      </c>
      <c r="AD1225">
        <v>15</v>
      </c>
      <c r="AE1225" s="116" t="s">
        <v>67</v>
      </c>
      <c r="AF1225">
        <v>6</v>
      </c>
      <c r="AG1225" s="116" t="s">
        <v>14</v>
      </c>
      <c r="AH1225" s="116" t="s">
        <v>73</v>
      </c>
      <c r="AI1225" s="116" t="s">
        <v>14</v>
      </c>
      <c r="AJ1225" s="116" t="s">
        <v>14</v>
      </c>
      <c r="AL1225">
        <v>402.69569999999999</v>
      </c>
      <c r="AO1225">
        <v>402.69569999999999</v>
      </c>
    </row>
    <row r="1226" spans="28:41" x14ac:dyDescent="0.25">
      <c r="AB1226" s="116" t="s">
        <v>251</v>
      </c>
      <c r="AC1226" s="116" t="s">
        <v>210</v>
      </c>
      <c r="AD1226">
        <v>15</v>
      </c>
      <c r="AE1226" s="116" t="s">
        <v>67</v>
      </c>
      <c r="AF1226">
        <v>6</v>
      </c>
      <c r="AG1226" s="116" t="s">
        <v>14</v>
      </c>
      <c r="AH1226" s="116" t="s">
        <v>73</v>
      </c>
      <c r="AI1226" s="116" t="s">
        <v>14</v>
      </c>
      <c r="AJ1226" s="116" t="s">
        <v>26</v>
      </c>
      <c r="AL1226">
        <v>2.6535000000000002</v>
      </c>
      <c r="AO1226">
        <v>2.6535000000000002</v>
      </c>
    </row>
    <row r="1227" spans="28:41" x14ac:dyDescent="0.25">
      <c r="AB1227" s="116" t="s">
        <v>251</v>
      </c>
      <c r="AC1227" s="116" t="s">
        <v>210</v>
      </c>
      <c r="AD1227">
        <v>15</v>
      </c>
      <c r="AE1227" s="116" t="s">
        <v>67</v>
      </c>
      <c r="AF1227">
        <v>6</v>
      </c>
      <c r="AG1227" s="116" t="s">
        <v>14</v>
      </c>
      <c r="AH1227" s="116" t="s">
        <v>73</v>
      </c>
      <c r="AI1227" s="116" t="s">
        <v>14</v>
      </c>
      <c r="AJ1227" s="116" t="s">
        <v>27</v>
      </c>
      <c r="AL1227">
        <v>9</v>
      </c>
      <c r="AO1227">
        <v>9</v>
      </c>
    </row>
    <row r="1228" spans="28:41" x14ac:dyDescent="0.25">
      <c r="AB1228" s="116" t="s">
        <v>251</v>
      </c>
      <c r="AC1228" s="116" t="s">
        <v>210</v>
      </c>
      <c r="AD1228">
        <v>15</v>
      </c>
      <c r="AE1228" s="116" t="s">
        <v>67</v>
      </c>
      <c r="AF1228">
        <v>6</v>
      </c>
      <c r="AG1228" s="116" t="s">
        <v>14</v>
      </c>
      <c r="AH1228" s="116" t="s">
        <v>73</v>
      </c>
      <c r="AI1228" s="116" t="s">
        <v>14</v>
      </c>
      <c r="AJ1228" s="116" t="s">
        <v>17</v>
      </c>
      <c r="AL1228">
        <v>93</v>
      </c>
      <c r="AO1228">
        <v>93</v>
      </c>
    </row>
    <row r="1229" spans="28:41" x14ac:dyDescent="0.25">
      <c r="AB1229" s="116" t="s">
        <v>251</v>
      </c>
      <c r="AC1229" s="116" t="s">
        <v>210</v>
      </c>
      <c r="AD1229">
        <v>15</v>
      </c>
      <c r="AE1229" s="116" t="s">
        <v>67</v>
      </c>
      <c r="AF1229">
        <v>7</v>
      </c>
      <c r="AG1229" s="116" t="s">
        <v>14</v>
      </c>
      <c r="AH1229" s="116" t="s">
        <v>74</v>
      </c>
      <c r="AI1229" s="116" t="s">
        <v>14</v>
      </c>
      <c r="AJ1229" s="116" t="s">
        <v>14</v>
      </c>
      <c r="AL1229">
        <v>12.8835</v>
      </c>
      <c r="AO1229">
        <v>12.8835</v>
      </c>
    </row>
    <row r="1230" spans="28:41" x14ac:dyDescent="0.25">
      <c r="AB1230" s="116" t="s">
        <v>251</v>
      </c>
      <c r="AC1230" s="116" t="s">
        <v>210</v>
      </c>
      <c r="AD1230">
        <v>15</v>
      </c>
      <c r="AE1230" s="116" t="s">
        <v>67</v>
      </c>
      <c r="AF1230">
        <v>7</v>
      </c>
      <c r="AG1230" s="116" t="s">
        <v>14</v>
      </c>
      <c r="AH1230" s="116" t="s">
        <v>74</v>
      </c>
      <c r="AI1230" s="116" t="s">
        <v>14</v>
      </c>
      <c r="AJ1230" s="116" t="s">
        <v>26</v>
      </c>
      <c r="AL1230">
        <v>1.3267</v>
      </c>
      <c r="AO1230">
        <v>1.3267</v>
      </c>
    </row>
    <row r="1231" spans="28:41" x14ac:dyDescent="0.25">
      <c r="AB1231" s="116" t="s">
        <v>251</v>
      </c>
      <c r="AC1231" s="116" t="s">
        <v>210</v>
      </c>
      <c r="AD1231">
        <v>15</v>
      </c>
      <c r="AE1231" s="116" t="s">
        <v>67</v>
      </c>
      <c r="AF1231">
        <v>8</v>
      </c>
      <c r="AG1231" s="116" t="s">
        <v>14</v>
      </c>
      <c r="AH1231" s="116" t="s">
        <v>75</v>
      </c>
      <c r="AI1231" s="116" t="s">
        <v>14</v>
      </c>
      <c r="AJ1231" s="116" t="s">
        <v>14</v>
      </c>
      <c r="AL1231">
        <v>144</v>
      </c>
      <c r="AO1231">
        <v>144</v>
      </c>
    </row>
    <row r="1232" spans="28:41" x14ac:dyDescent="0.25">
      <c r="AB1232" s="116" t="s">
        <v>251</v>
      </c>
      <c r="AC1232" s="116" t="s">
        <v>210</v>
      </c>
      <c r="AD1232">
        <v>15</v>
      </c>
      <c r="AE1232" s="116" t="s">
        <v>67</v>
      </c>
      <c r="AF1232">
        <v>8</v>
      </c>
      <c r="AG1232" s="116" t="s">
        <v>14</v>
      </c>
      <c r="AH1232" s="116" t="s">
        <v>75</v>
      </c>
      <c r="AI1232" s="116" t="s">
        <v>14</v>
      </c>
      <c r="AJ1232" s="116" t="s">
        <v>27</v>
      </c>
      <c r="AL1232">
        <v>12</v>
      </c>
      <c r="AO1232">
        <v>12</v>
      </c>
    </row>
    <row r="1233" spans="28:41" x14ac:dyDescent="0.25">
      <c r="AB1233" s="116" t="s">
        <v>251</v>
      </c>
      <c r="AC1233" s="116" t="s">
        <v>210</v>
      </c>
      <c r="AD1233">
        <v>15</v>
      </c>
      <c r="AE1233" s="116" t="s">
        <v>67</v>
      </c>
      <c r="AF1233">
        <v>9</v>
      </c>
      <c r="AG1233" s="116" t="s">
        <v>14</v>
      </c>
      <c r="AH1233" s="116" t="s">
        <v>76</v>
      </c>
      <c r="AI1233" s="116" t="s">
        <v>14</v>
      </c>
      <c r="AJ1233" s="116" t="s">
        <v>14</v>
      </c>
      <c r="AL1233">
        <v>72.75</v>
      </c>
      <c r="AO1233">
        <v>72.75</v>
      </c>
    </row>
    <row r="1234" spans="28:41" x14ac:dyDescent="0.25">
      <c r="AB1234" s="116" t="s">
        <v>251</v>
      </c>
      <c r="AC1234" s="116" t="s">
        <v>210</v>
      </c>
      <c r="AD1234">
        <v>15</v>
      </c>
      <c r="AE1234" s="116" t="s">
        <v>67</v>
      </c>
      <c r="AF1234">
        <v>9</v>
      </c>
      <c r="AG1234" s="116" t="s">
        <v>14</v>
      </c>
      <c r="AH1234" s="116" t="s">
        <v>76</v>
      </c>
      <c r="AI1234" s="116" t="s">
        <v>14</v>
      </c>
      <c r="AJ1234" s="116" t="s">
        <v>17</v>
      </c>
      <c r="AL1234">
        <v>12</v>
      </c>
      <c r="AO1234">
        <v>12</v>
      </c>
    </row>
    <row r="1235" spans="28:41" x14ac:dyDescent="0.25">
      <c r="AB1235" s="116" t="s">
        <v>251</v>
      </c>
      <c r="AC1235" s="116" t="s">
        <v>210</v>
      </c>
      <c r="AD1235">
        <v>15</v>
      </c>
      <c r="AE1235" s="116" t="s">
        <v>67</v>
      </c>
      <c r="AF1235">
        <v>10</v>
      </c>
      <c r="AG1235" s="116" t="s">
        <v>14</v>
      </c>
      <c r="AH1235" s="116" t="s">
        <v>77</v>
      </c>
      <c r="AI1235" s="116" t="s">
        <v>14</v>
      </c>
      <c r="AJ1235" s="116" t="s">
        <v>14</v>
      </c>
      <c r="AL1235">
        <v>308.625</v>
      </c>
      <c r="AO1235">
        <v>308.625</v>
      </c>
    </row>
    <row r="1236" spans="28:41" x14ac:dyDescent="0.25">
      <c r="AB1236" s="116" t="s">
        <v>251</v>
      </c>
      <c r="AC1236" s="116" t="s">
        <v>210</v>
      </c>
      <c r="AD1236">
        <v>15</v>
      </c>
      <c r="AE1236" s="116" t="s">
        <v>67</v>
      </c>
      <c r="AF1236">
        <v>12</v>
      </c>
      <c r="AG1236" s="116" t="s">
        <v>14</v>
      </c>
      <c r="AH1236" s="116" t="s">
        <v>187</v>
      </c>
      <c r="AI1236" s="116" t="s">
        <v>14</v>
      </c>
      <c r="AJ1236" s="116" t="s">
        <v>14</v>
      </c>
      <c r="AL1236">
        <v>136.57140000000001</v>
      </c>
      <c r="AO1236">
        <v>136.57140000000001</v>
      </c>
    </row>
    <row r="1237" spans="28:41" x14ac:dyDescent="0.25">
      <c r="AB1237" s="116" t="s">
        <v>251</v>
      </c>
      <c r="AC1237" s="116" t="s">
        <v>210</v>
      </c>
      <c r="AD1237">
        <v>15</v>
      </c>
      <c r="AE1237" s="116" t="s">
        <v>67</v>
      </c>
      <c r="AF1237">
        <v>12</v>
      </c>
      <c r="AG1237" s="116" t="s">
        <v>14</v>
      </c>
      <c r="AH1237" s="116" t="s">
        <v>187</v>
      </c>
      <c r="AI1237" s="116" t="s">
        <v>14</v>
      </c>
      <c r="AJ1237" s="116" t="s">
        <v>27</v>
      </c>
      <c r="AL1237">
        <v>3.3332999999999999</v>
      </c>
      <c r="AO1237">
        <v>3.3332999999999999</v>
      </c>
    </row>
    <row r="1238" spans="28:41" x14ac:dyDescent="0.25">
      <c r="AB1238" s="116" t="s">
        <v>251</v>
      </c>
      <c r="AC1238" s="116" t="s">
        <v>210</v>
      </c>
      <c r="AD1238">
        <v>15</v>
      </c>
      <c r="AE1238" s="116" t="s">
        <v>67</v>
      </c>
      <c r="AF1238">
        <v>14</v>
      </c>
      <c r="AG1238" s="116" t="s">
        <v>14</v>
      </c>
      <c r="AH1238" s="116" t="s">
        <v>79</v>
      </c>
      <c r="AI1238" s="116" t="s">
        <v>14</v>
      </c>
      <c r="AJ1238" s="116" t="s">
        <v>14</v>
      </c>
      <c r="AL1238">
        <v>176.57140000000001</v>
      </c>
      <c r="AO1238">
        <v>176.57140000000001</v>
      </c>
    </row>
    <row r="1239" spans="28:41" x14ac:dyDescent="0.25">
      <c r="AB1239" s="116" t="s">
        <v>251</v>
      </c>
      <c r="AC1239" s="116" t="s">
        <v>210</v>
      </c>
      <c r="AD1239">
        <v>15</v>
      </c>
      <c r="AE1239" s="116" t="s">
        <v>67</v>
      </c>
      <c r="AF1239">
        <v>16</v>
      </c>
      <c r="AG1239" s="116" t="s">
        <v>14</v>
      </c>
      <c r="AH1239" s="116" t="s">
        <v>81</v>
      </c>
      <c r="AI1239" s="116" t="s">
        <v>14</v>
      </c>
      <c r="AJ1239" s="116" t="s">
        <v>14</v>
      </c>
      <c r="AL1239">
        <v>166</v>
      </c>
      <c r="AO1239">
        <v>166</v>
      </c>
    </row>
    <row r="1240" spans="28:41" x14ac:dyDescent="0.25">
      <c r="AB1240" s="116" t="s">
        <v>251</v>
      </c>
      <c r="AC1240" s="116" t="s">
        <v>210</v>
      </c>
      <c r="AD1240">
        <v>15</v>
      </c>
      <c r="AE1240" s="116" t="s">
        <v>67</v>
      </c>
      <c r="AF1240">
        <v>18</v>
      </c>
      <c r="AG1240" s="116" t="s">
        <v>14</v>
      </c>
      <c r="AH1240" s="116" t="s">
        <v>83</v>
      </c>
      <c r="AI1240" s="116" t="s">
        <v>14</v>
      </c>
      <c r="AJ1240" s="116" t="s">
        <v>14</v>
      </c>
      <c r="AL1240">
        <v>142.5</v>
      </c>
      <c r="AO1240">
        <v>142.5</v>
      </c>
    </row>
    <row r="1241" spans="28:41" x14ac:dyDescent="0.25">
      <c r="AB1241" s="116" t="s">
        <v>251</v>
      </c>
      <c r="AC1241" s="116" t="s">
        <v>210</v>
      </c>
      <c r="AD1241">
        <v>15</v>
      </c>
      <c r="AE1241" s="116" t="s">
        <v>67</v>
      </c>
      <c r="AF1241">
        <v>19</v>
      </c>
      <c r="AG1241" s="116" t="s">
        <v>14</v>
      </c>
      <c r="AH1241" s="116" t="s">
        <v>84</v>
      </c>
      <c r="AI1241" s="116" t="s">
        <v>14</v>
      </c>
      <c r="AJ1241" s="116" t="s">
        <v>14</v>
      </c>
      <c r="AL1241">
        <v>308.26499999999999</v>
      </c>
      <c r="AO1241">
        <v>308.26499999999999</v>
      </c>
    </row>
    <row r="1242" spans="28:41" x14ac:dyDescent="0.25">
      <c r="AB1242" s="116" t="s">
        <v>251</v>
      </c>
      <c r="AC1242" s="116" t="s">
        <v>210</v>
      </c>
      <c r="AD1242">
        <v>15</v>
      </c>
      <c r="AE1242" s="116" t="s">
        <v>67</v>
      </c>
      <c r="AF1242">
        <v>19</v>
      </c>
      <c r="AG1242" s="116" t="s">
        <v>14</v>
      </c>
      <c r="AH1242" s="116" t="s">
        <v>84</v>
      </c>
      <c r="AI1242" s="116" t="s">
        <v>14</v>
      </c>
      <c r="AJ1242" s="116" t="s">
        <v>27</v>
      </c>
      <c r="AL1242">
        <v>6.0606</v>
      </c>
      <c r="AO1242">
        <v>6.0606</v>
      </c>
    </row>
    <row r="1243" spans="28:41" x14ac:dyDescent="0.25">
      <c r="AB1243" s="116" t="s">
        <v>251</v>
      </c>
      <c r="AC1243" s="116" t="s">
        <v>210</v>
      </c>
      <c r="AD1243">
        <v>15</v>
      </c>
      <c r="AE1243" s="116" t="s">
        <v>67</v>
      </c>
      <c r="AF1243">
        <v>19</v>
      </c>
      <c r="AG1243" s="116" t="s">
        <v>14</v>
      </c>
      <c r="AH1243" s="116" t="s">
        <v>84</v>
      </c>
      <c r="AI1243" s="116" t="s">
        <v>14</v>
      </c>
      <c r="AJ1243" s="116" t="s">
        <v>17</v>
      </c>
      <c r="AL1243">
        <v>15</v>
      </c>
      <c r="AO1243">
        <v>15</v>
      </c>
    </row>
    <row r="1244" spans="28:41" x14ac:dyDescent="0.25">
      <c r="AB1244" s="116" t="s">
        <v>251</v>
      </c>
      <c r="AC1244" s="116" t="s">
        <v>210</v>
      </c>
      <c r="AD1244">
        <v>15</v>
      </c>
      <c r="AE1244" s="116" t="s">
        <v>67</v>
      </c>
      <c r="AF1244">
        <v>20</v>
      </c>
      <c r="AG1244" s="116" t="s">
        <v>14</v>
      </c>
      <c r="AH1244" s="116" t="s">
        <v>85</v>
      </c>
      <c r="AI1244" s="116" t="s">
        <v>14</v>
      </c>
      <c r="AJ1244" s="116" t="s">
        <v>14</v>
      </c>
      <c r="AL1244">
        <v>117</v>
      </c>
      <c r="AO1244">
        <v>117</v>
      </c>
    </row>
    <row r="1245" spans="28:41" x14ac:dyDescent="0.25">
      <c r="AB1245" s="116" t="s">
        <v>251</v>
      </c>
      <c r="AC1245" s="116" t="s">
        <v>210</v>
      </c>
      <c r="AD1245">
        <v>15</v>
      </c>
      <c r="AE1245" s="116" t="s">
        <v>67</v>
      </c>
      <c r="AF1245">
        <v>23</v>
      </c>
      <c r="AG1245" s="116" t="s">
        <v>27</v>
      </c>
      <c r="AH1245" s="116" t="s">
        <v>87</v>
      </c>
      <c r="AI1245" s="116" t="s">
        <v>27</v>
      </c>
      <c r="AJ1245" s="116" t="s">
        <v>9</v>
      </c>
      <c r="AL1245">
        <v>6</v>
      </c>
      <c r="AO1245">
        <v>6</v>
      </c>
    </row>
    <row r="1246" spans="28:41" x14ac:dyDescent="0.25">
      <c r="AB1246" s="116" t="s">
        <v>251</v>
      </c>
      <c r="AC1246" s="116" t="s">
        <v>210</v>
      </c>
      <c r="AD1246">
        <v>15</v>
      </c>
      <c r="AE1246" s="116" t="s">
        <v>67</v>
      </c>
      <c r="AF1246">
        <v>23</v>
      </c>
      <c r="AG1246" s="116" t="s">
        <v>27</v>
      </c>
      <c r="AH1246" s="116" t="s">
        <v>87</v>
      </c>
      <c r="AI1246" s="116" t="s">
        <v>27</v>
      </c>
      <c r="AJ1246" s="116" t="s">
        <v>10</v>
      </c>
      <c r="AL1246">
        <v>6</v>
      </c>
      <c r="AO1246">
        <v>6</v>
      </c>
    </row>
    <row r="1247" spans="28:41" x14ac:dyDescent="0.25">
      <c r="AB1247" s="116" t="s">
        <v>251</v>
      </c>
      <c r="AC1247" s="116" t="s">
        <v>210</v>
      </c>
      <c r="AD1247">
        <v>15</v>
      </c>
      <c r="AE1247" s="116" t="s">
        <v>67</v>
      </c>
      <c r="AF1247">
        <v>23</v>
      </c>
      <c r="AG1247" s="116" t="s">
        <v>27</v>
      </c>
      <c r="AH1247" s="116" t="s">
        <v>87</v>
      </c>
      <c r="AI1247" s="116" t="s">
        <v>27</v>
      </c>
      <c r="AJ1247" s="116" t="s">
        <v>14</v>
      </c>
      <c r="AL1247">
        <v>125.25</v>
      </c>
      <c r="AO1247">
        <v>125.25</v>
      </c>
    </row>
    <row r="1248" spans="28:41" x14ac:dyDescent="0.25">
      <c r="AB1248" s="116" t="s">
        <v>251</v>
      </c>
      <c r="AC1248" s="116" t="s">
        <v>210</v>
      </c>
      <c r="AD1248">
        <v>15</v>
      </c>
      <c r="AE1248" s="116" t="s">
        <v>67</v>
      </c>
      <c r="AF1248">
        <v>23</v>
      </c>
      <c r="AG1248" s="116" t="s">
        <v>27</v>
      </c>
      <c r="AH1248" s="116" t="s">
        <v>87</v>
      </c>
      <c r="AI1248" s="116" t="s">
        <v>27</v>
      </c>
      <c r="AJ1248" s="116" t="s">
        <v>27</v>
      </c>
      <c r="AL1248">
        <v>3008.2856999999999</v>
      </c>
      <c r="AO1248">
        <v>3008.2856999999999</v>
      </c>
    </row>
    <row r="1249" spans="28:41" x14ac:dyDescent="0.25">
      <c r="AB1249" s="116" t="s">
        <v>251</v>
      </c>
      <c r="AC1249" s="116" t="s">
        <v>210</v>
      </c>
      <c r="AD1249">
        <v>15</v>
      </c>
      <c r="AE1249" s="116" t="s">
        <v>67</v>
      </c>
      <c r="AF1249">
        <v>23</v>
      </c>
      <c r="AG1249" s="116" t="s">
        <v>27</v>
      </c>
      <c r="AH1249" s="116" t="s">
        <v>87</v>
      </c>
      <c r="AI1249" s="116" t="s">
        <v>27</v>
      </c>
      <c r="AJ1249" s="116" t="s">
        <v>23</v>
      </c>
      <c r="AL1249">
        <v>18</v>
      </c>
      <c r="AO1249">
        <v>18</v>
      </c>
    </row>
    <row r="1250" spans="28:41" x14ac:dyDescent="0.25">
      <c r="AB1250" s="116" t="s">
        <v>251</v>
      </c>
      <c r="AC1250" s="116" t="s">
        <v>210</v>
      </c>
      <c r="AD1250">
        <v>15</v>
      </c>
      <c r="AE1250" s="116" t="s">
        <v>67</v>
      </c>
      <c r="AF1250">
        <v>23</v>
      </c>
      <c r="AG1250" s="116" t="s">
        <v>27</v>
      </c>
      <c r="AH1250" s="116" t="s">
        <v>87</v>
      </c>
      <c r="AI1250" s="116" t="s">
        <v>27</v>
      </c>
      <c r="AJ1250" s="116" t="s">
        <v>19</v>
      </c>
      <c r="AL1250">
        <v>6</v>
      </c>
      <c r="AO1250">
        <v>6</v>
      </c>
    </row>
    <row r="1251" spans="28:41" x14ac:dyDescent="0.25">
      <c r="AB1251" s="116" t="s">
        <v>251</v>
      </c>
      <c r="AC1251" s="116" t="s">
        <v>210</v>
      </c>
      <c r="AD1251">
        <v>15</v>
      </c>
      <c r="AE1251" s="116" t="s">
        <v>67</v>
      </c>
      <c r="AF1251">
        <v>24</v>
      </c>
      <c r="AG1251" s="116" t="s">
        <v>27</v>
      </c>
      <c r="AH1251" s="116" t="s">
        <v>88</v>
      </c>
      <c r="AI1251" s="116" t="s">
        <v>27</v>
      </c>
      <c r="AJ1251" s="116" t="s">
        <v>27</v>
      </c>
      <c r="AL1251">
        <v>751.71429999999998</v>
      </c>
      <c r="AO1251">
        <v>751.71429999999998</v>
      </c>
    </row>
    <row r="1252" spans="28:41" x14ac:dyDescent="0.25">
      <c r="AB1252" s="116" t="s">
        <v>251</v>
      </c>
      <c r="AC1252" s="116" t="s">
        <v>210</v>
      </c>
      <c r="AD1252">
        <v>16</v>
      </c>
      <c r="AE1252" s="116" t="s">
        <v>90</v>
      </c>
      <c r="AF1252">
        <v>1</v>
      </c>
      <c r="AG1252" s="116" t="s">
        <v>17</v>
      </c>
      <c r="AH1252" s="116" t="s">
        <v>176</v>
      </c>
      <c r="AI1252" s="116" t="s">
        <v>17</v>
      </c>
      <c r="AJ1252" s="116" t="s">
        <v>17</v>
      </c>
      <c r="AL1252">
        <v>450</v>
      </c>
      <c r="AO1252">
        <v>450</v>
      </c>
    </row>
    <row r="1253" spans="28:41" x14ac:dyDescent="0.25">
      <c r="AB1253" s="116" t="s">
        <v>251</v>
      </c>
      <c r="AC1253" s="116" t="s">
        <v>210</v>
      </c>
      <c r="AD1253">
        <v>16</v>
      </c>
      <c r="AE1253" s="116" t="s">
        <v>90</v>
      </c>
      <c r="AF1253">
        <v>2</v>
      </c>
      <c r="AG1253" s="116" t="s">
        <v>17</v>
      </c>
      <c r="AH1253" s="116" t="s">
        <v>90</v>
      </c>
      <c r="AI1253" s="116" t="s">
        <v>17</v>
      </c>
      <c r="AJ1253" s="116" t="s">
        <v>14</v>
      </c>
      <c r="AL1253">
        <v>15</v>
      </c>
      <c r="AO1253">
        <v>15</v>
      </c>
    </row>
    <row r="1254" spans="28:41" x14ac:dyDescent="0.25">
      <c r="AB1254" s="116" t="s">
        <v>251</v>
      </c>
      <c r="AC1254" s="116" t="s">
        <v>210</v>
      </c>
      <c r="AD1254">
        <v>16</v>
      </c>
      <c r="AE1254" s="116" t="s">
        <v>90</v>
      </c>
      <c r="AF1254">
        <v>2</v>
      </c>
      <c r="AG1254" s="116" t="s">
        <v>17</v>
      </c>
      <c r="AH1254" s="116" t="s">
        <v>90</v>
      </c>
      <c r="AI1254" s="116" t="s">
        <v>17</v>
      </c>
      <c r="AJ1254" s="116" t="s">
        <v>16</v>
      </c>
      <c r="AL1254">
        <v>30</v>
      </c>
      <c r="AO1254">
        <v>30</v>
      </c>
    </row>
    <row r="1255" spans="28:41" x14ac:dyDescent="0.25">
      <c r="AB1255" s="116" t="s">
        <v>251</v>
      </c>
      <c r="AC1255" s="116" t="s">
        <v>210</v>
      </c>
      <c r="AD1255">
        <v>16</v>
      </c>
      <c r="AE1255" s="116" t="s">
        <v>90</v>
      </c>
      <c r="AF1255">
        <v>2</v>
      </c>
      <c r="AG1255" s="116" t="s">
        <v>17</v>
      </c>
      <c r="AH1255" s="116" t="s">
        <v>90</v>
      </c>
      <c r="AI1255" s="116" t="s">
        <v>17</v>
      </c>
      <c r="AJ1255" s="116" t="s">
        <v>17</v>
      </c>
      <c r="AL1255">
        <v>669</v>
      </c>
      <c r="AO1255">
        <v>669</v>
      </c>
    </row>
    <row r="1256" spans="28:41" x14ac:dyDescent="0.25">
      <c r="AB1256" s="116" t="s">
        <v>251</v>
      </c>
      <c r="AC1256" s="116" t="s">
        <v>210</v>
      </c>
      <c r="AD1256">
        <v>18</v>
      </c>
      <c r="AE1256" s="116" t="s">
        <v>94</v>
      </c>
      <c r="AF1256">
        <v>1</v>
      </c>
      <c r="AG1256" s="116" t="s">
        <v>8</v>
      </c>
      <c r="AH1256" s="116" t="s">
        <v>202</v>
      </c>
      <c r="AI1256" s="116" t="s">
        <v>8</v>
      </c>
      <c r="AJ1256" s="116" t="s">
        <v>8</v>
      </c>
      <c r="AL1256">
        <v>463.5</v>
      </c>
      <c r="AO1256">
        <v>463.5</v>
      </c>
    </row>
    <row r="1257" spans="28:41" x14ac:dyDescent="0.25">
      <c r="AB1257" s="116" t="s">
        <v>251</v>
      </c>
      <c r="AC1257" s="116" t="s">
        <v>210</v>
      </c>
      <c r="AD1257">
        <v>18</v>
      </c>
      <c r="AE1257" s="116" t="s">
        <v>94</v>
      </c>
      <c r="AF1257">
        <v>2</v>
      </c>
      <c r="AG1257" s="116" t="s">
        <v>8</v>
      </c>
      <c r="AH1257" s="116" t="s">
        <v>95</v>
      </c>
      <c r="AI1257" s="116" t="s">
        <v>8</v>
      </c>
      <c r="AJ1257" s="116" t="s">
        <v>8</v>
      </c>
      <c r="AL1257">
        <v>946.23530000000005</v>
      </c>
      <c r="AO1257">
        <v>946.23530000000005</v>
      </c>
    </row>
    <row r="1258" spans="28:41" x14ac:dyDescent="0.25">
      <c r="AB1258" s="116" t="s">
        <v>251</v>
      </c>
      <c r="AC1258" s="116" t="s">
        <v>210</v>
      </c>
      <c r="AD1258">
        <v>18</v>
      </c>
      <c r="AE1258" s="116" t="s">
        <v>94</v>
      </c>
      <c r="AF1258">
        <v>2</v>
      </c>
      <c r="AG1258" s="116" t="s">
        <v>8</v>
      </c>
      <c r="AH1258" s="116" t="s">
        <v>95</v>
      </c>
      <c r="AI1258" s="116" t="s">
        <v>8</v>
      </c>
      <c r="AJ1258" s="116" t="s">
        <v>11</v>
      </c>
      <c r="AL1258">
        <v>60</v>
      </c>
      <c r="AO1258">
        <v>60</v>
      </c>
    </row>
    <row r="1259" spans="28:41" x14ac:dyDescent="0.25">
      <c r="AB1259" s="116" t="s">
        <v>251</v>
      </c>
      <c r="AC1259" s="116" t="s">
        <v>210</v>
      </c>
      <c r="AD1259">
        <v>18</v>
      </c>
      <c r="AE1259" s="116" t="s">
        <v>94</v>
      </c>
      <c r="AF1259">
        <v>2</v>
      </c>
      <c r="AG1259" s="116" t="s">
        <v>8</v>
      </c>
      <c r="AH1259" s="116" t="s">
        <v>95</v>
      </c>
      <c r="AI1259" s="116" t="s">
        <v>8</v>
      </c>
      <c r="AJ1259" s="116" t="s">
        <v>25</v>
      </c>
      <c r="AL1259">
        <v>60</v>
      </c>
      <c r="AO1259">
        <v>60</v>
      </c>
    </row>
    <row r="1260" spans="28:41" x14ac:dyDescent="0.25">
      <c r="AB1260" s="116" t="s">
        <v>251</v>
      </c>
      <c r="AC1260" s="116" t="s">
        <v>210</v>
      </c>
      <c r="AD1260">
        <v>18</v>
      </c>
      <c r="AE1260" s="116" t="s">
        <v>94</v>
      </c>
      <c r="AF1260">
        <v>3</v>
      </c>
      <c r="AG1260" s="116" t="s">
        <v>8</v>
      </c>
      <c r="AH1260" s="116" t="s">
        <v>96</v>
      </c>
      <c r="AI1260" s="116" t="s">
        <v>8</v>
      </c>
      <c r="AJ1260" s="116" t="s">
        <v>8</v>
      </c>
      <c r="AL1260">
        <v>36</v>
      </c>
      <c r="AO1260">
        <v>36</v>
      </c>
    </row>
    <row r="1261" spans="28:41" x14ac:dyDescent="0.25">
      <c r="AB1261" s="116" t="s">
        <v>251</v>
      </c>
      <c r="AC1261" s="116" t="s">
        <v>210</v>
      </c>
      <c r="AD1261">
        <v>18</v>
      </c>
      <c r="AE1261" s="116" t="s">
        <v>94</v>
      </c>
      <c r="AF1261">
        <v>3</v>
      </c>
      <c r="AG1261" s="116" t="s">
        <v>8</v>
      </c>
      <c r="AH1261" s="116" t="s">
        <v>96</v>
      </c>
      <c r="AI1261" s="116" t="s">
        <v>8</v>
      </c>
      <c r="AJ1261" s="116" t="s">
        <v>25</v>
      </c>
      <c r="AL1261">
        <v>9</v>
      </c>
      <c r="AO1261">
        <v>9</v>
      </c>
    </row>
    <row r="1262" spans="28:41" x14ac:dyDescent="0.25">
      <c r="AB1262" s="116" t="s">
        <v>251</v>
      </c>
      <c r="AC1262" s="116" t="s">
        <v>210</v>
      </c>
      <c r="AD1262">
        <v>18</v>
      </c>
      <c r="AE1262" s="116" t="s">
        <v>94</v>
      </c>
      <c r="AF1262">
        <v>4</v>
      </c>
      <c r="AG1262" s="116" t="s">
        <v>8</v>
      </c>
      <c r="AH1262" s="116" t="s">
        <v>97</v>
      </c>
      <c r="AI1262" s="116" t="s">
        <v>8</v>
      </c>
      <c r="AJ1262" s="116" t="s">
        <v>8</v>
      </c>
      <c r="AL1262">
        <v>129</v>
      </c>
      <c r="AO1262">
        <v>129</v>
      </c>
    </row>
    <row r="1263" spans="28:41" x14ac:dyDescent="0.25">
      <c r="AB1263" s="116" t="s">
        <v>251</v>
      </c>
      <c r="AC1263" s="116" t="s">
        <v>210</v>
      </c>
      <c r="AD1263">
        <v>18</v>
      </c>
      <c r="AE1263" s="116" t="s">
        <v>94</v>
      </c>
      <c r="AF1263">
        <v>5</v>
      </c>
      <c r="AG1263" s="116" t="s">
        <v>8</v>
      </c>
      <c r="AH1263" s="116" t="s">
        <v>98</v>
      </c>
      <c r="AI1263" s="116" t="s">
        <v>8</v>
      </c>
      <c r="AJ1263" s="116" t="s">
        <v>8</v>
      </c>
      <c r="AL1263">
        <v>2033.4765</v>
      </c>
      <c r="AO1263">
        <v>2033.4765</v>
      </c>
    </row>
    <row r="1264" spans="28:41" x14ac:dyDescent="0.25">
      <c r="AB1264" s="116" t="s">
        <v>251</v>
      </c>
      <c r="AC1264" s="116" t="s">
        <v>210</v>
      </c>
      <c r="AD1264">
        <v>19</v>
      </c>
      <c r="AE1264" s="116" t="s">
        <v>99</v>
      </c>
      <c r="AF1264">
        <v>1</v>
      </c>
      <c r="AG1264" s="116" t="s">
        <v>8</v>
      </c>
      <c r="AH1264" s="116" t="s">
        <v>99</v>
      </c>
      <c r="AI1264" s="116" t="s">
        <v>8</v>
      </c>
      <c r="AJ1264" s="116" t="s">
        <v>8</v>
      </c>
      <c r="AL1264">
        <v>1260.7882</v>
      </c>
      <c r="AO1264">
        <v>1260.7882</v>
      </c>
    </row>
    <row r="1265" spans="28:41" x14ac:dyDescent="0.25">
      <c r="AB1265" s="116" t="s">
        <v>251</v>
      </c>
      <c r="AC1265" s="116" t="s">
        <v>210</v>
      </c>
      <c r="AD1265">
        <v>20</v>
      </c>
      <c r="AE1265" s="116" t="s">
        <v>100</v>
      </c>
      <c r="AF1265">
        <v>1</v>
      </c>
      <c r="AG1265" s="116" t="s">
        <v>9</v>
      </c>
      <c r="AH1265" s="116" t="s">
        <v>101</v>
      </c>
      <c r="AI1265" s="116" t="s">
        <v>9</v>
      </c>
      <c r="AJ1265" s="116" t="s">
        <v>9</v>
      </c>
      <c r="AL1265">
        <v>1478.5</v>
      </c>
      <c r="AO1265">
        <v>1478.5</v>
      </c>
    </row>
    <row r="1266" spans="28:41" x14ac:dyDescent="0.25">
      <c r="AB1266" s="116" t="s">
        <v>251</v>
      </c>
      <c r="AC1266" s="116" t="s">
        <v>210</v>
      </c>
      <c r="AD1266">
        <v>20</v>
      </c>
      <c r="AE1266" s="116" t="s">
        <v>100</v>
      </c>
      <c r="AF1266">
        <v>2</v>
      </c>
      <c r="AG1266" s="116" t="s">
        <v>9</v>
      </c>
      <c r="AH1266" s="116" t="s">
        <v>102</v>
      </c>
      <c r="AI1266" s="116" t="s">
        <v>9</v>
      </c>
      <c r="AJ1266" s="116" t="s">
        <v>9</v>
      </c>
      <c r="AL1266">
        <v>199.5</v>
      </c>
      <c r="AO1266">
        <v>199.5</v>
      </c>
    </row>
    <row r="1267" spans="28:41" x14ac:dyDescent="0.25">
      <c r="AB1267" s="116" t="s">
        <v>251</v>
      </c>
      <c r="AC1267" s="116" t="s">
        <v>210</v>
      </c>
      <c r="AD1267">
        <v>21</v>
      </c>
      <c r="AE1267" s="116" t="s">
        <v>103</v>
      </c>
      <c r="AF1267">
        <v>1</v>
      </c>
      <c r="AG1267" s="116" t="s">
        <v>13</v>
      </c>
      <c r="AH1267" s="116" t="s">
        <v>104</v>
      </c>
      <c r="AI1267" s="116" t="s">
        <v>13</v>
      </c>
      <c r="AJ1267" s="116" t="s">
        <v>13</v>
      </c>
      <c r="AL1267">
        <v>1042.0999999999999</v>
      </c>
      <c r="AO1267">
        <v>1042.0999999999999</v>
      </c>
    </row>
    <row r="1268" spans="28:41" x14ac:dyDescent="0.25">
      <c r="AB1268" s="116" t="s">
        <v>251</v>
      </c>
      <c r="AC1268" s="116" t="s">
        <v>210</v>
      </c>
      <c r="AD1268">
        <v>21</v>
      </c>
      <c r="AE1268" s="116" t="s">
        <v>103</v>
      </c>
      <c r="AF1268">
        <v>2</v>
      </c>
      <c r="AG1268" s="116" t="s">
        <v>13</v>
      </c>
      <c r="AH1268" s="116" t="s">
        <v>105</v>
      </c>
      <c r="AI1268" s="116" t="s">
        <v>13</v>
      </c>
      <c r="AJ1268" s="116" t="s">
        <v>13</v>
      </c>
      <c r="AL1268">
        <v>177</v>
      </c>
      <c r="AO1268">
        <v>177</v>
      </c>
    </row>
    <row r="1269" spans="28:41" x14ac:dyDescent="0.25">
      <c r="AB1269" s="116" t="s">
        <v>251</v>
      </c>
      <c r="AC1269" s="116" t="s">
        <v>210</v>
      </c>
      <c r="AD1269">
        <v>21</v>
      </c>
      <c r="AE1269" s="116" t="s">
        <v>103</v>
      </c>
      <c r="AF1269">
        <v>4</v>
      </c>
      <c r="AG1269" s="116" t="s">
        <v>13</v>
      </c>
      <c r="AH1269" s="116" t="s">
        <v>107</v>
      </c>
      <c r="AI1269" s="116" t="s">
        <v>13</v>
      </c>
      <c r="AJ1269" s="116" t="s">
        <v>13</v>
      </c>
      <c r="AL1269">
        <v>399</v>
      </c>
      <c r="AO1269">
        <v>399</v>
      </c>
    </row>
    <row r="1270" spans="28:41" x14ac:dyDescent="0.25">
      <c r="AB1270" s="116" t="s">
        <v>251</v>
      </c>
      <c r="AC1270" s="116" t="s">
        <v>210</v>
      </c>
      <c r="AD1270">
        <v>21</v>
      </c>
      <c r="AE1270" s="116" t="s">
        <v>103</v>
      </c>
      <c r="AF1270">
        <v>5</v>
      </c>
      <c r="AG1270" s="116" t="s">
        <v>13</v>
      </c>
      <c r="AH1270" s="116" t="s">
        <v>108</v>
      </c>
      <c r="AI1270" s="116" t="s">
        <v>13</v>
      </c>
      <c r="AJ1270" s="116" t="s">
        <v>22</v>
      </c>
      <c r="AL1270">
        <v>65</v>
      </c>
      <c r="AO1270">
        <v>65</v>
      </c>
    </row>
    <row r="1271" spans="28:41" x14ac:dyDescent="0.25">
      <c r="AB1271" s="116" t="s">
        <v>251</v>
      </c>
      <c r="AC1271" s="116" t="s">
        <v>210</v>
      </c>
      <c r="AD1271">
        <v>21</v>
      </c>
      <c r="AE1271" s="116" t="s">
        <v>103</v>
      </c>
      <c r="AF1271">
        <v>5</v>
      </c>
      <c r="AG1271" s="116" t="s">
        <v>13</v>
      </c>
      <c r="AH1271" s="116" t="s">
        <v>108</v>
      </c>
      <c r="AI1271" s="116" t="s">
        <v>13</v>
      </c>
      <c r="AJ1271" s="116" t="s">
        <v>18</v>
      </c>
      <c r="AL1271">
        <v>60</v>
      </c>
      <c r="AO1271">
        <v>60</v>
      </c>
    </row>
    <row r="1272" spans="28:41" x14ac:dyDescent="0.25">
      <c r="AB1272" s="116" t="s">
        <v>251</v>
      </c>
      <c r="AC1272" s="116" t="s">
        <v>210</v>
      </c>
      <c r="AD1272">
        <v>21</v>
      </c>
      <c r="AE1272" s="116" t="s">
        <v>103</v>
      </c>
      <c r="AF1272">
        <v>5</v>
      </c>
      <c r="AG1272" s="116" t="s">
        <v>13</v>
      </c>
      <c r="AH1272" s="116" t="s">
        <v>108</v>
      </c>
      <c r="AI1272" s="116" t="s">
        <v>13</v>
      </c>
      <c r="AJ1272" s="116" t="s">
        <v>13</v>
      </c>
      <c r="AL1272">
        <v>682</v>
      </c>
      <c r="AO1272">
        <v>682</v>
      </c>
    </row>
    <row r="1273" spans="28:41" x14ac:dyDescent="0.25">
      <c r="AB1273" s="116" t="s">
        <v>251</v>
      </c>
      <c r="AC1273" s="116" t="s">
        <v>210</v>
      </c>
      <c r="AD1273">
        <v>21</v>
      </c>
      <c r="AE1273" s="116" t="s">
        <v>103</v>
      </c>
      <c r="AF1273">
        <v>7</v>
      </c>
      <c r="AG1273" s="116" t="s">
        <v>13</v>
      </c>
      <c r="AH1273" s="116" t="s">
        <v>111</v>
      </c>
      <c r="AI1273" s="116" t="s">
        <v>13</v>
      </c>
      <c r="AJ1273" s="116" t="s">
        <v>18</v>
      </c>
      <c r="AL1273">
        <v>30</v>
      </c>
      <c r="AO1273">
        <v>30</v>
      </c>
    </row>
    <row r="1274" spans="28:41" x14ac:dyDescent="0.25">
      <c r="AB1274" s="116" t="s">
        <v>251</v>
      </c>
      <c r="AC1274" s="116" t="s">
        <v>210</v>
      </c>
      <c r="AD1274">
        <v>21</v>
      </c>
      <c r="AE1274" s="116" t="s">
        <v>103</v>
      </c>
      <c r="AF1274">
        <v>7</v>
      </c>
      <c r="AG1274" s="116" t="s">
        <v>13</v>
      </c>
      <c r="AH1274" s="116" t="s">
        <v>111</v>
      </c>
      <c r="AI1274" s="116" t="s">
        <v>13</v>
      </c>
      <c r="AJ1274" s="116" t="s">
        <v>13</v>
      </c>
      <c r="AL1274">
        <v>326</v>
      </c>
      <c r="AO1274">
        <v>326</v>
      </c>
    </row>
    <row r="1275" spans="28:41" x14ac:dyDescent="0.25">
      <c r="AB1275" s="116" t="s">
        <v>251</v>
      </c>
      <c r="AC1275" s="116" t="s">
        <v>210</v>
      </c>
      <c r="AD1275">
        <v>21</v>
      </c>
      <c r="AE1275" s="116" t="s">
        <v>103</v>
      </c>
      <c r="AF1275">
        <v>8</v>
      </c>
      <c r="AG1275" s="116" t="s">
        <v>13</v>
      </c>
      <c r="AH1275" s="116" t="s">
        <v>109</v>
      </c>
      <c r="AI1275" s="116" t="s">
        <v>13</v>
      </c>
      <c r="AJ1275" s="116" t="s">
        <v>22</v>
      </c>
      <c r="AL1275">
        <v>21</v>
      </c>
      <c r="AO1275">
        <v>21</v>
      </c>
    </row>
    <row r="1276" spans="28:41" x14ac:dyDescent="0.25">
      <c r="AB1276" s="116" t="s">
        <v>251</v>
      </c>
      <c r="AC1276" s="116" t="s">
        <v>210</v>
      </c>
      <c r="AD1276">
        <v>21</v>
      </c>
      <c r="AE1276" s="116" t="s">
        <v>103</v>
      </c>
      <c r="AF1276">
        <v>8</v>
      </c>
      <c r="AG1276" s="116" t="s">
        <v>13</v>
      </c>
      <c r="AH1276" s="116" t="s">
        <v>109</v>
      </c>
      <c r="AI1276" s="116" t="s">
        <v>13</v>
      </c>
      <c r="AJ1276" s="116" t="s">
        <v>15</v>
      </c>
      <c r="AL1276">
        <v>36</v>
      </c>
      <c r="AO1276">
        <v>36</v>
      </c>
    </row>
    <row r="1277" spans="28:41" x14ac:dyDescent="0.25">
      <c r="AB1277" s="116" t="s">
        <v>251</v>
      </c>
      <c r="AC1277" s="116" t="s">
        <v>210</v>
      </c>
      <c r="AD1277">
        <v>21</v>
      </c>
      <c r="AE1277" s="116" t="s">
        <v>103</v>
      </c>
      <c r="AF1277">
        <v>8</v>
      </c>
      <c r="AG1277" s="116" t="s">
        <v>13</v>
      </c>
      <c r="AH1277" s="116" t="s">
        <v>109</v>
      </c>
      <c r="AI1277" s="116" t="s">
        <v>13</v>
      </c>
      <c r="AJ1277" s="116" t="s">
        <v>13</v>
      </c>
      <c r="AL1277">
        <v>492.75</v>
      </c>
      <c r="AO1277">
        <v>492.75</v>
      </c>
    </row>
    <row r="1278" spans="28:41" x14ac:dyDescent="0.25">
      <c r="AB1278" s="116" t="s">
        <v>251</v>
      </c>
      <c r="AC1278" s="116" t="s">
        <v>210</v>
      </c>
      <c r="AD1278">
        <v>23</v>
      </c>
      <c r="AE1278" s="116" t="s">
        <v>112</v>
      </c>
      <c r="AF1278">
        <v>3</v>
      </c>
      <c r="AG1278" s="116" t="s">
        <v>13</v>
      </c>
      <c r="AH1278" s="116" t="s">
        <v>192</v>
      </c>
      <c r="AI1278" s="116" t="s">
        <v>13</v>
      </c>
      <c r="AJ1278" s="116" t="s">
        <v>9</v>
      </c>
      <c r="AL1278">
        <v>30</v>
      </c>
      <c r="AO1278">
        <v>30</v>
      </c>
    </row>
    <row r="1279" spans="28:41" x14ac:dyDescent="0.25">
      <c r="AB1279" s="116" t="s">
        <v>251</v>
      </c>
      <c r="AC1279" s="116" t="s">
        <v>210</v>
      </c>
      <c r="AD1279">
        <v>23</v>
      </c>
      <c r="AE1279" s="116" t="s">
        <v>112</v>
      </c>
      <c r="AF1279">
        <v>3</v>
      </c>
      <c r="AG1279" s="116" t="s">
        <v>13</v>
      </c>
      <c r="AH1279" s="116" t="s">
        <v>192</v>
      </c>
      <c r="AI1279" s="116" t="s">
        <v>13</v>
      </c>
      <c r="AJ1279" s="116" t="s">
        <v>13</v>
      </c>
      <c r="AL1279">
        <v>603</v>
      </c>
      <c r="AO1279">
        <v>603</v>
      </c>
    </row>
    <row r="1280" spans="28:41" x14ac:dyDescent="0.25">
      <c r="AB1280" s="116" t="s">
        <v>251</v>
      </c>
      <c r="AC1280" s="116" t="s">
        <v>210</v>
      </c>
      <c r="AD1280">
        <v>24</v>
      </c>
      <c r="AE1280" s="116" t="s">
        <v>171</v>
      </c>
      <c r="AF1280">
        <v>1</v>
      </c>
      <c r="AG1280" s="116" t="s">
        <v>15</v>
      </c>
      <c r="AH1280" s="116" t="s">
        <v>115</v>
      </c>
      <c r="AI1280" s="116" t="s">
        <v>15</v>
      </c>
      <c r="AJ1280" s="116" t="s">
        <v>20</v>
      </c>
      <c r="AL1280">
        <v>5.3097000000000003</v>
      </c>
      <c r="AO1280">
        <v>5.3097000000000003</v>
      </c>
    </row>
    <row r="1281" spans="28:41" x14ac:dyDescent="0.25">
      <c r="AB1281" s="116" t="s">
        <v>251</v>
      </c>
      <c r="AC1281" s="116" t="s">
        <v>210</v>
      </c>
      <c r="AD1281">
        <v>24</v>
      </c>
      <c r="AE1281" s="116" t="s">
        <v>171</v>
      </c>
      <c r="AF1281">
        <v>1</v>
      </c>
      <c r="AG1281" s="116" t="s">
        <v>15</v>
      </c>
      <c r="AH1281" s="116" t="s">
        <v>115</v>
      </c>
      <c r="AI1281" s="116" t="s">
        <v>15</v>
      </c>
      <c r="AJ1281" s="116" t="s">
        <v>11</v>
      </c>
      <c r="AL1281">
        <v>6</v>
      </c>
      <c r="AO1281">
        <v>6</v>
      </c>
    </row>
    <row r="1282" spans="28:41" x14ac:dyDescent="0.25">
      <c r="AB1282" s="116" t="s">
        <v>251</v>
      </c>
      <c r="AC1282" s="116" t="s">
        <v>210</v>
      </c>
      <c r="AD1282">
        <v>24</v>
      </c>
      <c r="AE1282" s="116" t="s">
        <v>171</v>
      </c>
      <c r="AF1282">
        <v>1</v>
      </c>
      <c r="AG1282" s="116" t="s">
        <v>15</v>
      </c>
      <c r="AH1282" s="116" t="s">
        <v>115</v>
      </c>
      <c r="AI1282" s="116" t="s">
        <v>15</v>
      </c>
      <c r="AJ1282" s="116" t="s">
        <v>15</v>
      </c>
      <c r="AL1282">
        <v>4367.4832999999999</v>
      </c>
      <c r="AO1282">
        <v>4367.4832999999999</v>
      </c>
    </row>
    <row r="1283" spans="28:41" x14ac:dyDescent="0.25">
      <c r="AB1283" s="116" t="s">
        <v>251</v>
      </c>
      <c r="AC1283" s="116" t="s">
        <v>210</v>
      </c>
      <c r="AD1283">
        <v>24</v>
      </c>
      <c r="AE1283" s="116" t="s">
        <v>171</v>
      </c>
      <c r="AF1283">
        <v>1</v>
      </c>
      <c r="AG1283" s="116" t="s">
        <v>15</v>
      </c>
      <c r="AH1283" s="116" t="s">
        <v>115</v>
      </c>
      <c r="AI1283" s="116" t="s">
        <v>15</v>
      </c>
      <c r="AJ1283" s="116" t="s">
        <v>18</v>
      </c>
      <c r="AL1283">
        <v>30</v>
      </c>
      <c r="AO1283">
        <v>30</v>
      </c>
    </row>
    <row r="1284" spans="28:41" x14ac:dyDescent="0.25">
      <c r="AB1284" s="116" t="s">
        <v>251</v>
      </c>
      <c r="AC1284" s="116" t="s">
        <v>210</v>
      </c>
      <c r="AD1284">
        <v>24</v>
      </c>
      <c r="AE1284" s="116" t="s">
        <v>171</v>
      </c>
      <c r="AF1284">
        <v>1</v>
      </c>
      <c r="AG1284" s="116" t="s">
        <v>15</v>
      </c>
      <c r="AH1284" s="116" t="s">
        <v>115</v>
      </c>
      <c r="AI1284" s="116" t="s">
        <v>15</v>
      </c>
      <c r="AJ1284" s="116" t="s">
        <v>13</v>
      </c>
      <c r="AL1284">
        <v>189.75</v>
      </c>
      <c r="AO1284">
        <v>189.75</v>
      </c>
    </row>
    <row r="1285" spans="28:41" x14ac:dyDescent="0.25">
      <c r="AB1285" s="116" t="s">
        <v>251</v>
      </c>
      <c r="AC1285" s="116" t="s">
        <v>210</v>
      </c>
      <c r="AD1285">
        <v>25</v>
      </c>
      <c r="AE1285" s="116" t="s">
        <v>119</v>
      </c>
      <c r="AF1285">
        <v>1</v>
      </c>
      <c r="AG1285" s="116" t="s">
        <v>15</v>
      </c>
      <c r="AH1285" s="116" t="s">
        <v>119</v>
      </c>
      <c r="AI1285" s="116" t="s">
        <v>15</v>
      </c>
      <c r="AJ1285" s="116" t="s">
        <v>15</v>
      </c>
      <c r="AL1285">
        <v>179.37729999999999</v>
      </c>
      <c r="AO1285">
        <v>179.37729999999999</v>
      </c>
    </row>
    <row r="1286" spans="28:41" x14ac:dyDescent="0.25">
      <c r="AB1286" s="116" t="s">
        <v>251</v>
      </c>
      <c r="AC1286" s="116" t="s">
        <v>210</v>
      </c>
      <c r="AD1286">
        <v>25</v>
      </c>
      <c r="AE1286" s="116" t="s">
        <v>119</v>
      </c>
      <c r="AF1286">
        <v>3</v>
      </c>
      <c r="AG1286" s="116" t="s">
        <v>15</v>
      </c>
      <c r="AH1286" s="116" t="s">
        <v>120</v>
      </c>
      <c r="AI1286" s="116" t="s">
        <v>15</v>
      </c>
      <c r="AJ1286" s="116" t="s">
        <v>15</v>
      </c>
      <c r="AL1286">
        <v>1191.5555999999999</v>
      </c>
      <c r="AO1286">
        <v>1191.5555999999999</v>
      </c>
    </row>
    <row r="1287" spans="28:41" x14ac:dyDescent="0.25">
      <c r="AB1287" s="116" t="s">
        <v>251</v>
      </c>
      <c r="AC1287" s="116" t="s">
        <v>210</v>
      </c>
      <c r="AD1287">
        <v>25</v>
      </c>
      <c r="AE1287" s="116" t="s">
        <v>119</v>
      </c>
      <c r="AF1287">
        <v>3</v>
      </c>
      <c r="AG1287" s="116" t="s">
        <v>15</v>
      </c>
      <c r="AH1287" s="116" t="s">
        <v>120</v>
      </c>
      <c r="AI1287" s="116" t="s">
        <v>15</v>
      </c>
      <c r="AJ1287" s="116" t="s">
        <v>13</v>
      </c>
      <c r="AL1287">
        <v>3.75</v>
      </c>
      <c r="AO1287">
        <v>3.75</v>
      </c>
    </row>
    <row r="1288" spans="28:41" x14ac:dyDescent="0.25">
      <c r="AB1288" s="116" t="s">
        <v>251</v>
      </c>
      <c r="AC1288" s="116" t="s">
        <v>210</v>
      </c>
      <c r="AD1288">
        <v>26</v>
      </c>
      <c r="AE1288" s="116" t="s">
        <v>122</v>
      </c>
      <c r="AF1288">
        <v>1</v>
      </c>
      <c r="AG1288" s="116" t="s">
        <v>18</v>
      </c>
      <c r="AH1288" s="116" t="s">
        <v>123</v>
      </c>
      <c r="AI1288" s="116" t="s">
        <v>18</v>
      </c>
      <c r="AJ1288" s="116" t="s">
        <v>18</v>
      </c>
      <c r="AL1288">
        <v>481.81319999999999</v>
      </c>
      <c r="AO1288">
        <v>481.81319999999999</v>
      </c>
    </row>
    <row r="1289" spans="28:41" x14ac:dyDescent="0.25">
      <c r="AB1289" s="116" t="s">
        <v>251</v>
      </c>
      <c r="AC1289" s="116" t="s">
        <v>210</v>
      </c>
      <c r="AD1289">
        <v>26</v>
      </c>
      <c r="AE1289" s="116" t="s">
        <v>122</v>
      </c>
      <c r="AF1289">
        <v>2</v>
      </c>
      <c r="AG1289" s="116" t="s">
        <v>18</v>
      </c>
      <c r="AH1289" s="116" t="s">
        <v>124</v>
      </c>
      <c r="AI1289" s="116" t="s">
        <v>18</v>
      </c>
      <c r="AJ1289" s="116" t="s">
        <v>18</v>
      </c>
      <c r="AL1289">
        <v>359.78570000000002</v>
      </c>
      <c r="AO1289">
        <v>359.78570000000002</v>
      </c>
    </row>
    <row r="1290" spans="28:41" x14ac:dyDescent="0.25">
      <c r="AB1290" s="116" t="s">
        <v>251</v>
      </c>
      <c r="AC1290" s="116" t="s">
        <v>210</v>
      </c>
      <c r="AD1290">
        <v>26</v>
      </c>
      <c r="AE1290" s="116" t="s">
        <v>122</v>
      </c>
      <c r="AF1290">
        <v>3</v>
      </c>
      <c r="AG1290" s="116" t="s">
        <v>18</v>
      </c>
      <c r="AH1290" s="116" t="s">
        <v>125</v>
      </c>
      <c r="AI1290" s="116" t="s">
        <v>18</v>
      </c>
      <c r="AJ1290" s="116" t="s">
        <v>18</v>
      </c>
      <c r="AL1290">
        <v>45</v>
      </c>
      <c r="AO1290">
        <v>45</v>
      </c>
    </row>
    <row r="1291" spans="28:41" x14ac:dyDescent="0.25">
      <c r="AB1291" s="116" t="s">
        <v>251</v>
      </c>
      <c r="AC1291" s="116" t="s">
        <v>210</v>
      </c>
      <c r="AD1291">
        <v>26</v>
      </c>
      <c r="AE1291" s="116" t="s">
        <v>122</v>
      </c>
      <c r="AF1291">
        <v>3</v>
      </c>
      <c r="AG1291" s="116" t="s">
        <v>18</v>
      </c>
      <c r="AH1291" s="116" t="s">
        <v>125</v>
      </c>
      <c r="AI1291" s="116" t="s">
        <v>18</v>
      </c>
      <c r="AJ1291" s="116" t="s">
        <v>13</v>
      </c>
      <c r="AL1291">
        <v>15</v>
      </c>
      <c r="AO1291">
        <v>15</v>
      </c>
    </row>
    <row r="1292" spans="28:41" x14ac:dyDescent="0.25">
      <c r="AB1292" s="116" t="s">
        <v>251</v>
      </c>
      <c r="AC1292" s="116" t="s">
        <v>210</v>
      </c>
      <c r="AD1292">
        <v>26</v>
      </c>
      <c r="AE1292" s="116" t="s">
        <v>122</v>
      </c>
      <c r="AF1292">
        <v>4</v>
      </c>
      <c r="AG1292" s="116" t="s">
        <v>18</v>
      </c>
      <c r="AH1292" s="116" t="s">
        <v>126</v>
      </c>
      <c r="AI1292" s="116" t="s">
        <v>18</v>
      </c>
      <c r="AJ1292" s="116" t="s">
        <v>18</v>
      </c>
      <c r="AL1292">
        <v>89.9011</v>
      </c>
      <c r="AO1292">
        <v>89.9011</v>
      </c>
    </row>
    <row r="1293" spans="28:41" x14ac:dyDescent="0.25">
      <c r="AB1293" s="116" t="s">
        <v>251</v>
      </c>
      <c r="AC1293" s="116" t="s">
        <v>210</v>
      </c>
      <c r="AD1293">
        <v>28</v>
      </c>
      <c r="AE1293" s="116" t="s">
        <v>153</v>
      </c>
      <c r="AF1293">
        <v>1</v>
      </c>
      <c r="AG1293" s="116" t="s">
        <v>26</v>
      </c>
      <c r="AH1293" s="116" t="s">
        <v>130</v>
      </c>
      <c r="AI1293" s="116" t="s">
        <v>26</v>
      </c>
      <c r="AJ1293" s="116" t="s">
        <v>12</v>
      </c>
      <c r="AL1293">
        <v>22.5</v>
      </c>
      <c r="AO1293">
        <v>22.5</v>
      </c>
    </row>
    <row r="1294" spans="28:41" x14ac:dyDescent="0.25">
      <c r="AB1294" s="116" t="s">
        <v>251</v>
      </c>
      <c r="AC1294" s="116" t="s">
        <v>210</v>
      </c>
      <c r="AD1294">
        <v>28</v>
      </c>
      <c r="AE1294" s="116" t="s">
        <v>153</v>
      </c>
      <c r="AF1294">
        <v>1</v>
      </c>
      <c r="AG1294" s="116" t="s">
        <v>26</v>
      </c>
      <c r="AH1294" s="116" t="s">
        <v>130</v>
      </c>
      <c r="AI1294" s="116" t="s">
        <v>26</v>
      </c>
      <c r="AJ1294" s="116" t="s">
        <v>26</v>
      </c>
      <c r="AL1294">
        <v>90</v>
      </c>
      <c r="AO1294">
        <v>90</v>
      </c>
    </row>
    <row r="1295" spans="28:41" x14ac:dyDescent="0.25">
      <c r="AB1295" s="116" t="s">
        <v>251</v>
      </c>
      <c r="AC1295" s="116" t="s">
        <v>210</v>
      </c>
      <c r="AD1295">
        <v>29</v>
      </c>
      <c r="AE1295" s="116" t="s">
        <v>131</v>
      </c>
      <c r="AF1295">
        <v>1</v>
      </c>
      <c r="AG1295" s="116" t="s">
        <v>26</v>
      </c>
      <c r="AH1295" s="116" t="s">
        <v>132</v>
      </c>
      <c r="AI1295" s="116" t="s">
        <v>26</v>
      </c>
      <c r="AJ1295" s="116" t="s">
        <v>26</v>
      </c>
      <c r="AL1295">
        <v>189</v>
      </c>
      <c r="AO1295">
        <v>189</v>
      </c>
    </row>
    <row r="1296" spans="28:41" x14ac:dyDescent="0.25">
      <c r="AB1296" s="116" t="s">
        <v>251</v>
      </c>
      <c r="AC1296" s="116" t="s">
        <v>210</v>
      </c>
      <c r="AD1296">
        <v>29</v>
      </c>
      <c r="AE1296" s="116" t="s">
        <v>131</v>
      </c>
      <c r="AF1296">
        <v>1</v>
      </c>
      <c r="AG1296" s="116" t="s">
        <v>26</v>
      </c>
      <c r="AH1296" s="116" t="s">
        <v>132</v>
      </c>
      <c r="AI1296" s="116" t="s">
        <v>26</v>
      </c>
      <c r="AJ1296" s="116" t="s">
        <v>17</v>
      </c>
      <c r="AL1296">
        <v>6</v>
      </c>
      <c r="AO1296">
        <v>6</v>
      </c>
    </row>
    <row r="1297" spans="28:41" x14ac:dyDescent="0.25">
      <c r="AB1297" s="116" t="s">
        <v>251</v>
      </c>
      <c r="AC1297" s="116" t="s">
        <v>234</v>
      </c>
      <c r="AD1297">
        <v>11</v>
      </c>
      <c r="AE1297" s="116" t="s">
        <v>58</v>
      </c>
      <c r="AF1297">
        <v>1</v>
      </c>
      <c r="AG1297" s="116" t="s">
        <v>19</v>
      </c>
      <c r="AH1297" s="116" t="s">
        <v>58</v>
      </c>
      <c r="AI1297" s="116" t="s">
        <v>19</v>
      </c>
      <c r="AJ1297" s="116" t="s">
        <v>20</v>
      </c>
      <c r="AL1297">
        <v>1020</v>
      </c>
      <c r="AO1297">
        <v>1020</v>
      </c>
    </row>
    <row r="1298" spans="28:41" x14ac:dyDescent="0.25">
      <c r="AB1298" s="116" t="s">
        <v>251</v>
      </c>
      <c r="AC1298" s="116" t="s">
        <v>234</v>
      </c>
      <c r="AD1298">
        <v>11</v>
      </c>
      <c r="AE1298" s="116" t="s">
        <v>58</v>
      </c>
      <c r="AF1298">
        <v>1</v>
      </c>
      <c r="AG1298" s="116" t="s">
        <v>19</v>
      </c>
      <c r="AH1298" s="116" t="s">
        <v>58</v>
      </c>
      <c r="AI1298" s="116" t="s">
        <v>19</v>
      </c>
      <c r="AJ1298" s="116" t="s">
        <v>25</v>
      </c>
      <c r="AL1298">
        <v>30</v>
      </c>
      <c r="AO1298">
        <v>30</v>
      </c>
    </row>
    <row r="1299" spans="28:41" x14ac:dyDescent="0.25">
      <c r="AB1299" s="116" t="s">
        <v>251</v>
      </c>
      <c r="AC1299" s="116" t="s">
        <v>234</v>
      </c>
      <c r="AD1299">
        <v>11</v>
      </c>
      <c r="AE1299" s="116" t="s">
        <v>58</v>
      </c>
      <c r="AF1299">
        <v>1</v>
      </c>
      <c r="AG1299" s="116" t="s">
        <v>19</v>
      </c>
      <c r="AH1299" s="116" t="s">
        <v>58</v>
      </c>
      <c r="AI1299" s="116" t="s">
        <v>19</v>
      </c>
      <c r="AJ1299" s="116" t="s">
        <v>14</v>
      </c>
      <c r="AL1299">
        <v>125.25</v>
      </c>
      <c r="AO1299">
        <v>125.25</v>
      </c>
    </row>
    <row r="1300" spans="28:41" x14ac:dyDescent="0.25">
      <c r="AB1300" s="116" t="s">
        <v>251</v>
      </c>
      <c r="AC1300" s="116" t="s">
        <v>234</v>
      </c>
      <c r="AD1300">
        <v>11</v>
      </c>
      <c r="AE1300" s="116" t="s">
        <v>58</v>
      </c>
      <c r="AF1300">
        <v>1</v>
      </c>
      <c r="AG1300" s="116" t="s">
        <v>19</v>
      </c>
      <c r="AH1300" s="116" t="s">
        <v>58</v>
      </c>
      <c r="AI1300" s="116" t="s">
        <v>19</v>
      </c>
      <c r="AJ1300" s="116" t="s">
        <v>19</v>
      </c>
      <c r="AL1300">
        <v>15221.6</v>
      </c>
      <c r="AO1300">
        <v>15221.6</v>
      </c>
    </row>
    <row r="1301" spans="28:41" x14ac:dyDescent="0.25">
      <c r="AB1301" s="116" t="s">
        <v>251</v>
      </c>
      <c r="AC1301" s="116" t="s">
        <v>234</v>
      </c>
      <c r="AD1301">
        <v>15</v>
      </c>
      <c r="AE1301" s="116" t="s">
        <v>67</v>
      </c>
      <c r="AF1301">
        <v>22</v>
      </c>
      <c r="AG1301" s="116" t="s">
        <v>27</v>
      </c>
      <c r="AH1301" s="116" t="s">
        <v>86</v>
      </c>
      <c r="AI1301" s="116" t="s">
        <v>27</v>
      </c>
      <c r="AJ1301" s="116" t="s">
        <v>10</v>
      </c>
      <c r="AL1301">
        <v>90</v>
      </c>
      <c r="AO1301">
        <v>90</v>
      </c>
    </row>
    <row r="1302" spans="28:41" x14ac:dyDescent="0.25">
      <c r="AB1302" s="116" t="s">
        <v>251</v>
      </c>
      <c r="AC1302" s="116" t="s">
        <v>234</v>
      </c>
      <c r="AD1302">
        <v>15</v>
      </c>
      <c r="AE1302" s="116" t="s">
        <v>67</v>
      </c>
      <c r="AF1302">
        <v>22</v>
      </c>
      <c r="AG1302" s="116" t="s">
        <v>27</v>
      </c>
      <c r="AH1302" s="116" t="s">
        <v>86</v>
      </c>
      <c r="AI1302" s="116" t="s">
        <v>27</v>
      </c>
      <c r="AJ1302" s="116" t="s">
        <v>14</v>
      </c>
      <c r="AL1302">
        <v>184.5</v>
      </c>
      <c r="AO1302">
        <v>184.5</v>
      </c>
    </row>
    <row r="1303" spans="28:41" x14ac:dyDescent="0.25">
      <c r="AB1303" s="116" t="s">
        <v>251</v>
      </c>
      <c r="AC1303" s="116" t="s">
        <v>234</v>
      </c>
      <c r="AD1303">
        <v>15</v>
      </c>
      <c r="AE1303" s="116" t="s">
        <v>67</v>
      </c>
      <c r="AF1303">
        <v>22</v>
      </c>
      <c r="AG1303" s="116" t="s">
        <v>27</v>
      </c>
      <c r="AH1303" s="116" t="s">
        <v>86</v>
      </c>
      <c r="AI1303" s="116" t="s">
        <v>27</v>
      </c>
      <c r="AJ1303" s="116" t="s">
        <v>27</v>
      </c>
      <c r="AL1303">
        <v>1239</v>
      </c>
      <c r="AO1303">
        <v>1239</v>
      </c>
    </row>
    <row r="1304" spans="28:41" x14ac:dyDescent="0.25">
      <c r="AB1304" s="116" t="s">
        <v>251</v>
      </c>
      <c r="AC1304" s="116" t="s">
        <v>234</v>
      </c>
      <c r="AD1304">
        <v>15</v>
      </c>
      <c r="AE1304" s="116" t="s">
        <v>67</v>
      </c>
      <c r="AF1304">
        <v>22</v>
      </c>
      <c r="AG1304" s="116" t="s">
        <v>27</v>
      </c>
      <c r="AH1304" s="116" t="s">
        <v>86</v>
      </c>
      <c r="AI1304" s="116" t="s">
        <v>27</v>
      </c>
      <c r="AJ1304" s="116" t="s">
        <v>17</v>
      </c>
      <c r="AL1304">
        <v>30</v>
      </c>
      <c r="AO1304">
        <v>30</v>
      </c>
    </row>
    <row r="1305" spans="28:41" x14ac:dyDescent="0.25">
      <c r="AB1305" s="116" t="s">
        <v>251</v>
      </c>
      <c r="AC1305" s="116" t="s">
        <v>234</v>
      </c>
      <c r="AD1305">
        <v>15</v>
      </c>
      <c r="AE1305" s="116" t="s">
        <v>67</v>
      </c>
      <c r="AF1305">
        <v>22</v>
      </c>
      <c r="AG1305" s="116" t="s">
        <v>27</v>
      </c>
      <c r="AH1305" s="116" t="s">
        <v>86</v>
      </c>
      <c r="AI1305" s="116" t="s">
        <v>27</v>
      </c>
      <c r="AJ1305" s="116" t="s">
        <v>23</v>
      </c>
      <c r="AL1305">
        <v>255</v>
      </c>
      <c r="AO1305">
        <v>255</v>
      </c>
    </row>
    <row r="1306" spans="28:41" x14ac:dyDescent="0.25">
      <c r="AB1306" s="116" t="s">
        <v>251</v>
      </c>
      <c r="AC1306" s="116" t="s">
        <v>234</v>
      </c>
      <c r="AD1306">
        <v>15</v>
      </c>
      <c r="AE1306" s="116" t="s">
        <v>67</v>
      </c>
      <c r="AF1306">
        <v>25</v>
      </c>
      <c r="AG1306" s="116" t="s">
        <v>27</v>
      </c>
      <c r="AH1306" s="116" t="s">
        <v>89</v>
      </c>
      <c r="AI1306" s="116" t="s">
        <v>27</v>
      </c>
      <c r="AJ1306" s="116" t="s">
        <v>27</v>
      </c>
      <c r="AL1306">
        <v>7255.5</v>
      </c>
      <c r="AO1306">
        <v>7255.5</v>
      </c>
    </row>
    <row r="1307" spans="28:41" x14ac:dyDescent="0.25">
      <c r="AB1307" s="116" t="s">
        <v>251</v>
      </c>
      <c r="AC1307" s="116" t="s">
        <v>234</v>
      </c>
      <c r="AD1307">
        <v>30</v>
      </c>
      <c r="AE1307" s="116" t="s">
        <v>133</v>
      </c>
      <c r="AF1307">
        <v>1</v>
      </c>
      <c r="AG1307" s="116" t="s">
        <v>11</v>
      </c>
      <c r="AH1307" s="116" t="s">
        <v>133</v>
      </c>
      <c r="AI1307" s="116" t="s">
        <v>11</v>
      </c>
      <c r="AJ1307" s="116" t="s">
        <v>20</v>
      </c>
      <c r="AL1307">
        <v>300</v>
      </c>
      <c r="AO1307">
        <v>300</v>
      </c>
    </row>
    <row r="1308" spans="28:41" x14ac:dyDescent="0.25">
      <c r="AB1308" s="116" t="s">
        <v>251</v>
      </c>
      <c r="AC1308" s="116" t="s">
        <v>234</v>
      </c>
      <c r="AD1308">
        <v>30</v>
      </c>
      <c r="AE1308" s="116" t="s">
        <v>133</v>
      </c>
      <c r="AF1308">
        <v>1</v>
      </c>
      <c r="AG1308" s="116" t="s">
        <v>11</v>
      </c>
      <c r="AH1308" s="116" t="s">
        <v>133</v>
      </c>
      <c r="AI1308" s="116" t="s">
        <v>11</v>
      </c>
      <c r="AJ1308" s="116" t="s">
        <v>11</v>
      </c>
      <c r="AL1308">
        <v>24522.2307</v>
      </c>
      <c r="AO1308">
        <v>24522.2307</v>
      </c>
    </row>
    <row r="1309" spans="28:41" x14ac:dyDescent="0.25">
      <c r="AB1309" s="116" t="s">
        <v>251</v>
      </c>
      <c r="AC1309" s="116" t="s">
        <v>234</v>
      </c>
      <c r="AD1309">
        <v>30</v>
      </c>
      <c r="AE1309" s="116" t="s">
        <v>133</v>
      </c>
      <c r="AF1309">
        <v>1</v>
      </c>
      <c r="AG1309" s="116" t="s">
        <v>11</v>
      </c>
      <c r="AH1309" s="116" t="s">
        <v>133</v>
      </c>
      <c r="AI1309" s="116" t="s">
        <v>11</v>
      </c>
      <c r="AJ1309" s="116" t="s">
        <v>15</v>
      </c>
      <c r="AL1309">
        <v>165</v>
      </c>
      <c r="AO1309">
        <v>165</v>
      </c>
    </row>
    <row r="1310" spans="28:41" x14ac:dyDescent="0.25">
      <c r="AB1310" s="116" t="s">
        <v>251</v>
      </c>
      <c r="AC1310" s="116" t="s">
        <v>234</v>
      </c>
      <c r="AD1310">
        <v>30</v>
      </c>
      <c r="AE1310" s="116" t="s">
        <v>133</v>
      </c>
      <c r="AF1310">
        <v>1</v>
      </c>
      <c r="AG1310" s="116" t="s">
        <v>11</v>
      </c>
      <c r="AH1310" s="116" t="s">
        <v>133</v>
      </c>
      <c r="AI1310" s="116" t="s">
        <v>11</v>
      </c>
      <c r="AJ1310" s="116" t="s">
        <v>27</v>
      </c>
      <c r="AL1310">
        <v>24</v>
      </c>
      <c r="AO1310">
        <v>24</v>
      </c>
    </row>
    <row r="1311" spans="28:41" x14ac:dyDescent="0.25">
      <c r="AB1311" s="116" t="s">
        <v>251</v>
      </c>
      <c r="AC1311" s="116" t="s">
        <v>234</v>
      </c>
      <c r="AD1311">
        <v>30</v>
      </c>
      <c r="AE1311" s="116" t="s">
        <v>133</v>
      </c>
      <c r="AF1311">
        <v>1</v>
      </c>
      <c r="AG1311" s="116" t="s">
        <v>11</v>
      </c>
      <c r="AH1311" s="116" t="s">
        <v>133</v>
      </c>
      <c r="AI1311" s="116" t="s">
        <v>11</v>
      </c>
      <c r="AJ1311" s="116" t="s">
        <v>17</v>
      </c>
      <c r="AL1311">
        <v>30</v>
      </c>
      <c r="AO1311">
        <v>30</v>
      </c>
    </row>
    <row r="1312" spans="28:41" x14ac:dyDescent="0.25">
      <c r="AB1312" s="116" t="s">
        <v>251</v>
      </c>
      <c r="AC1312" s="116" t="s">
        <v>234</v>
      </c>
      <c r="AD1312">
        <v>30</v>
      </c>
      <c r="AE1312" s="116" t="s">
        <v>133</v>
      </c>
      <c r="AF1312">
        <v>2</v>
      </c>
      <c r="AG1312" s="116" t="s">
        <v>11</v>
      </c>
      <c r="AH1312" s="116" t="s">
        <v>189</v>
      </c>
      <c r="AI1312" s="116" t="s">
        <v>11</v>
      </c>
      <c r="AJ1312" s="116" t="s">
        <v>22</v>
      </c>
      <c r="AL1312">
        <v>180</v>
      </c>
      <c r="AO1312">
        <v>180</v>
      </c>
    </row>
    <row r="1313" spans="28:41" x14ac:dyDescent="0.25">
      <c r="AB1313" s="116" t="s">
        <v>251</v>
      </c>
      <c r="AC1313" s="116" t="s">
        <v>234</v>
      </c>
      <c r="AD1313">
        <v>30</v>
      </c>
      <c r="AE1313" s="116" t="s">
        <v>133</v>
      </c>
      <c r="AF1313">
        <v>2</v>
      </c>
      <c r="AG1313" s="116" t="s">
        <v>11</v>
      </c>
      <c r="AH1313" s="116" t="s">
        <v>189</v>
      </c>
      <c r="AI1313" s="116" t="s">
        <v>11</v>
      </c>
      <c r="AJ1313" s="116" t="s">
        <v>20</v>
      </c>
      <c r="AL1313">
        <v>30</v>
      </c>
      <c r="AO1313">
        <v>30</v>
      </c>
    </row>
    <row r="1314" spans="28:41" x14ac:dyDescent="0.25">
      <c r="AB1314" s="116" t="s">
        <v>251</v>
      </c>
      <c r="AC1314" s="116" t="s">
        <v>234</v>
      </c>
      <c r="AD1314">
        <v>30</v>
      </c>
      <c r="AE1314" s="116" t="s">
        <v>133</v>
      </c>
      <c r="AF1314">
        <v>2</v>
      </c>
      <c r="AG1314" s="116" t="s">
        <v>11</v>
      </c>
      <c r="AH1314" s="116" t="s">
        <v>189</v>
      </c>
      <c r="AI1314" s="116" t="s">
        <v>11</v>
      </c>
      <c r="AJ1314" s="116" t="s">
        <v>11</v>
      </c>
      <c r="AL1314">
        <v>8012.7692999999999</v>
      </c>
      <c r="AO1314">
        <v>8012.7692999999999</v>
      </c>
    </row>
    <row r="1315" spans="28:41" x14ac:dyDescent="0.25">
      <c r="AB1315" s="116" t="s">
        <v>251</v>
      </c>
      <c r="AC1315" s="116" t="s">
        <v>234</v>
      </c>
      <c r="AD1315">
        <v>30</v>
      </c>
      <c r="AE1315" s="116" t="s">
        <v>133</v>
      </c>
      <c r="AF1315">
        <v>2</v>
      </c>
      <c r="AG1315" s="116" t="s">
        <v>11</v>
      </c>
      <c r="AH1315" s="116" t="s">
        <v>189</v>
      </c>
      <c r="AI1315" s="116" t="s">
        <v>11</v>
      </c>
      <c r="AJ1315" s="116" t="s">
        <v>15</v>
      </c>
      <c r="AL1315">
        <v>105</v>
      </c>
      <c r="AO1315">
        <v>105</v>
      </c>
    </row>
    <row r="1316" spans="28:41" x14ac:dyDescent="0.25">
      <c r="AB1316" s="116" t="s">
        <v>251</v>
      </c>
      <c r="AC1316" s="116" t="s">
        <v>234</v>
      </c>
      <c r="AD1316">
        <v>31</v>
      </c>
      <c r="AE1316" s="116" t="s">
        <v>134</v>
      </c>
      <c r="AF1316">
        <v>1</v>
      </c>
      <c r="AG1316" s="116" t="s">
        <v>18</v>
      </c>
      <c r="AH1316" s="116" t="s">
        <v>134</v>
      </c>
      <c r="AI1316" s="116" t="s">
        <v>18</v>
      </c>
      <c r="AJ1316" s="116" t="s">
        <v>8</v>
      </c>
      <c r="AL1316">
        <v>1590</v>
      </c>
      <c r="AO1316">
        <v>1590</v>
      </c>
    </row>
    <row r="1317" spans="28:41" x14ac:dyDescent="0.25">
      <c r="AB1317" s="116" t="s">
        <v>251</v>
      </c>
      <c r="AC1317" s="116" t="s">
        <v>234</v>
      </c>
      <c r="AD1317">
        <v>31</v>
      </c>
      <c r="AE1317" s="116" t="s">
        <v>134</v>
      </c>
      <c r="AF1317">
        <v>1</v>
      </c>
      <c r="AG1317" s="116" t="s">
        <v>18</v>
      </c>
      <c r="AH1317" s="116" t="s">
        <v>134</v>
      </c>
      <c r="AI1317" s="116" t="s">
        <v>18</v>
      </c>
      <c r="AJ1317" s="116" t="s">
        <v>20</v>
      </c>
      <c r="AL1317">
        <v>480</v>
      </c>
      <c r="AO1317">
        <v>480</v>
      </c>
    </row>
    <row r="1318" spans="28:41" x14ac:dyDescent="0.25">
      <c r="AB1318" s="116" t="s">
        <v>251</v>
      </c>
      <c r="AC1318" s="116" t="s">
        <v>234</v>
      </c>
      <c r="AD1318">
        <v>31</v>
      </c>
      <c r="AE1318" s="116" t="s">
        <v>134</v>
      </c>
      <c r="AF1318">
        <v>1</v>
      </c>
      <c r="AG1318" s="116" t="s">
        <v>18</v>
      </c>
      <c r="AH1318" s="116" t="s">
        <v>134</v>
      </c>
      <c r="AI1318" s="116" t="s">
        <v>18</v>
      </c>
      <c r="AJ1318" s="116" t="s">
        <v>18</v>
      </c>
      <c r="AL1318">
        <v>8667</v>
      </c>
      <c r="AO1318">
        <v>8667</v>
      </c>
    </row>
    <row r="1319" spans="28:41" x14ac:dyDescent="0.25">
      <c r="AB1319" s="116" t="s">
        <v>251</v>
      </c>
      <c r="AC1319" s="116" t="s">
        <v>234</v>
      </c>
      <c r="AD1319">
        <v>31</v>
      </c>
      <c r="AE1319" s="116" t="s">
        <v>134</v>
      </c>
      <c r="AF1319">
        <v>2</v>
      </c>
      <c r="AG1319" s="116" t="s">
        <v>18</v>
      </c>
      <c r="AH1319" s="116" t="s">
        <v>241</v>
      </c>
      <c r="AI1319" s="116" t="s">
        <v>18</v>
      </c>
      <c r="AJ1319" s="116" t="s">
        <v>8</v>
      </c>
      <c r="AL1319">
        <v>124.5</v>
      </c>
      <c r="AO1319">
        <v>124.5</v>
      </c>
    </row>
    <row r="1320" spans="28:41" x14ac:dyDescent="0.25">
      <c r="AB1320" s="116" t="s">
        <v>251</v>
      </c>
      <c r="AC1320" s="116" t="s">
        <v>234</v>
      </c>
      <c r="AD1320">
        <v>31</v>
      </c>
      <c r="AE1320" s="116" t="s">
        <v>134</v>
      </c>
      <c r="AF1320">
        <v>2</v>
      </c>
      <c r="AG1320" s="116" t="s">
        <v>18</v>
      </c>
      <c r="AH1320" s="116" t="s">
        <v>241</v>
      </c>
      <c r="AI1320" s="116" t="s">
        <v>18</v>
      </c>
      <c r="AJ1320" s="116" t="s">
        <v>20</v>
      </c>
      <c r="AL1320">
        <v>15</v>
      </c>
      <c r="AO1320">
        <v>15</v>
      </c>
    </row>
    <row r="1321" spans="28:41" x14ac:dyDescent="0.25">
      <c r="AB1321" s="116" t="s">
        <v>251</v>
      </c>
      <c r="AC1321" s="116" t="s">
        <v>234</v>
      </c>
      <c r="AD1321">
        <v>31</v>
      </c>
      <c r="AE1321" s="116" t="s">
        <v>134</v>
      </c>
      <c r="AF1321">
        <v>2</v>
      </c>
      <c r="AG1321" s="116" t="s">
        <v>18</v>
      </c>
      <c r="AH1321" s="116" t="s">
        <v>241</v>
      </c>
      <c r="AI1321" s="116" t="s">
        <v>18</v>
      </c>
      <c r="AJ1321" s="116" t="s">
        <v>18</v>
      </c>
      <c r="AL1321">
        <v>397.5</v>
      </c>
      <c r="AO1321">
        <v>397.5</v>
      </c>
    </row>
  </sheetData>
  <mergeCells count="2">
    <mergeCell ref="O2:T2"/>
    <mergeCell ref="B2:K2"/>
  </mergeCells>
  <phoneticPr fontId="34" type="noConversion"/>
  <conditionalFormatting sqref="B6:K667">
    <cfRule type="expression" dxfId="55" priority="12">
      <formula>$H6</formula>
    </cfRule>
  </conditionalFormatting>
  <conditionalFormatting sqref="G6:G667">
    <cfRule type="expression" dxfId="54" priority="11">
      <formula>N($H6)</formula>
    </cfRule>
  </conditionalFormatting>
  <conditionalFormatting sqref="H628">
    <cfRule type="expression" dxfId="53" priority="10">
      <formula>N($H628)</formula>
    </cfRule>
  </conditionalFormatting>
  <conditionalFormatting sqref="H631">
    <cfRule type="expression" dxfId="52" priority="9">
      <formula>N($H631)</formula>
    </cfRule>
  </conditionalFormatting>
  <conditionalFormatting sqref="H637">
    <cfRule type="expression" dxfId="51" priority="8">
      <formula>N($H637)</formula>
    </cfRule>
  </conditionalFormatting>
  <conditionalFormatting sqref="H642">
    <cfRule type="expression" dxfId="50" priority="7">
      <formula>N($H642)</formula>
    </cfRule>
  </conditionalFormatting>
  <conditionalFormatting sqref="H650">
    <cfRule type="expression" dxfId="49" priority="6">
      <formula>N($H650)</formula>
    </cfRule>
  </conditionalFormatting>
  <conditionalFormatting sqref="H651">
    <cfRule type="expression" dxfId="48" priority="5">
      <formula>N($H651)</formula>
    </cfRule>
  </conditionalFormatting>
  <conditionalFormatting sqref="H175">
    <cfRule type="expression" dxfId="47" priority="4">
      <formula>N($H175)</formula>
    </cfRule>
  </conditionalFormatting>
  <conditionalFormatting sqref="H176">
    <cfRule type="expression" dxfId="46" priority="3">
      <formula>N($H176)</formula>
    </cfRule>
  </conditionalFormatting>
  <conditionalFormatting sqref="T6:T659">
    <cfRule type="expression" dxfId="45" priority="2">
      <formula>$U6</formula>
    </cfRule>
  </conditionalFormatting>
  <conditionalFormatting sqref="O6:X659">
    <cfRule type="expression" dxfId="44" priority="1">
      <formula>N($U6)</formula>
    </cfRule>
  </conditionalFormatting>
  <dataValidations count="1">
    <dataValidation type="list" allowBlank="1" showInputMessage="1" showErrorMessage="1" sqref="AE2">
      <formula1>$AC$1:$AC$3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Button 2">
              <controlPr defaultSize="0" print="0" autoFill="0" autoPict="0" macro="[0]!rRefresh">
                <anchor moveWithCells="1">
                  <from>
                    <xdr:col>32</xdr:col>
                    <xdr:colOff>371475</xdr:colOff>
                    <xdr:row>1</xdr:row>
                    <xdr:rowOff>19050</xdr:rowOff>
                  </from>
                  <to>
                    <xdr:col>33</xdr:col>
                    <xdr:colOff>171450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tableParts count="4"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P1031"/>
  <sheetViews>
    <sheetView workbookViewId="0">
      <selection sqref="A1:Z1"/>
    </sheetView>
  </sheetViews>
  <sheetFormatPr defaultRowHeight="16.5" x14ac:dyDescent="0.25"/>
  <cols>
    <col min="1" max="1" width="9.28515625" style="86" bestFit="1" customWidth="1"/>
    <col min="2" max="2" width="7.85546875" style="85" bestFit="1" customWidth="1"/>
    <col min="3" max="3" width="53.85546875" style="84" customWidth="1"/>
    <col min="4" max="4" width="6.42578125" style="84" bestFit="1" customWidth="1"/>
    <col min="5" max="5" width="56.42578125" style="92" customWidth="1"/>
    <col min="6" max="6" width="13.140625" style="92" bestFit="1" customWidth="1"/>
    <col min="7" max="8" width="12.7109375" style="83" bestFit="1" customWidth="1"/>
    <col min="9" max="9" width="9.140625" style="83"/>
    <col min="10" max="10" width="10" style="83" bestFit="1" customWidth="1"/>
    <col min="11" max="11" width="7.85546875" style="83" bestFit="1" customWidth="1"/>
    <col min="12" max="12" width="49.42578125" style="83" bestFit="1" customWidth="1"/>
    <col min="13" max="13" width="6.42578125" style="83" bestFit="1" customWidth="1"/>
    <col min="14" max="14" width="78.85546875" style="83" bestFit="1" customWidth="1"/>
    <col min="15" max="15" width="13" style="83" bestFit="1" customWidth="1"/>
    <col min="16" max="16" width="12.140625" style="83" bestFit="1" customWidth="1"/>
    <col min="17" max="16384" width="9.140625" style="83"/>
  </cols>
  <sheetData>
    <row r="1" spans="1:16" ht="48.75" customHeight="1" x14ac:dyDescent="0.25">
      <c r="A1" s="365" t="s">
        <v>237</v>
      </c>
      <c r="B1" s="366"/>
      <c r="C1" s="366"/>
      <c r="D1" s="366"/>
      <c r="E1" s="366"/>
      <c r="F1" s="366"/>
      <c r="G1" s="366"/>
    </row>
    <row r="2" spans="1:16" x14ac:dyDescent="0.25">
      <c r="A2" s="95" t="s">
        <v>205</v>
      </c>
      <c r="B2" s="93" t="s">
        <v>221</v>
      </c>
      <c r="C2" s="90" t="s">
        <v>216</v>
      </c>
      <c r="D2" s="94" t="s">
        <v>220</v>
      </c>
      <c r="E2" s="89" t="s">
        <v>204</v>
      </c>
      <c r="F2" s="91" t="s">
        <v>219</v>
      </c>
      <c r="G2" s="89" t="s">
        <v>218</v>
      </c>
      <c r="I2" s="203" t="s">
        <v>242</v>
      </c>
      <c r="J2" t="s">
        <v>205</v>
      </c>
      <c r="K2" t="s">
        <v>221</v>
      </c>
      <c r="L2" t="s">
        <v>216</v>
      </c>
      <c r="M2" t="s">
        <v>220</v>
      </c>
      <c r="N2" t="s">
        <v>204</v>
      </c>
      <c r="O2" t="s">
        <v>219</v>
      </c>
      <c r="P2" t="s">
        <v>218</v>
      </c>
    </row>
    <row r="3" spans="1:16" ht="15" x14ac:dyDescent="0.25">
      <c r="A3" s="98">
        <v>3.7</v>
      </c>
      <c r="B3" s="98">
        <v>1</v>
      </c>
      <c r="C3" s="99" t="s">
        <v>29</v>
      </c>
      <c r="D3" s="100">
        <f ca="1">IF(N(OFFSET(T1_ПН[[#This Row],[пн№]],-1,0))=T1_ПН[[#This Row],[пн№]],N(OFFSET(T1_ПН[[#This Row],[с№]],-1,0))+1,1)</f>
        <v>1</v>
      </c>
      <c r="E3" s="101" t="s">
        <v>30</v>
      </c>
      <c r="F3" s="101" t="s">
        <v>9</v>
      </c>
      <c r="G3" s="101" t="str">
        <f>IFERROR(LEFT(T1_ПН[[#This Row],[нФакултет]],SEARCH("/",T1_ПН[[#This Row],[нФакултет]])-1),T1_ПН[[#This Row],[нФакултет]])</f>
        <v>ГГФ</v>
      </c>
      <c r="I3" s="92">
        <v>1</v>
      </c>
      <c r="J3" s="209">
        <v>3.7</v>
      </c>
      <c r="K3" s="202">
        <v>1</v>
      </c>
      <c r="L3" s="123" t="s">
        <v>29</v>
      </c>
      <c r="M3" s="1">
        <v>1</v>
      </c>
      <c r="N3" s="123" t="s">
        <v>30</v>
      </c>
      <c r="O3" s="123" t="s">
        <v>9</v>
      </c>
      <c r="P3" s="123" t="s">
        <v>9</v>
      </c>
    </row>
    <row r="4" spans="1:16" ht="15" x14ac:dyDescent="0.25">
      <c r="A4" s="98">
        <v>3.7</v>
      </c>
      <c r="B4" s="98">
        <v>1</v>
      </c>
      <c r="C4" s="102" t="s">
        <v>29</v>
      </c>
      <c r="D4" s="100">
        <f ca="1">IF(N(OFFSET(T1_ПН[[#This Row],[пн№]],-1,0))=T1_ПН[[#This Row],[пн№]],N(OFFSET(T1_ПН[[#This Row],[с№]],-1,0))+1,1)</f>
        <v>2</v>
      </c>
      <c r="E4" s="103" t="s">
        <v>31</v>
      </c>
      <c r="F4" s="104" t="s">
        <v>17</v>
      </c>
      <c r="G4" s="117" t="str">
        <f>IFERROR(LEFT(T1_ПН[[#This Row],[нФакултет]],SEARCH("/",T1_ПН[[#This Row],[нФакултет]])-1),T1_ПН[[#This Row],[нФакултет]])</f>
        <v>ФФ</v>
      </c>
      <c r="I4" s="92">
        <v>1</v>
      </c>
      <c r="J4" s="209">
        <v>3.7</v>
      </c>
      <c r="K4" s="202">
        <v>1</v>
      </c>
      <c r="L4" s="123" t="s">
        <v>29</v>
      </c>
      <c r="M4" s="1">
        <v>2</v>
      </c>
      <c r="N4" s="123" t="s">
        <v>31</v>
      </c>
      <c r="O4" s="123" t="s">
        <v>17</v>
      </c>
      <c r="P4" s="123" t="s">
        <v>17</v>
      </c>
    </row>
    <row r="5" spans="1:16" ht="15" x14ac:dyDescent="0.25">
      <c r="A5" s="98">
        <v>3.7</v>
      </c>
      <c r="B5" s="98">
        <v>1</v>
      </c>
      <c r="C5" s="102" t="s">
        <v>29</v>
      </c>
      <c r="D5" s="100">
        <f ca="1">IF(N(OFFSET(T1_ПН[[#This Row],[пн№]],-1,0))=T1_ПН[[#This Row],[пн№]],N(OFFSET(T1_ПН[[#This Row],[с№]],-1,0))+1,1)</f>
        <v>3</v>
      </c>
      <c r="E5" s="104" t="s">
        <v>32</v>
      </c>
      <c r="F5" s="104" t="s">
        <v>25</v>
      </c>
      <c r="G5" s="104" t="str">
        <f>IFERROR(LEFT(T1_ПН[[#This Row],[нФакултет]],SEARCH("/",T1_ПН[[#This Row],[нФакултет]])-1),T1_ПН[[#This Row],[нФакултет]])</f>
        <v>СтФ</v>
      </c>
      <c r="I5" s="92">
        <v>1</v>
      </c>
      <c r="J5" s="209">
        <v>3.7</v>
      </c>
      <c r="K5" s="202">
        <v>1</v>
      </c>
      <c r="L5" s="123" t="s">
        <v>29</v>
      </c>
      <c r="M5" s="1">
        <v>3</v>
      </c>
      <c r="N5" s="123" t="s">
        <v>32</v>
      </c>
      <c r="O5" s="123" t="s">
        <v>25</v>
      </c>
      <c r="P5" s="123" t="s">
        <v>25</v>
      </c>
    </row>
    <row r="6" spans="1:16" ht="15" x14ac:dyDescent="0.25">
      <c r="A6" s="98">
        <v>3.8</v>
      </c>
      <c r="B6" s="98">
        <v>2</v>
      </c>
      <c r="C6" s="102" t="s">
        <v>195</v>
      </c>
      <c r="D6" s="100">
        <f ca="1">IF(N(OFFSET(T1_ПН[[#This Row],[пн№]],-1,0))=T1_ПН[[#This Row],[пн№]],N(OFFSET(T1_ПН[[#This Row],[с№]],-1,0))+1,1)</f>
        <v>1</v>
      </c>
      <c r="E6" s="104" t="s">
        <v>33</v>
      </c>
      <c r="F6" s="104" t="s">
        <v>25</v>
      </c>
      <c r="G6" s="104" t="str">
        <f>IFERROR(LEFT(T1_ПН[[#This Row],[нФакултет]],SEARCH("/",T1_ПН[[#This Row],[нФакултет]])-1),T1_ПН[[#This Row],[нФакултет]])</f>
        <v>СтФ</v>
      </c>
      <c r="I6" s="92">
        <v>1</v>
      </c>
      <c r="J6" s="209">
        <v>3.8</v>
      </c>
      <c r="K6" s="202">
        <v>2</v>
      </c>
      <c r="L6" s="123" t="s">
        <v>195</v>
      </c>
      <c r="M6" s="1">
        <v>1</v>
      </c>
      <c r="N6" s="123" t="s">
        <v>33</v>
      </c>
      <c r="O6" s="123" t="s">
        <v>25</v>
      </c>
      <c r="P6" s="123" t="s">
        <v>25</v>
      </c>
    </row>
    <row r="7" spans="1:16" ht="30" x14ac:dyDescent="0.25">
      <c r="A7" s="98">
        <v>3.8</v>
      </c>
      <c r="B7" s="98">
        <v>2</v>
      </c>
      <c r="C7" s="102" t="s">
        <v>195</v>
      </c>
      <c r="D7" s="100">
        <f ca="1">IF(N(OFFSET(T1_ПН[[#This Row],[пн№]],-1,0))=T1_ПН[[#This Row],[пн№]],N(OFFSET(T1_ПН[[#This Row],[с№]],-1,0))+1,1)</f>
        <v>2</v>
      </c>
      <c r="E7" s="103" t="s">
        <v>140</v>
      </c>
      <c r="F7" s="104" t="s">
        <v>25</v>
      </c>
      <c r="G7" s="117" t="str">
        <f>IFERROR(LEFT(T1_ПН[[#This Row],[нФакултет]],SEARCH("/",T1_ПН[[#This Row],[нФакултет]])-1),T1_ПН[[#This Row],[нФакултет]])</f>
        <v>СтФ</v>
      </c>
      <c r="I7" s="92">
        <v>1</v>
      </c>
      <c r="J7" s="209">
        <v>3.8</v>
      </c>
      <c r="K7" s="202">
        <v>2</v>
      </c>
      <c r="L7" s="123" t="s">
        <v>195</v>
      </c>
      <c r="M7" s="1">
        <v>2</v>
      </c>
      <c r="N7" s="123" t="s">
        <v>140</v>
      </c>
      <c r="O7" s="123" t="s">
        <v>25</v>
      </c>
      <c r="P7" s="123" t="s">
        <v>25</v>
      </c>
    </row>
    <row r="8" spans="1:16" ht="15" x14ac:dyDescent="0.25">
      <c r="A8" s="98">
        <v>3.9</v>
      </c>
      <c r="B8" s="98">
        <v>3</v>
      </c>
      <c r="C8" s="105" t="s">
        <v>34</v>
      </c>
      <c r="D8" s="100">
        <f ca="1">IF(N(OFFSET(T1_ПН[[#This Row],[пн№]],-1,0))=T1_ПН[[#This Row],[пн№]],N(OFFSET(T1_ПН[[#This Row],[с№]],-1,0))+1,1)</f>
        <v>1</v>
      </c>
      <c r="E8" s="103" t="s">
        <v>34</v>
      </c>
      <c r="F8" s="104" t="s">
        <v>9</v>
      </c>
      <c r="G8" s="117" t="str">
        <f>IFERROR(LEFT(T1_ПН[[#This Row],[нФакултет]],SEARCH("/",T1_ПН[[#This Row],[нФакултет]])-1),T1_ПН[[#This Row],[нФакултет]])</f>
        <v>ГГФ</v>
      </c>
      <c r="I8" s="92">
        <v>1</v>
      </c>
      <c r="J8" s="209">
        <v>3.9</v>
      </c>
      <c r="K8" s="202">
        <v>3</v>
      </c>
      <c r="L8" s="123" t="s">
        <v>34</v>
      </c>
      <c r="M8" s="1">
        <v>1</v>
      </c>
      <c r="N8" s="123" t="s">
        <v>34</v>
      </c>
      <c r="O8" s="123" t="s">
        <v>9</v>
      </c>
      <c r="P8" s="123" t="s">
        <v>9</v>
      </c>
    </row>
    <row r="9" spans="1:16" ht="15" x14ac:dyDescent="0.25">
      <c r="A9" s="98">
        <v>1.2</v>
      </c>
      <c r="B9" s="98">
        <v>4</v>
      </c>
      <c r="C9" s="102" t="s">
        <v>35</v>
      </c>
      <c r="D9" s="100">
        <f ca="1">IF(N(OFFSET(T1_ПН[[#This Row],[пн№]],-1,0))=T1_ПН[[#This Row],[пн№]],N(OFFSET(T1_ПН[[#This Row],[с№]],-1,0))+1,1)</f>
        <v>1</v>
      </c>
      <c r="E9" s="104" t="s">
        <v>36</v>
      </c>
      <c r="F9" s="104" t="s">
        <v>16</v>
      </c>
      <c r="G9" s="104" t="str">
        <f>IFERROR(LEFT(T1_ПН[[#This Row],[нФакултет]],SEARCH("/",T1_ПН[[#This Row],[нФакултет]])-1),T1_ПН[[#This Row],[нФакултет]])</f>
        <v>ФП</v>
      </c>
      <c r="I9" s="92">
        <v>1</v>
      </c>
      <c r="J9" s="209">
        <v>1.2</v>
      </c>
      <c r="K9" s="202">
        <v>4</v>
      </c>
      <c r="L9" s="123" t="s">
        <v>35</v>
      </c>
      <c r="M9" s="1">
        <v>1</v>
      </c>
      <c r="N9" s="123" t="s">
        <v>36</v>
      </c>
      <c r="O9" s="123" t="s">
        <v>16</v>
      </c>
      <c r="P9" s="123" t="s">
        <v>16</v>
      </c>
    </row>
    <row r="10" spans="1:16" ht="15" x14ac:dyDescent="0.25">
      <c r="A10" s="98">
        <v>1.2</v>
      </c>
      <c r="B10" s="98">
        <v>4</v>
      </c>
      <c r="C10" s="102" t="s">
        <v>35</v>
      </c>
      <c r="D10" s="100">
        <f ca="1">IF(N(OFFSET(T1_ПН[[#This Row],[пн№]],-1,0))=T1_ПН[[#This Row],[пн№]],N(OFFSET(T1_ПН[[#This Row],[с№]],-1,0))+1,1)</f>
        <v>2</v>
      </c>
      <c r="E10" s="103" t="s">
        <v>35</v>
      </c>
      <c r="F10" s="104" t="s">
        <v>16</v>
      </c>
      <c r="G10" s="117" t="str">
        <f>IFERROR(LEFT(T1_ПН[[#This Row],[нФакултет]],SEARCH("/",T1_ПН[[#This Row],[нФакултет]])-1),T1_ПН[[#This Row],[нФакултет]])</f>
        <v>ФП</v>
      </c>
      <c r="I10" s="92">
        <v>1</v>
      </c>
      <c r="J10" s="209">
        <v>1.2</v>
      </c>
      <c r="K10" s="202">
        <v>4</v>
      </c>
      <c r="L10" s="123" t="s">
        <v>35</v>
      </c>
      <c r="M10" s="1">
        <v>2</v>
      </c>
      <c r="N10" s="123" t="s">
        <v>35</v>
      </c>
      <c r="O10" s="123" t="s">
        <v>16</v>
      </c>
      <c r="P10" s="123" t="s">
        <v>16</v>
      </c>
    </row>
    <row r="11" spans="1:16" ht="15" x14ac:dyDescent="0.25">
      <c r="A11" s="98">
        <v>1.2</v>
      </c>
      <c r="B11" s="98">
        <v>4</v>
      </c>
      <c r="C11" s="102" t="s">
        <v>35</v>
      </c>
      <c r="D11" s="100">
        <f ca="1">IF(N(OFFSET(T1_ПН[[#This Row],[пн№]],-1,0))=T1_ПН[[#This Row],[пн№]],N(OFFSET(T1_ПН[[#This Row],[с№]],-1,0))+1,1)</f>
        <v>3</v>
      </c>
      <c r="E11" s="104" t="s">
        <v>37</v>
      </c>
      <c r="F11" s="104" t="s">
        <v>26</v>
      </c>
      <c r="G11" s="104" t="str">
        <f>IFERROR(LEFT(T1_ПН[[#This Row],[нФакултет]],SEARCH("/",T1_ПН[[#This Row],[нФакултет]])-1),T1_ПН[[#This Row],[нФакултет]])</f>
        <v>ФНОИ</v>
      </c>
      <c r="I11" s="92">
        <v>1</v>
      </c>
      <c r="J11" s="209">
        <v>1.2</v>
      </c>
      <c r="K11" s="202">
        <v>4</v>
      </c>
      <c r="L11" s="123" t="s">
        <v>35</v>
      </c>
      <c r="M11" s="1">
        <v>3</v>
      </c>
      <c r="N11" s="123" t="s">
        <v>37</v>
      </c>
      <c r="O11" s="123" t="s">
        <v>26</v>
      </c>
      <c r="P11" s="123" t="s">
        <v>26</v>
      </c>
    </row>
    <row r="12" spans="1:16" ht="15" x14ac:dyDescent="0.25">
      <c r="A12" s="98">
        <v>1.2</v>
      </c>
      <c r="B12" s="98">
        <v>4</v>
      </c>
      <c r="C12" s="102" t="s">
        <v>35</v>
      </c>
      <c r="D12" s="100">
        <f ca="1">IF(N(OFFSET(T1_ПН[[#This Row],[пн№]],-1,0))=T1_ПН[[#This Row],[пн№]],N(OFFSET(T1_ПН[[#This Row],[с№]],-1,0))+1,1)</f>
        <v>4</v>
      </c>
      <c r="E12" s="104" t="s">
        <v>39</v>
      </c>
      <c r="F12" s="104" t="s">
        <v>26</v>
      </c>
      <c r="G12" s="104" t="str">
        <f>IFERROR(LEFT(T1_ПН[[#This Row],[нФакултет]],SEARCH("/",T1_ПН[[#This Row],[нФакултет]])-1),T1_ПН[[#This Row],[нФакултет]])</f>
        <v>ФНОИ</v>
      </c>
      <c r="I12" s="92">
        <v>1</v>
      </c>
      <c r="J12" s="209">
        <v>1.2</v>
      </c>
      <c r="K12" s="202">
        <v>4</v>
      </c>
      <c r="L12" s="123" t="s">
        <v>35</v>
      </c>
      <c r="M12" s="1">
        <v>4</v>
      </c>
      <c r="N12" s="123" t="s">
        <v>39</v>
      </c>
      <c r="O12" s="123" t="s">
        <v>26</v>
      </c>
      <c r="P12" s="123" t="s">
        <v>26</v>
      </c>
    </row>
    <row r="13" spans="1:16" ht="15" x14ac:dyDescent="0.25">
      <c r="A13" s="98">
        <v>1.2</v>
      </c>
      <c r="B13" s="98">
        <v>4</v>
      </c>
      <c r="C13" s="102" t="s">
        <v>35</v>
      </c>
      <c r="D13" s="100">
        <f ca="1">IF(N(OFFSET(T1_ПН[[#This Row],[пн№]],-1,0))=T1_ПН[[#This Row],[пн№]],N(OFFSET(T1_ПН[[#This Row],[с№]],-1,0))+1,1)</f>
        <v>5</v>
      </c>
      <c r="E13" s="103" t="s">
        <v>40</v>
      </c>
      <c r="F13" s="104" t="s">
        <v>26</v>
      </c>
      <c r="G13" s="117" t="str">
        <f>IFERROR(LEFT(T1_ПН[[#This Row],[нФакултет]],SEARCH("/",T1_ПН[[#This Row],[нФакултет]])-1),T1_ПН[[#This Row],[нФакултет]])</f>
        <v>ФНОИ</v>
      </c>
      <c r="I13" s="92">
        <v>1</v>
      </c>
      <c r="J13" s="209">
        <v>1.2</v>
      </c>
      <c r="K13" s="202">
        <v>4</v>
      </c>
      <c r="L13" s="123" t="s">
        <v>35</v>
      </c>
      <c r="M13" s="1">
        <v>5</v>
      </c>
      <c r="N13" s="123" t="s">
        <v>40</v>
      </c>
      <c r="O13" s="123" t="s">
        <v>26</v>
      </c>
      <c r="P13" s="123" t="s">
        <v>26</v>
      </c>
    </row>
    <row r="14" spans="1:16" ht="15" x14ac:dyDescent="0.25">
      <c r="A14" s="98">
        <v>1.2</v>
      </c>
      <c r="B14" s="98">
        <v>4</v>
      </c>
      <c r="C14" s="102" t="s">
        <v>35</v>
      </c>
      <c r="D14" s="100">
        <f ca="1">IF(N(OFFSET(T1_ПН[[#This Row],[пн№]],-1,0))=T1_ПН[[#This Row],[пн№]],N(OFFSET(T1_ПН[[#This Row],[с№]],-1,0))+1,1)</f>
        <v>6</v>
      </c>
      <c r="E14" s="104" t="s">
        <v>41</v>
      </c>
      <c r="F14" s="104" t="s">
        <v>26</v>
      </c>
      <c r="G14" s="104" t="str">
        <f>IFERROR(LEFT(T1_ПН[[#This Row],[нФакултет]],SEARCH("/",T1_ПН[[#This Row],[нФакултет]])-1),T1_ПН[[#This Row],[нФакултет]])</f>
        <v>ФНОИ</v>
      </c>
      <c r="I14" s="92">
        <v>1</v>
      </c>
      <c r="J14" s="209">
        <v>1.2</v>
      </c>
      <c r="K14" s="202">
        <v>4</v>
      </c>
      <c r="L14" s="123" t="s">
        <v>35</v>
      </c>
      <c r="M14" s="1">
        <v>6</v>
      </c>
      <c r="N14" s="123" t="s">
        <v>41</v>
      </c>
      <c r="O14" s="123" t="s">
        <v>26</v>
      </c>
      <c r="P14" s="123" t="s">
        <v>26</v>
      </c>
    </row>
    <row r="15" spans="1:16" ht="15" x14ac:dyDescent="0.25">
      <c r="A15" s="98">
        <v>1.2</v>
      </c>
      <c r="B15" s="98">
        <v>4</v>
      </c>
      <c r="C15" s="102" t="s">
        <v>35</v>
      </c>
      <c r="D15" s="100">
        <f ca="1">IF(N(OFFSET(T1_ПН[[#This Row],[пн№]],-1,0))=T1_ПН[[#This Row],[пн№]],N(OFFSET(T1_ПН[[#This Row],[с№]],-1,0))+1,1)</f>
        <v>7</v>
      </c>
      <c r="E15" s="103" t="s">
        <v>42</v>
      </c>
      <c r="F15" s="104" t="s">
        <v>26</v>
      </c>
      <c r="G15" s="117" t="str">
        <f>IFERROR(LEFT(T1_ПН[[#This Row],[нФакултет]],SEARCH("/",T1_ПН[[#This Row],[нФакултет]])-1),T1_ПН[[#This Row],[нФакултет]])</f>
        <v>ФНОИ</v>
      </c>
      <c r="I15" s="92">
        <v>1</v>
      </c>
      <c r="J15" s="209">
        <v>1.2</v>
      </c>
      <c r="K15" s="202">
        <v>4</v>
      </c>
      <c r="L15" s="123" t="s">
        <v>35</v>
      </c>
      <c r="M15" s="1">
        <v>7</v>
      </c>
      <c r="N15" s="123" t="s">
        <v>42</v>
      </c>
      <c r="O15" s="123" t="s">
        <v>26</v>
      </c>
      <c r="P15" s="123" t="s">
        <v>26</v>
      </c>
    </row>
    <row r="16" spans="1:16" ht="15" x14ac:dyDescent="0.25">
      <c r="A16" s="98">
        <v>1.2</v>
      </c>
      <c r="B16" s="98">
        <v>4</v>
      </c>
      <c r="C16" s="102" t="s">
        <v>35</v>
      </c>
      <c r="D16" s="100">
        <f ca="1">IF(N(OFFSET(T1_ПН[[#This Row],[пн№]],-1,0))=T1_ПН[[#This Row],[пн№]],N(OFFSET(T1_ПН[[#This Row],[с№]],-1,0))+1,1)</f>
        <v>8</v>
      </c>
      <c r="E16" s="104" t="s">
        <v>43</v>
      </c>
      <c r="F16" s="104" t="s">
        <v>26</v>
      </c>
      <c r="G16" s="104" t="str">
        <f>IFERROR(LEFT(T1_ПН[[#This Row],[нФакултет]],SEARCH("/",T1_ПН[[#This Row],[нФакултет]])-1),T1_ПН[[#This Row],[нФакултет]])</f>
        <v>ФНОИ</v>
      </c>
      <c r="I16" s="92">
        <v>1</v>
      </c>
      <c r="J16" s="209">
        <v>1.2</v>
      </c>
      <c r="K16" s="202">
        <v>4</v>
      </c>
      <c r="L16" s="123" t="s">
        <v>35</v>
      </c>
      <c r="M16" s="1">
        <v>8</v>
      </c>
      <c r="N16" s="123" t="s">
        <v>43</v>
      </c>
      <c r="O16" s="123" t="s">
        <v>26</v>
      </c>
      <c r="P16" s="123" t="s">
        <v>26</v>
      </c>
    </row>
    <row r="17" spans="1:16" ht="15" x14ac:dyDescent="0.25">
      <c r="A17" s="100">
        <v>1.2</v>
      </c>
      <c r="B17" s="100">
        <v>4</v>
      </c>
      <c r="C17" s="106" t="s">
        <v>35</v>
      </c>
      <c r="D17" s="100">
        <f ca="1">IF(N(OFFSET(T1_ПН[[#This Row],[пн№]],-1,0))=T1_ПН[[#This Row],[пн№]],N(OFFSET(T1_ПН[[#This Row],[с№]],-1,0))+1,1)</f>
        <v>9</v>
      </c>
      <c r="E17" s="107" t="s">
        <v>38</v>
      </c>
      <c r="F17" s="107" t="s">
        <v>26</v>
      </c>
      <c r="G17" s="107" t="str">
        <f>IFERROR(LEFT(T1_ПН[[#This Row],[нФакултет]],SEARCH("/",T1_ПН[[#This Row],[нФакултет]])-1),T1_ПН[[#This Row],[нФакултет]])</f>
        <v>ФНОИ</v>
      </c>
      <c r="I17" s="92">
        <v>1</v>
      </c>
      <c r="J17" s="209">
        <v>1.2</v>
      </c>
      <c r="K17" s="202">
        <v>4</v>
      </c>
      <c r="L17" s="123" t="s">
        <v>35</v>
      </c>
      <c r="M17" s="1">
        <v>9</v>
      </c>
      <c r="N17" s="123" t="s">
        <v>38</v>
      </c>
      <c r="O17" s="123" t="s">
        <v>26</v>
      </c>
      <c r="P17" s="123" t="s">
        <v>26</v>
      </c>
    </row>
    <row r="18" spans="1:16" ht="30" x14ac:dyDescent="0.25">
      <c r="A18" s="100">
        <v>1.2</v>
      </c>
      <c r="B18" s="100">
        <v>4</v>
      </c>
      <c r="C18" s="106" t="s">
        <v>35</v>
      </c>
      <c r="D18" s="100">
        <f ca="1">IF(N(OFFSET(T1_ПН[[#This Row],[пн№]],-1,0))=T1_ПН[[#This Row],[пн№]],N(OFFSET(T1_ПН[[#This Row],[с№]],-1,0))+1,1)</f>
        <v>10</v>
      </c>
      <c r="E18" s="107" t="s">
        <v>184</v>
      </c>
      <c r="F18" s="107" t="s">
        <v>26</v>
      </c>
      <c r="G18" s="195" t="str">
        <f>IFERROR(LEFT(T1_ПН[[#This Row],[нФакултет]],SEARCH("/",T1_ПН[[#This Row],[нФакултет]])-1),T1_ПН[[#This Row],[нФакултет]])</f>
        <v>ФНОИ</v>
      </c>
      <c r="I18" s="92">
        <v>1</v>
      </c>
      <c r="J18" s="209">
        <v>1.2</v>
      </c>
      <c r="K18" s="202">
        <v>4</v>
      </c>
      <c r="L18" s="123" t="s">
        <v>35</v>
      </c>
      <c r="M18" s="1">
        <v>10</v>
      </c>
      <c r="N18" s="123" t="s">
        <v>184</v>
      </c>
      <c r="O18" s="123" t="s">
        <v>26</v>
      </c>
      <c r="P18" s="123" t="s">
        <v>26</v>
      </c>
    </row>
    <row r="19" spans="1:16" ht="15" x14ac:dyDescent="0.25">
      <c r="A19" s="98">
        <v>1.3</v>
      </c>
      <c r="B19" s="98">
        <v>5</v>
      </c>
      <c r="C19" s="102" t="s">
        <v>172</v>
      </c>
      <c r="D19" s="100">
        <f ca="1">IF(N(OFFSET(T1_ПН[[#This Row],[пн№]],-1,0))=T1_ПН[[#This Row],[пн№]],N(OFFSET(T1_ПН[[#This Row],[с№]],-1,0))+1,1)</f>
        <v>1</v>
      </c>
      <c r="E19" s="104" t="s">
        <v>153</v>
      </c>
      <c r="F19" s="104" t="s">
        <v>26</v>
      </c>
      <c r="G19" s="104" t="str">
        <f>IFERROR(LEFT(T1_ПН[[#This Row],[нФакултет]],SEARCH("/",T1_ПН[[#This Row],[нФакултет]])-1),T1_ПН[[#This Row],[нФакултет]])</f>
        <v>ФНОИ</v>
      </c>
      <c r="I19" s="92">
        <v>1</v>
      </c>
      <c r="J19" s="209">
        <v>1.3</v>
      </c>
      <c r="K19" s="202">
        <v>5</v>
      </c>
      <c r="L19" s="123" t="s">
        <v>172</v>
      </c>
      <c r="M19" s="1">
        <v>1</v>
      </c>
      <c r="N19" s="123" t="s">
        <v>153</v>
      </c>
      <c r="O19" s="123" t="s">
        <v>26</v>
      </c>
      <c r="P19" s="123" t="s">
        <v>26</v>
      </c>
    </row>
    <row r="20" spans="1:16" ht="15" x14ac:dyDescent="0.25">
      <c r="A20" s="98">
        <v>1.3</v>
      </c>
      <c r="B20" s="98">
        <v>5</v>
      </c>
      <c r="C20" s="102" t="s">
        <v>172</v>
      </c>
      <c r="D20" s="100">
        <f ca="1">IF(N(OFFSET(T1_ПН[[#This Row],[пн№]],-1,0))=T1_ПН[[#This Row],[пн№]],N(OFFSET(T1_ПН[[#This Row],[с№]],-1,0))+1,1)</f>
        <v>2</v>
      </c>
      <c r="E20" s="103" t="s">
        <v>154</v>
      </c>
      <c r="F20" s="104" t="s">
        <v>26</v>
      </c>
      <c r="G20" s="117" t="str">
        <f>IFERROR(LEFT(T1_ПН[[#This Row],[нФакултет]],SEARCH("/",T1_ПН[[#This Row],[нФакултет]])-1),T1_ПН[[#This Row],[нФакултет]])</f>
        <v>ФНОИ</v>
      </c>
      <c r="I20" s="92">
        <v>1</v>
      </c>
      <c r="J20" s="209">
        <v>1.3</v>
      </c>
      <c r="K20" s="202">
        <v>5</v>
      </c>
      <c r="L20" s="123" t="s">
        <v>172</v>
      </c>
      <c r="M20" s="1">
        <v>2</v>
      </c>
      <c r="N20" s="123" t="s">
        <v>154</v>
      </c>
      <c r="O20" s="123" t="s">
        <v>26</v>
      </c>
      <c r="P20" s="123" t="s">
        <v>26</v>
      </c>
    </row>
    <row r="21" spans="1:16" ht="15" x14ac:dyDescent="0.25">
      <c r="A21" s="98">
        <v>1.3</v>
      </c>
      <c r="B21" s="98">
        <v>5</v>
      </c>
      <c r="C21" s="102" t="s">
        <v>172</v>
      </c>
      <c r="D21" s="100">
        <f ca="1">IF(N(OFFSET(T1_ПН[[#This Row],[пн№]],-1,0))=T1_ПН[[#This Row],[пн№]],N(OFFSET(T1_ПН[[#This Row],[с№]],-1,0))+1,1)</f>
        <v>3</v>
      </c>
      <c r="E21" s="104" t="s">
        <v>155</v>
      </c>
      <c r="F21" s="104" t="s">
        <v>26</v>
      </c>
      <c r="G21" s="104" t="str">
        <f>IFERROR(LEFT(T1_ПН[[#This Row],[нФакултет]],SEARCH("/",T1_ПН[[#This Row],[нФакултет]])-1),T1_ПН[[#This Row],[нФакултет]])</f>
        <v>ФНОИ</v>
      </c>
      <c r="I21" s="92">
        <v>1</v>
      </c>
      <c r="J21" s="209">
        <v>1.3</v>
      </c>
      <c r="K21" s="202">
        <v>5</v>
      </c>
      <c r="L21" s="123" t="s">
        <v>172</v>
      </c>
      <c r="M21" s="1">
        <v>3</v>
      </c>
      <c r="N21" s="123" t="s">
        <v>155</v>
      </c>
      <c r="O21" s="123" t="s">
        <v>26</v>
      </c>
      <c r="P21" s="123" t="s">
        <v>26</v>
      </c>
    </row>
    <row r="22" spans="1:16" ht="15" x14ac:dyDescent="0.25">
      <c r="A22" s="98">
        <v>1.3</v>
      </c>
      <c r="B22" s="98">
        <v>5</v>
      </c>
      <c r="C22" s="102" t="s">
        <v>172</v>
      </c>
      <c r="D22" s="100">
        <f ca="1">IF(N(OFFSET(T1_ПН[[#This Row],[пн№]],-1,0))=T1_ПН[[#This Row],[пн№]],N(OFFSET(T1_ПН[[#This Row],[с№]],-1,0))+1,1)</f>
        <v>4</v>
      </c>
      <c r="E22" s="101" t="s">
        <v>44</v>
      </c>
      <c r="F22" s="104" t="s">
        <v>8</v>
      </c>
      <c r="G22" s="101" t="str">
        <f>IFERROR(LEFT(T1_ПН[[#This Row],[нФакултет]],SEARCH("/",T1_ПН[[#This Row],[нФакултет]])-1),T1_ПН[[#This Row],[нФакултет]])</f>
        <v>БФ</v>
      </c>
      <c r="I22" s="92">
        <v>1</v>
      </c>
      <c r="J22" s="209">
        <v>1.3</v>
      </c>
      <c r="K22" s="202">
        <v>5</v>
      </c>
      <c r="L22" s="123" t="s">
        <v>172</v>
      </c>
      <c r="M22" s="1">
        <v>4</v>
      </c>
      <c r="N22" s="123" t="s">
        <v>44</v>
      </c>
      <c r="O22" s="123" t="s">
        <v>8</v>
      </c>
      <c r="P22" s="123" t="s">
        <v>8</v>
      </c>
    </row>
    <row r="23" spans="1:16" ht="15" x14ac:dyDescent="0.25">
      <c r="A23" s="98">
        <v>1.3</v>
      </c>
      <c r="B23" s="98">
        <v>5</v>
      </c>
      <c r="C23" s="102" t="s">
        <v>172</v>
      </c>
      <c r="D23" s="100">
        <f ca="1">IF(N(OFFSET(T1_ПН[[#This Row],[пн№]],-1,0))=T1_ПН[[#This Row],[пн№]],N(OFFSET(T1_ПН[[#This Row],[с№]],-1,0))+1,1)</f>
        <v>5</v>
      </c>
      <c r="E23" s="101" t="s">
        <v>156</v>
      </c>
      <c r="F23" s="104" t="s">
        <v>196</v>
      </c>
      <c r="G23" s="101" t="str">
        <f>IFERROR(LEFT(T1_ПН[[#This Row],[нФакултет]],SEARCH("/",T1_ПН[[#This Row],[нФакултет]])-1),T1_ПН[[#This Row],[нФакултет]])</f>
        <v>БФ</v>
      </c>
      <c r="I23" s="92">
        <v>1</v>
      </c>
      <c r="J23" s="209">
        <v>1.3</v>
      </c>
      <c r="K23" s="202">
        <v>5</v>
      </c>
      <c r="L23" s="123" t="s">
        <v>172</v>
      </c>
      <c r="M23" s="1">
        <v>5</v>
      </c>
      <c r="N23" s="123" t="s">
        <v>156</v>
      </c>
      <c r="O23" s="123" t="s">
        <v>196</v>
      </c>
      <c r="P23" s="123" t="s">
        <v>8</v>
      </c>
    </row>
    <row r="24" spans="1:16" ht="15" x14ac:dyDescent="0.25">
      <c r="A24" s="98">
        <v>1.3</v>
      </c>
      <c r="B24" s="98">
        <v>5</v>
      </c>
      <c r="C24" s="102" t="s">
        <v>172</v>
      </c>
      <c r="D24" s="100">
        <f ca="1">IF(N(OFFSET(T1_ПН[[#This Row],[пн№]],-1,0))=T1_ПН[[#This Row],[пн№]],N(OFFSET(T1_ПН[[#This Row],[с№]],-1,0))+1,1)</f>
        <v>6</v>
      </c>
      <c r="E24" s="101" t="s">
        <v>157</v>
      </c>
      <c r="F24" s="104" t="s">
        <v>199</v>
      </c>
      <c r="G24" s="101" t="str">
        <f>IFERROR(LEFT(T1_ПН[[#This Row],[нФакултет]],SEARCH("/",T1_ПН[[#This Row],[нФакултет]])-1),T1_ПН[[#This Row],[нФакултет]])</f>
        <v>БФ</v>
      </c>
      <c r="I24" s="92">
        <v>1</v>
      </c>
      <c r="J24" s="209">
        <v>1.3</v>
      </c>
      <c r="K24" s="202">
        <v>5</v>
      </c>
      <c r="L24" s="123" t="s">
        <v>172</v>
      </c>
      <c r="M24" s="1">
        <v>6</v>
      </c>
      <c r="N24" s="123" t="s">
        <v>157</v>
      </c>
      <c r="O24" s="123" t="s">
        <v>199</v>
      </c>
      <c r="P24" s="123" t="s">
        <v>8</v>
      </c>
    </row>
    <row r="25" spans="1:16" ht="15" x14ac:dyDescent="0.25">
      <c r="A25" s="98">
        <v>1.3</v>
      </c>
      <c r="B25" s="98">
        <v>5</v>
      </c>
      <c r="C25" s="102" t="s">
        <v>172</v>
      </c>
      <c r="D25" s="100">
        <f ca="1">IF(N(OFFSET(T1_ПН[[#This Row],[пн№]],-1,0))=T1_ПН[[#This Row],[пн№]],N(OFFSET(T1_ПН[[#This Row],[с№]],-1,0))+1,1)</f>
        <v>7</v>
      </c>
      <c r="E25" s="103" t="s">
        <v>158</v>
      </c>
      <c r="F25" s="104" t="s">
        <v>197</v>
      </c>
      <c r="G25" s="117" t="str">
        <f>IFERROR(LEFT(T1_ПН[[#This Row],[нФакултет]],SEARCH("/",T1_ПН[[#This Row],[нФакултет]])-1),T1_ПН[[#This Row],[нФакултет]])</f>
        <v>ГГФ</v>
      </c>
      <c r="I25" s="92">
        <v>1</v>
      </c>
      <c r="J25" s="209">
        <v>1.3</v>
      </c>
      <c r="K25" s="202">
        <v>5</v>
      </c>
      <c r="L25" s="123" t="s">
        <v>172</v>
      </c>
      <c r="M25" s="1">
        <v>7</v>
      </c>
      <c r="N25" s="123" t="s">
        <v>158</v>
      </c>
      <c r="O25" s="123" t="s">
        <v>197</v>
      </c>
      <c r="P25" s="123" t="s">
        <v>9</v>
      </c>
    </row>
    <row r="26" spans="1:16" ht="15" x14ac:dyDescent="0.25">
      <c r="A26" s="98">
        <v>1.3</v>
      </c>
      <c r="B26" s="98">
        <v>5</v>
      </c>
      <c r="C26" s="102" t="s">
        <v>172</v>
      </c>
      <c r="D26" s="100">
        <f ca="1">IF(N(OFFSET(T1_ПН[[#This Row],[пн№]],-1,0))=T1_ПН[[#This Row],[пн№]],N(OFFSET(T1_ПН[[#This Row],[с№]],-1,0))+1,1)</f>
        <v>8</v>
      </c>
      <c r="E26" s="104" t="s">
        <v>159</v>
      </c>
      <c r="F26" s="104" t="s">
        <v>194</v>
      </c>
      <c r="G26" s="104" t="str">
        <f>IFERROR(LEFT(T1_ПН[[#This Row],[нФакултет]],SEARCH("/",T1_ПН[[#This Row],[нФакултет]])-1),T1_ПН[[#This Row],[нФакултет]])</f>
        <v>ИФ</v>
      </c>
      <c r="I26" s="92">
        <v>1</v>
      </c>
      <c r="J26" s="209">
        <v>1.3</v>
      </c>
      <c r="K26" s="202">
        <v>5</v>
      </c>
      <c r="L26" s="123" t="s">
        <v>172</v>
      </c>
      <c r="M26" s="1">
        <v>8</v>
      </c>
      <c r="N26" s="123" t="s">
        <v>159</v>
      </c>
      <c r="O26" s="123" t="s">
        <v>194</v>
      </c>
      <c r="P26" s="123" t="s">
        <v>10</v>
      </c>
    </row>
    <row r="27" spans="1:16" ht="15" x14ac:dyDescent="0.25">
      <c r="A27" s="196">
        <v>1.3</v>
      </c>
      <c r="B27" s="196">
        <v>5</v>
      </c>
      <c r="C27" s="197" t="s">
        <v>172</v>
      </c>
      <c r="D27" s="196">
        <f ca="1">IF(N(OFFSET(T1_ПН[[#This Row],[пн№]],-1,0))=T1_ПН[[#This Row],[пн№]],N(OFFSET(T1_ПН[[#This Row],[с№]],-1,0))+1,1)</f>
        <v>9</v>
      </c>
      <c r="E27" s="200" t="s">
        <v>160</v>
      </c>
      <c r="F27" s="198" t="s">
        <v>203</v>
      </c>
      <c r="G27" s="201" t="str">
        <f>IFERROR(LEFT(T1_ПН[[#This Row],[нФакултет]],SEARCH("/",T1_ПН[[#This Row],[нФакултет]])-1),T1_ПН[[#This Row],[нФакултет]])</f>
        <v>ИФ</v>
      </c>
      <c r="I27" s="92">
        <v>1</v>
      </c>
      <c r="J27" s="209">
        <v>1.3</v>
      </c>
      <c r="K27" s="202">
        <v>5</v>
      </c>
      <c r="L27" s="123" t="s">
        <v>172</v>
      </c>
      <c r="M27" s="1">
        <v>9</v>
      </c>
      <c r="N27" s="123" t="s">
        <v>160</v>
      </c>
      <c r="O27" s="123" t="s">
        <v>203</v>
      </c>
      <c r="P27" s="123" t="s">
        <v>10</v>
      </c>
    </row>
    <row r="28" spans="1:16" ht="15" x14ac:dyDescent="0.25">
      <c r="A28" s="98">
        <v>1.3</v>
      </c>
      <c r="B28" s="98">
        <v>5</v>
      </c>
      <c r="C28" s="102" t="s">
        <v>172</v>
      </c>
      <c r="D28" s="100">
        <f ca="1">IF(N(OFFSET(T1_ПН[[#This Row],[пн№]],-1,0))=T1_ПН[[#This Row],[пн№]],N(OFFSET(T1_ПН[[#This Row],[с№]],-1,0))+1,1)</f>
        <v>10</v>
      </c>
      <c r="E28" s="104" t="s">
        <v>161</v>
      </c>
      <c r="F28" s="104" t="s">
        <v>193</v>
      </c>
      <c r="G28" s="104" t="str">
        <f>IFERROR(LEFT(T1_ПН[[#This Row],[нФакултет]],SEARCH("/",T1_ПН[[#This Row],[нФакултет]])-1),T1_ПН[[#This Row],[нФакултет]])</f>
        <v>ИФ</v>
      </c>
      <c r="I28" s="92">
        <v>1</v>
      </c>
      <c r="J28" s="209">
        <v>1.3</v>
      </c>
      <c r="K28" s="202">
        <v>5</v>
      </c>
      <c r="L28" s="123" t="s">
        <v>172</v>
      </c>
      <c r="M28" s="1">
        <v>10</v>
      </c>
      <c r="N28" s="123" t="s">
        <v>161</v>
      </c>
      <c r="O28" s="123" t="s">
        <v>193</v>
      </c>
      <c r="P28" s="123" t="s">
        <v>10</v>
      </c>
    </row>
    <row r="29" spans="1:16" ht="15" x14ac:dyDescent="0.25">
      <c r="A29" s="98">
        <v>1.3</v>
      </c>
      <c r="B29" s="98">
        <v>5</v>
      </c>
      <c r="C29" s="102" t="s">
        <v>172</v>
      </c>
      <c r="D29" s="100">
        <f ca="1">IF(N(OFFSET(T1_ПН[[#This Row],[пн№]],-1,0))=T1_ПН[[#This Row],[пн№]],N(OFFSET(T1_ПН[[#This Row],[с№]],-1,0))+1,1)</f>
        <v>11</v>
      </c>
      <c r="E29" s="103" t="s">
        <v>162</v>
      </c>
      <c r="F29" s="104" t="s">
        <v>15</v>
      </c>
      <c r="G29" s="117" t="str">
        <f>IFERROR(LEFT(T1_ПН[[#This Row],[нФакултет]],SEARCH("/",T1_ПН[[#This Row],[нФакултет]])-1),T1_ПН[[#This Row],[нФакултет]])</f>
        <v>ФМИ</v>
      </c>
      <c r="I29" s="92">
        <v>1</v>
      </c>
      <c r="J29" s="209">
        <v>1.3</v>
      </c>
      <c r="K29" s="202">
        <v>5</v>
      </c>
      <c r="L29" s="123" t="s">
        <v>172</v>
      </c>
      <c r="M29" s="1">
        <v>11</v>
      </c>
      <c r="N29" s="123" t="s">
        <v>162</v>
      </c>
      <c r="O29" s="123" t="s">
        <v>15</v>
      </c>
      <c r="P29" s="123" t="s">
        <v>15</v>
      </c>
    </row>
    <row r="30" spans="1:16" ht="30" x14ac:dyDescent="0.25">
      <c r="A30" s="98">
        <v>1.3</v>
      </c>
      <c r="B30" s="98">
        <v>5</v>
      </c>
      <c r="C30" s="108" t="s">
        <v>172</v>
      </c>
      <c r="D30" s="100">
        <f ca="1">IF(N(OFFSET(T1_ПН[[#This Row],[пн№]],-1,0))=T1_ПН[[#This Row],[пн№]],N(OFFSET(T1_ПН[[#This Row],[с№]],-1,0))+1,1)</f>
        <v>12</v>
      </c>
      <c r="E30" s="103" t="s">
        <v>163</v>
      </c>
      <c r="F30" s="109" t="s">
        <v>13</v>
      </c>
      <c r="G30" s="117" t="str">
        <f>IFERROR(LEFT(T1_ПН[[#This Row],[нФакултет]],SEARCH("/",T1_ПН[[#This Row],[нФакултет]])-1),T1_ПН[[#This Row],[нФакултет]])</f>
        <v>ФзФ</v>
      </c>
      <c r="I30" s="92">
        <v>1</v>
      </c>
      <c r="J30" s="209">
        <v>1.3</v>
      </c>
      <c r="K30" s="202">
        <v>5</v>
      </c>
      <c r="L30" s="123" t="s">
        <v>172</v>
      </c>
      <c r="M30" s="1">
        <v>12</v>
      </c>
      <c r="N30" s="123" t="s">
        <v>163</v>
      </c>
      <c r="O30" s="123" t="s">
        <v>13</v>
      </c>
      <c r="P30" s="123" t="s">
        <v>13</v>
      </c>
    </row>
    <row r="31" spans="1:16" ht="15" x14ac:dyDescent="0.25">
      <c r="A31" s="98">
        <v>1.3</v>
      </c>
      <c r="B31" s="98">
        <v>5</v>
      </c>
      <c r="C31" s="102" t="s">
        <v>172</v>
      </c>
      <c r="D31" s="100">
        <f ca="1">IF(N(OFFSET(T1_ПН[[#This Row],[пн№]],-1,0))=T1_ПН[[#This Row],[пн№]],N(OFFSET(T1_ПН[[#This Row],[с№]],-1,0))+1,1)</f>
        <v>13</v>
      </c>
      <c r="E31" s="104" t="s">
        <v>164</v>
      </c>
      <c r="F31" s="104" t="s">
        <v>182</v>
      </c>
      <c r="G31" s="104" t="str">
        <f>IFERROR(LEFT(T1_ПН[[#This Row],[нФакултет]],SEARCH("/",T1_ПН[[#This Row],[нФакултет]])-1),T1_ПН[[#This Row],[нФакултет]])</f>
        <v>ФзФ</v>
      </c>
      <c r="I31" s="92">
        <v>1</v>
      </c>
      <c r="J31" s="209">
        <v>1.3</v>
      </c>
      <c r="K31" s="202">
        <v>5</v>
      </c>
      <c r="L31" s="123" t="s">
        <v>172</v>
      </c>
      <c r="M31" s="1">
        <v>13</v>
      </c>
      <c r="N31" s="123" t="s">
        <v>164</v>
      </c>
      <c r="O31" s="123" t="s">
        <v>182</v>
      </c>
      <c r="P31" s="123" t="s">
        <v>13</v>
      </c>
    </row>
    <row r="32" spans="1:16" ht="15" x14ac:dyDescent="0.25">
      <c r="A32" s="98">
        <v>1.3</v>
      </c>
      <c r="B32" s="98">
        <v>5</v>
      </c>
      <c r="C32" s="102" t="s">
        <v>172</v>
      </c>
      <c r="D32" s="100">
        <f ca="1">IF(N(OFFSET(T1_ПН[[#This Row],[пн№]],-1,0))=T1_ПН[[#This Row],[пн№]],N(OFFSET(T1_ПН[[#This Row],[с№]],-1,0))+1,1)</f>
        <v>14</v>
      </c>
      <c r="E32" s="104" t="s">
        <v>165</v>
      </c>
      <c r="F32" s="104" t="s">
        <v>182</v>
      </c>
      <c r="G32" s="104" t="str">
        <f>IFERROR(LEFT(T1_ПН[[#This Row],[нФакултет]],SEARCH("/",T1_ПН[[#This Row],[нФакултет]])-1),T1_ПН[[#This Row],[нФакултет]])</f>
        <v>ФзФ</v>
      </c>
      <c r="I32" s="92">
        <v>1</v>
      </c>
      <c r="J32" s="209">
        <v>1.3</v>
      </c>
      <c r="K32" s="202">
        <v>5</v>
      </c>
      <c r="L32" s="123" t="s">
        <v>172</v>
      </c>
      <c r="M32" s="1">
        <v>14</v>
      </c>
      <c r="N32" s="123" t="s">
        <v>165</v>
      </c>
      <c r="O32" s="123" t="s">
        <v>182</v>
      </c>
      <c r="P32" s="123" t="s">
        <v>13</v>
      </c>
    </row>
    <row r="33" spans="1:16" ht="15" x14ac:dyDescent="0.25">
      <c r="A33" s="98">
        <v>1.3</v>
      </c>
      <c r="B33" s="98">
        <v>5</v>
      </c>
      <c r="C33" s="102" t="s">
        <v>172</v>
      </c>
      <c r="D33" s="100">
        <f ca="1">IF(N(OFFSET(T1_ПН[[#This Row],[пн№]],-1,0))=T1_ПН[[#This Row],[пн№]],N(OFFSET(T1_ПН[[#This Row],[с№]],-1,0))+1,1)</f>
        <v>15</v>
      </c>
      <c r="E33" s="104" t="s">
        <v>166</v>
      </c>
      <c r="F33" s="104" t="s">
        <v>18</v>
      </c>
      <c r="G33" s="104" t="str">
        <f>IFERROR(LEFT(T1_ПН[[#This Row],[нФакултет]],SEARCH("/",T1_ПН[[#This Row],[нФакултет]])-1),T1_ПН[[#This Row],[нФакултет]])</f>
        <v>ФХФ</v>
      </c>
      <c r="I33" s="92">
        <v>1</v>
      </c>
      <c r="J33" s="209">
        <v>1.3</v>
      </c>
      <c r="K33" s="202">
        <v>5</v>
      </c>
      <c r="L33" s="123" t="s">
        <v>172</v>
      </c>
      <c r="M33" s="1">
        <v>15</v>
      </c>
      <c r="N33" s="123" t="s">
        <v>166</v>
      </c>
      <c r="O33" s="123" t="s">
        <v>18</v>
      </c>
      <c r="P33" s="123" t="s">
        <v>18</v>
      </c>
    </row>
    <row r="34" spans="1:16" ht="15" x14ac:dyDescent="0.25">
      <c r="A34" s="98">
        <v>1.3</v>
      </c>
      <c r="B34" s="98">
        <v>5</v>
      </c>
      <c r="C34" s="102" t="s">
        <v>172</v>
      </c>
      <c r="D34" s="100">
        <f ca="1">IF(N(OFFSET(T1_ПН[[#This Row],[пн№]],-1,0))=T1_ПН[[#This Row],[пн№]],N(OFFSET(T1_ПН[[#This Row],[с№]],-1,0))+1,1)</f>
        <v>16</v>
      </c>
      <c r="E34" s="104" t="s">
        <v>167</v>
      </c>
      <c r="F34" s="104" t="s">
        <v>175</v>
      </c>
      <c r="G34" s="104" t="str">
        <f>IFERROR(LEFT(T1_ПН[[#This Row],[нФакултет]],SEARCH("/",T1_ПН[[#This Row],[нФакултет]])-1),T1_ПН[[#This Row],[нФакултет]])</f>
        <v>ФХФ</v>
      </c>
      <c r="I34" s="92">
        <v>1</v>
      </c>
      <c r="J34" s="209">
        <v>1.3</v>
      </c>
      <c r="K34" s="202">
        <v>5</v>
      </c>
      <c r="L34" s="123" t="s">
        <v>172</v>
      </c>
      <c r="M34" s="1">
        <v>16</v>
      </c>
      <c r="N34" s="123" t="s">
        <v>167</v>
      </c>
      <c r="O34" s="123" t="s">
        <v>175</v>
      </c>
      <c r="P34" s="123" t="s">
        <v>18</v>
      </c>
    </row>
    <row r="35" spans="1:16" ht="15" x14ac:dyDescent="0.25">
      <c r="A35" s="98">
        <v>1.3</v>
      </c>
      <c r="B35" s="98">
        <v>5</v>
      </c>
      <c r="C35" s="102" t="s">
        <v>172</v>
      </c>
      <c r="D35" s="100">
        <f ca="1">IF(N(OFFSET(T1_ПН[[#This Row],[пн№]],-1,0))=T1_ПН[[#This Row],[пн№]],N(OFFSET(T1_ПН[[#This Row],[с№]],-1,0))+1,1)</f>
        <v>17</v>
      </c>
      <c r="E35" s="103" t="s">
        <v>185</v>
      </c>
      <c r="F35" s="104" t="s">
        <v>14</v>
      </c>
      <c r="G35" s="117" t="str">
        <f>IFERROR(LEFT(T1_ПН[[#This Row],[нФакултет]],SEARCH("/",T1_ПН[[#This Row],[нФакултет]])-1),T1_ПН[[#This Row],[нФакултет]])</f>
        <v>ФКНФ</v>
      </c>
      <c r="I35" s="92">
        <v>1</v>
      </c>
      <c r="J35" s="209">
        <v>1.3</v>
      </c>
      <c r="K35" s="202">
        <v>5</v>
      </c>
      <c r="L35" s="123" t="s">
        <v>172</v>
      </c>
      <c r="M35" s="1">
        <v>17</v>
      </c>
      <c r="N35" s="123" t="s">
        <v>185</v>
      </c>
      <c r="O35" s="123" t="s">
        <v>14</v>
      </c>
      <c r="P35" s="123" t="s">
        <v>14</v>
      </c>
    </row>
    <row r="36" spans="1:16" ht="15" x14ac:dyDescent="0.25">
      <c r="A36" s="98">
        <v>1.3</v>
      </c>
      <c r="B36" s="110">
        <v>5</v>
      </c>
      <c r="C36" s="106" t="s">
        <v>172</v>
      </c>
      <c r="D36" s="100">
        <f ca="1">IF(N(OFFSET(T1_ПН[[#This Row],[пн№]],-1,0))=T1_ПН[[#This Row],[пн№]],N(OFFSET(T1_ПН[[#This Row],[с№]],-1,0))+1,1)</f>
        <v>18</v>
      </c>
      <c r="E36" s="107" t="s">
        <v>185</v>
      </c>
      <c r="F36" s="111" t="s">
        <v>22</v>
      </c>
      <c r="G36" s="107" t="str">
        <f>IFERROR(LEFT(T1_ПН[[#This Row],[нФакултет]],SEARCH("/",T1_ПН[[#This Row],[нФакултет]])-1),T1_ПН[[#This Row],[нФакултет]])</f>
        <v>ДЕО</v>
      </c>
      <c r="I36" s="92">
        <v>1</v>
      </c>
      <c r="J36" s="209">
        <v>1.3</v>
      </c>
      <c r="K36" s="202">
        <v>5</v>
      </c>
      <c r="L36" s="123" t="s">
        <v>172</v>
      </c>
      <c r="M36" s="1">
        <v>18</v>
      </c>
      <c r="N36" s="123" t="s">
        <v>185</v>
      </c>
      <c r="O36" s="123" t="s">
        <v>22</v>
      </c>
      <c r="P36" s="123" t="s">
        <v>22</v>
      </c>
    </row>
    <row r="37" spans="1:16" ht="15" x14ac:dyDescent="0.25">
      <c r="A37" s="98">
        <v>1.3</v>
      </c>
      <c r="B37" s="110">
        <v>5</v>
      </c>
      <c r="C37" s="102" t="s">
        <v>172</v>
      </c>
      <c r="D37" s="100">
        <f ca="1">IF(N(OFFSET(T1_ПН[[#This Row],[пн№]],-1,0))=T1_ПН[[#This Row],[пн№]],N(OFFSET(T1_ПН[[#This Row],[с№]],-1,0))+1,1)</f>
        <v>19</v>
      </c>
      <c r="E37" s="112" t="s">
        <v>212</v>
      </c>
      <c r="F37" s="111" t="s">
        <v>8</v>
      </c>
      <c r="G37" s="118" t="str">
        <f>IFERROR(LEFT(T1_ПН[[#This Row],[нФакултет]],SEARCH("/",T1_ПН[[#This Row],[нФакултет]])-1),T1_ПН[[#This Row],[нФакултет]])</f>
        <v>БФ</v>
      </c>
      <c r="I37" s="92">
        <v>0</v>
      </c>
      <c r="J37" s="209">
        <v>1.3</v>
      </c>
      <c r="K37" s="202">
        <v>5</v>
      </c>
      <c r="L37" s="123" t="s">
        <v>172</v>
      </c>
      <c r="M37" s="1">
        <v>19</v>
      </c>
      <c r="N37" s="123" t="s">
        <v>212</v>
      </c>
      <c r="O37" s="123" t="s">
        <v>8</v>
      </c>
      <c r="P37" s="123" t="s">
        <v>8</v>
      </c>
    </row>
    <row r="38" spans="1:16" ht="15" x14ac:dyDescent="0.25">
      <c r="A38" s="98">
        <v>1.3</v>
      </c>
      <c r="B38" s="110">
        <v>5</v>
      </c>
      <c r="C38" s="102" t="s">
        <v>172</v>
      </c>
      <c r="D38" s="100">
        <f ca="1">IF(N(OFFSET(T1_ПН[[#This Row],[пн№]],-1,0))=T1_ПН[[#This Row],[пн№]],N(OFFSET(T1_ПН[[#This Row],[с№]],-1,0))+1,1)</f>
        <v>20</v>
      </c>
      <c r="E38" s="112" t="s">
        <v>212</v>
      </c>
      <c r="F38" s="111" t="s">
        <v>21</v>
      </c>
      <c r="G38" s="118" t="str">
        <f>IFERROR(LEFT(T1_ПН[[#This Row],[нФакултет]],SEARCH("/",T1_ПН[[#This Row],[нФакултет]])-1),T1_ПН[[#This Row],[нФакултет]])</f>
        <v>ДИУУ</v>
      </c>
      <c r="I38" s="92">
        <v>0</v>
      </c>
      <c r="J38" s="209">
        <v>1.3</v>
      </c>
      <c r="K38" s="202">
        <v>5</v>
      </c>
      <c r="L38" s="123" t="s">
        <v>172</v>
      </c>
      <c r="M38" s="1">
        <v>20</v>
      </c>
      <c r="N38" s="123" t="s">
        <v>212</v>
      </c>
      <c r="O38" s="123" t="s">
        <v>21</v>
      </c>
      <c r="P38" s="123" t="s">
        <v>21</v>
      </c>
    </row>
    <row r="39" spans="1:16" ht="15" x14ac:dyDescent="0.25">
      <c r="A39" s="98">
        <v>1.3</v>
      </c>
      <c r="B39" s="110">
        <v>5</v>
      </c>
      <c r="C39" s="102" t="s">
        <v>172</v>
      </c>
      <c r="D39" s="100">
        <f ca="1">IF(N(OFFSET(T1_ПН[[#This Row],[пн№]],-1,0))=T1_ПН[[#This Row],[пн№]],N(OFFSET(T1_ПН[[#This Row],[с№]],-1,0))+1,1)</f>
        <v>21</v>
      </c>
      <c r="E39" s="112" t="s">
        <v>212</v>
      </c>
      <c r="F39" s="111" t="s">
        <v>20</v>
      </c>
      <c r="G39" s="118" t="str">
        <f>IFERROR(LEFT(T1_ПН[[#This Row],[нФакултет]],SEARCH("/",T1_ПН[[#This Row],[нФакултет]])-1),T1_ПН[[#This Row],[нФакултет]])</f>
        <v>ДС</v>
      </c>
      <c r="I39" s="92">
        <v>0</v>
      </c>
      <c r="J39" s="209">
        <v>1.3</v>
      </c>
      <c r="K39" s="202">
        <v>5</v>
      </c>
      <c r="L39" s="123" t="s">
        <v>172</v>
      </c>
      <c r="M39" s="1">
        <v>21</v>
      </c>
      <c r="N39" s="123" t="s">
        <v>212</v>
      </c>
      <c r="O39" s="123" t="s">
        <v>20</v>
      </c>
      <c r="P39" s="123" t="s">
        <v>20</v>
      </c>
    </row>
    <row r="40" spans="1:16" ht="15" x14ac:dyDescent="0.25">
      <c r="A40" s="98">
        <v>1.3</v>
      </c>
      <c r="B40" s="110">
        <v>5</v>
      </c>
      <c r="C40" s="102" t="s">
        <v>172</v>
      </c>
      <c r="D40" s="100">
        <f ca="1">IF(N(OFFSET(T1_ПН[[#This Row],[пн№]],-1,0))=T1_ПН[[#This Row],[пн№]],N(OFFSET(T1_ПН[[#This Row],[с№]],-1,0))+1,1)</f>
        <v>22</v>
      </c>
      <c r="E40" s="112" t="s">
        <v>212</v>
      </c>
      <c r="F40" s="111" t="s">
        <v>13</v>
      </c>
      <c r="G40" s="118" t="str">
        <f>IFERROR(LEFT(T1_ПН[[#This Row],[нФакултет]],SEARCH("/",T1_ПН[[#This Row],[нФакултет]])-1),T1_ПН[[#This Row],[нФакултет]])</f>
        <v>ФзФ</v>
      </c>
      <c r="I40" s="92">
        <v>0</v>
      </c>
      <c r="J40" s="209">
        <v>1.3</v>
      </c>
      <c r="K40" s="202">
        <v>5</v>
      </c>
      <c r="L40" s="123" t="s">
        <v>172</v>
      </c>
      <c r="M40" s="1">
        <v>22</v>
      </c>
      <c r="N40" s="123" t="s">
        <v>212</v>
      </c>
      <c r="O40" s="123" t="s">
        <v>13</v>
      </c>
      <c r="P40" s="123" t="s">
        <v>13</v>
      </c>
    </row>
    <row r="41" spans="1:16" ht="15" x14ac:dyDescent="0.25">
      <c r="A41" s="98">
        <v>1.3</v>
      </c>
      <c r="B41" s="110">
        <v>5</v>
      </c>
      <c r="C41" s="102" t="s">
        <v>172</v>
      </c>
      <c r="D41" s="100">
        <f ca="1">IF(N(OFFSET(T1_ПН[[#This Row],[пн№]],-1,0))=T1_ПН[[#This Row],[пн№]],N(OFFSET(T1_ПН[[#This Row],[с№]],-1,0))+1,1)</f>
        <v>23</v>
      </c>
      <c r="E41" s="112" t="s">
        <v>212</v>
      </c>
      <c r="F41" s="111" t="s">
        <v>15</v>
      </c>
      <c r="G41" s="118" t="str">
        <f>IFERROR(LEFT(T1_ПН[[#This Row],[нФакултет]],SEARCH("/",T1_ПН[[#This Row],[нФакултет]])-1),T1_ПН[[#This Row],[нФакултет]])</f>
        <v>ФМИ</v>
      </c>
      <c r="I41" s="92">
        <v>0</v>
      </c>
      <c r="J41" s="209">
        <v>1.3</v>
      </c>
      <c r="K41" s="202">
        <v>5</v>
      </c>
      <c r="L41" s="123" t="s">
        <v>172</v>
      </c>
      <c r="M41" s="1">
        <v>23</v>
      </c>
      <c r="N41" s="123" t="s">
        <v>212</v>
      </c>
      <c r="O41" s="123" t="s">
        <v>15</v>
      </c>
      <c r="P41" s="123" t="s">
        <v>15</v>
      </c>
    </row>
    <row r="42" spans="1:16" ht="15" x14ac:dyDescent="0.25">
      <c r="A42" s="98">
        <v>1.3</v>
      </c>
      <c r="B42" s="110">
        <v>5</v>
      </c>
      <c r="C42" s="102" t="s">
        <v>172</v>
      </c>
      <c r="D42" s="100">
        <f ca="1">IF(N(OFFSET(T1_ПН[[#This Row],[пн№]],-1,0))=T1_ПН[[#This Row],[пн№]],N(OFFSET(T1_ПН[[#This Row],[с№]],-1,0))+1,1)</f>
        <v>24</v>
      </c>
      <c r="E42" s="112" t="s">
        <v>212</v>
      </c>
      <c r="F42" s="111" t="s">
        <v>26</v>
      </c>
      <c r="G42" s="118" t="str">
        <f>IFERROR(LEFT(T1_ПН[[#This Row],[нФакултет]],SEARCH("/",T1_ПН[[#This Row],[нФакултет]])-1),T1_ПН[[#This Row],[нФакултет]])</f>
        <v>ФНОИ</v>
      </c>
      <c r="I42" s="92">
        <v>0</v>
      </c>
      <c r="J42" s="209">
        <v>1.3</v>
      </c>
      <c r="K42" s="202">
        <v>5</v>
      </c>
      <c r="L42" s="123" t="s">
        <v>172</v>
      </c>
      <c r="M42" s="1">
        <v>24</v>
      </c>
      <c r="N42" s="123" t="s">
        <v>212</v>
      </c>
      <c r="O42" s="123" t="s">
        <v>26</v>
      </c>
      <c r="P42" s="123" t="s">
        <v>26</v>
      </c>
    </row>
    <row r="43" spans="1:16" ht="15" x14ac:dyDescent="0.25">
      <c r="A43" s="98">
        <v>1.3</v>
      </c>
      <c r="B43" s="110">
        <v>5</v>
      </c>
      <c r="C43" s="102" t="s">
        <v>172</v>
      </c>
      <c r="D43" s="100">
        <f ca="1">IF(N(OFFSET(T1_ПН[[#This Row],[пн№]],-1,0))=T1_ПН[[#This Row],[пн№]],N(OFFSET(T1_ПН[[#This Row],[с№]],-1,0))+1,1)</f>
        <v>25</v>
      </c>
      <c r="E43" s="112" t="s">
        <v>212</v>
      </c>
      <c r="F43" s="111" t="s">
        <v>16</v>
      </c>
      <c r="G43" s="118" t="str">
        <f>IFERROR(LEFT(T1_ПН[[#This Row],[нФакултет]],SEARCH("/",T1_ПН[[#This Row],[нФакултет]])-1),T1_ПН[[#This Row],[нФакултет]])</f>
        <v>ФП</v>
      </c>
      <c r="I43" s="92">
        <v>0</v>
      </c>
      <c r="J43" s="209">
        <v>1.3</v>
      </c>
      <c r="K43" s="202">
        <v>5</v>
      </c>
      <c r="L43" s="123" t="s">
        <v>172</v>
      </c>
      <c r="M43" s="1">
        <v>25</v>
      </c>
      <c r="N43" s="123" t="s">
        <v>212</v>
      </c>
      <c r="O43" s="123" t="s">
        <v>16</v>
      </c>
      <c r="P43" s="123" t="s">
        <v>16</v>
      </c>
    </row>
    <row r="44" spans="1:16" ht="15" x14ac:dyDescent="0.25">
      <c r="A44" s="98">
        <v>1.3</v>
      </c>
      <c r="B44" s="110">
        <v>5</v>
      </c>
      <c r="C44" s="102" t="s">
        <v>172</v>
      </c>
      <c r="D44" s="100">
        <f ca="1">IF(N(OFFSET(T1_ПН[[#This Row],[пн№]],-1,0))=T1_ПН[[#This Row],[пн№]],N(OFFSET(T1_ПН[[#This Row],[с№]],-1,0))+1,1)</f>
        <v>26</v>
      </c>
      <c r="E44" s="112" t="s">
        <v>212</v>
      </c>
      <c r="F44" s="111" t="s">
        <v>27</v>
      </c>
      <c r="G44" s="118" t="str">
        <f>IFERROR(LEFT(T1_ПН[[#This Row],[нФакултет]],SEARCH("/",T1_ПН[[#This Row],[нФакултет]])-1),T1_ПН[[#This Row],[нФакултет]])</f>
        <v>ФСлФ</v>
      </c>
      <c r="I44" s="92">
        <v>0</v>
      </c>
      <c r="J44" s="209">
        <v>1.3</v>
      </c>
      <c r="K44" s="202">
        <v>5</v>
      </c>
      <c r="L44" s="123" t="s">
        <v>172</v>
      </c>
      <c r="M44" s="1">
        <v>26</v>
      </c>
      <c r="N44" s="123" t="s">
        <v>212</v>
      </c>
      <c r="O44" s="123" t="s">
        <v>27</v>
      </c>
      <c r="P44" s="123" t="s">
        <v>27</v>
      </c>
    </row>
    <row r="45" spans="1:16" ht="15" x14ac:dyDescent="0.25">
      <c r="A45" s="98">
        <v>1.3</v>
      </c>
      <c r="B45" s="110">
        <v>5</v>
      </c>
      <c r="C45" s="102" t="s">
        <v>172</v>
      </c>
      <c r="D45" s="100">
        <f ca="1">IF(N(OFFSET(T1_ПН[[#This Row],[пн№]],-1,0))=T1_ПН[[#This Row],[пн№]],N(OFFSET(T1_ПН[[#This Row],[с№]],-1,0))+1,1)</f>
        <v>27</v>
      </c>
      <c r="E45" s="112" t="s">
        <v>212</v>
      </c>
      <c r="F45" s="111" t="s">
        <v>18</v>
      </c>
      <c r="G45" s="118" t="str">
        <f>IFERROR(LEFT(T1_ПН[[#This Row],[нФакултет]],SEARCH("/",T1_ПН[[#This Row],[нФакултет]])-1),T1_ПН[[#This Row],[нФакултет]])</f>
        <v>ФХФ</v>
      </c>
      <c r="I45" s="92">
        <v>0</v>
      </c>
      <c r="J45" s="209">
        <v>1.3</v>
      </c>
      <c r="K45" s="202">
        <v>5</v>
      </c>
      <c r="L45" s="123" t="s">
        <v>172</v>
      </c>
      <c r="M45" s="1">
        <v>27</v>
      </c>
      <c r="N45" s="123" t="s">
        <v>212</v>
      </c>
      <c r="O45" s="123" t="s">
        <v>18</v>
      </c>
      <c r="P45" s="123" t="s">
        <v>18</v>
      </c>
    </row>
    <row r="46" spans="1:16" ht="15" x14ac:dyDescent="0.25">
      <c r="A46" s="98">
        <v>1.1000000000000001</v>
      </c>
      <c r="B46" s="98">
        <v>6</v>
      </c>
      <c r="C46" s="102" t="s">
        <v>138</v>
      </c>
      <c r="D46" s="100">
        <f ca="1">IF(N(OFFSET(T1_ПН[[#This Row],[пн№]],-1,0))=T1_ПН[[#This Row],[пн№]],N(OFFSET(T1_ПН[[#This Row],[с№]],-1,0))+1,1)</f>
        <v>1</v>
      </c>
      <c r="E46" s="104" t="s">
        <v>141</v>
      </c>
      <c r="F46" s="104" t="s">
        <v>16</v>
      </c>
      <c r="G46" s="104" t="str">
        <f>IFERROR(LEFT(T1_ПН[[#This Row],[нФакултет]],SEARCH("/",T1_ПН[[#This Row],[нФакултет]])-1),T1_ПН[[#This Row],[нФакултет]])</f>
        <v>ФП</v>
      </c>
      <c r="I46" s="92">
        <v>1</v>
      </c>
      <c r="J46" s="209">
        <v>1.1000000000000001</v>
      </c>
      <c r="K46" s="202">
        <v>6</v>
      </c>
      <c r="L46" s="123" t="s">
        <v>138</v>
      </c>
      <c r="M46" s="1">
        <v>1</v>
      </c>
      <c r="N46" s="123" t="s">
        <v>141</v>
      </c>
      <c r="O46" s="123" t="s">
        <v>16</v>
      </c>
      <c r="P46" s="123" t="s">
        <v>16</v>
      </c>
    </row>
    <row r="47" spans="1:16" ht="30" x14ac:dyDescent="0.25">
      <c r="A47" s="98">
        <v>1.1000000000000001</v>
      </c>
      <c r="B47" s="98">
        <v>6</v>
      </c>
      <c r="C47" s="102" t="s">
        <v>138</v>
      </c>
      <c r="D47" s="100">
        <f ca="1">IF(N(OFFSET(T1_ПН[[#This Row],[пн№]],-1,0))=T1_ПН[[#This Row],[пн№]],N(OFFSET(T1_ПН[[#This Row],[с№]],-1,0))+1,1)</f>
        <v>2</v>
      </c>
      <c r="E47" s="107" t="s">
        <v>214</v>
      </c>
      <c r="F47" s="104" t="s">
        <v>16</v>
      </c>
      <c r="G47" s="107" t="str">
        <f>IFERROR(LEFT(T1_ПН[[#This Row],[нФакултет]],SEARCH("/",T1_ПН[[#This Row],[нФакултет]])-1),T1_ПН[[#This Row],[нФакултет]])</f>
        <v>ФП</v>
      </c>
      <c r="I47" s="92">
        <v>0</v>
      </c>
      <c r="J47" s="209">
        <v>1.1000000000000001</v>
      </c>
      <c r="K47" s="202">
        <v>6</v>
      </c>
      <c r="L47" s="123" t="s">
        <v>138</v>
      </c>
      <c r="M47" s="1">
        <v>2</v>
      </c>
      <c r="N47" s="123" t="s">
        <v>214</v>
      </c>
      <c r="O47" s="123" t="s">
        <v>16</v>
      </c>
      <c r="P47" s="123" t="s">
        <v>16</v>
      </c>
    </row>
    <row r="48" spans="1:16" ht="15" x14ac:dyDescent="0.25">
      <c r="A48" s="98">
        <v>1.1000000000000001</v>
      </c>
      <c r="B48" s="98">
        <v>6</v>
      </c>
      <c r="C48" s="194" t="s">
        <v>183</v>
      </c>
      <c r="D48" s="193">
        <f ca="1">IF(N(OFFSET(T1_ПН[[#This Row],[пн№]],-1,0))=T1_ПН[[#This Row],[пн№]],N(OFFSET(T1_ПН[[#This Row],[с№]],-1,0))+1,1)</f>
        <v>3</v>
      </c>
      <c r="E48" s="107" t="s">
        <v>183</v>
      </c>
      <c r="F48" s="104" t="s">
        <v>16</v>
      </c>
      <c r="G48" s="195" t="str">
        <f>IFERROR(LEFT(T1_ПН[[#This Row],[нФакултет]],SEARCH("/",T1_ПН[[#This Row],[нФакултет]])-1),T1_ПН[[#This Row],[нФакултет]])</f>
        <v>ФП</v>
      </c>
      <c r="I48" s="92">
        <v>0</v>
      </c>
      <c r="J48" s="209">
        <v>1.1000000000000001</v>
      </c>
      <c r="K48" s="202">
        <v>6</v>
      </c>
      <c r="L48" s="123" t="s">
        <v>183</v>
      </c>
      <c r="M48" s="1">
        <v>3</v>
      </c>
      <c r="N48" s="123" t="s">
        <v>183</v>
      </c>
      <c r="O48" s="123" t="s">
        <v>16</v>
      </c>
      <c r="P48" s="123" t="s">
        <v>16</v>
      </c>
    </row>
    <row r="49" spans="1:16" ht="15" x14ac:dyDescent="0.25">
      <c r="A49" s="98">
        <v>2.2000000000000002</v>
      </c>
      <c r="B49" s="98">
        <v>7</v>
      </c>
      <c r="C49" s="102" t="s">
        <v>45</v>
      </c>
      <c r="D49" s="100">
        <f ca="1">IF(N(OFFSET(T1_ПН[[#This Row],[пн№]],-1,0))=T1_ПН[[#This Row],[пн№]],N(OFFSET(T1_ПН[[#This Row],[с№]],-1,0))+1,1)</f>
        <v>1</v>
      </c>
      <c r="E49" s="104" t="s">
        <v>46</v>
      </c>
      <c r="F49" s="104" t="s">
        <v>10</v>
      </c>
      <c r="G49" s="104" t="str">
        <f>IFERROR(LEFT(T1_ПН[[#This Row],[нФакултет]],SEARCH("/",T1_ПН[[#This Row],[нФакултет]])-1),T1_ПН[[#This Row],[нФакултет]])</f>
        <v>ИФ</v>
      </c>
      <c r="I49" s="92">
        <v>1</v>
      </c>
      <c r="J49" s="209">
        <v>2.2000000000000002</v>
      </c>
      <c r="K49" s="202">
        <v>7</v>
      </c>
      <c r="L49" s="123" t="s">
        <v>45</v>
      </c>
      <c r="M49" s="1">
        <v>1</v>
      </c>
      <c r="N49" s="123" t="s">
        <v>46</v>
      </c>
      <c r="O49" s="123" t="s">
        <v>10</v>
      </c>
      <c r="P49" s="123" t="s">
        <v>10</v>
      </c>
    </row>
    <row r="50" spans="1:16" ht="15" x14ac:dyDescent="0.25">
      <c r="A50" s="98">
        <v>2.2000000000000002</v>
      </c>
      <c r="B50" s="98">
        <v>7</v>
      </c>
      <c r="C50" s="102" t="s">
        <v>45</v>
      </c>
      <c r="D50" s="100">
        <f ca="1">IF(N(OFFSET(T1_ПН[[#This Row],[пн№]],-1,0))=T1_ПН[[#This Row],[пн№]],N(OFFSET(T1_ПН[[#This Row],[с№]],-1,0))+1,1)</f>
        <v>2</v>
      </c>
      <c r="E50" s="103" t="s">
        <v>47</v>
      </c>
      <c r="F50" s="104" t="s">
        <v>10</v>
      </c>
      <c r="G50" s="117" t="str">
        <f>IFERROR(LEFT(T1_ПН[[#This Row],[нФакултет]],SEARCH("/",T1_ПН[[#This Row],[нФакултет]])-1),T1_ПН[[#This Row],[нФакултет]])</f>
        <v>ИФ</v>
      </c>
      <c r="I50" s="92">
        <v>1</v>
      </c>
      <c r="J50" s="209">
        <v>2.2000000000000002</v>
      </c>
      <c r="K50" s="202">
        <v>7</v>
      </c>
      <c r="L50" s="123" t="s">
        <v>45</v>
      </c>
      <c r="M50" s="1">
        <v>2</v>
      </c>
      <c r="N50" s="123" t="s">
        <v>47</v>
      </c>
      <c r="O50" s="123" t="s">
        <v>10</v>
      </c>
      <c r="P50" s="123" t="s">
        <v>10</v>
      </c>
    </row>
    <row r="51" spans="1:16" ht="15" x14ac:dyDescent="0.25">
      <c r="A51" s="98">
        <v>2.2000000000000002</v>
      </c>
      <c r="B51" s="98">
        <v>7</v>
      </c>
      <c r="C51" s="102" t="s">
        <v>45</v>
      </c>
      <c r="D51" s="100">
        <f ca="1">IF(N(OFFSET(T1_ПН[[#This Row],[пн№]],-1,0))=T1_ПН[[#This Row],[пн№]],N(OFFSET(T1_ПН[[#This Row],[с№]],-1,0))+1,1)</f>
        <v>3</v>
      </c>
      <c r="E51" s="104" t="s">
        <v>48</v>
      </c>
      <c r="F51" s="104" t="s">
        <v>10</v>
      </c>
      <c r="G51" s="104" t="str">
        <f>IFERROR(LEFT(T1_ПН[[#This Row],[нФакултет]],SEARCH("/",T1_ПН[[#This Row],[нФакултет]])-1),T1_ПН[[#This Row],[нФакултет]])</f>
        <v>ИФ</v>
      </c>
      <c r="I51" s="92">
        <v>1</v>
      </c>
      <c r="J51" s="209">
        <v>2.2000000000000002</v>
      </c>
      <c r="K51" s="202">
        <v>7</v>
      </c>
      <c r="L51" s="123" t="s">
        <v>45</v>
      </c>
      <c r="M51" s="1">
        <v>3</v>
      </c>
      <c r="N51" s="123" t="s">
        <v>48</v>
      </c>
      <c r="O51" s="123" t="s">
        <v>10</v>
      </c>
      <c r="P51" s="123" t="s">
        <v>10</v>
      </c>
    </row>
    <row r="52" spans="1:16" ht="15" x14ac:dyDescent="0.25">
      <c r="A52" s="98">
        <v>2.2000000000000002</v>
      </c>
      <c r="B52" s="98">
        <v>7</v>
      </c>
      <c r="C52" s="102" t="s">
        <v>45</v>
      </c>
      <c r="D52" s="100">
        <f ca="1">IF(N(OFFSET(T1_ПН[[#This Row],[пн№]],-1,0))=T1_ПН[[#This Row],[пн№]],N(OFFSET(T1_ПН[[#This Row],[с№]],-1,0))+1,1)</f>
        <v>4</v>
      </c>
      <c r="E52" s="104" t="s">
        <v>49</v>
      </c>
      <c r="F52" s="104" t="s">
        <v>10</v>
      </c>
      <c r="G52" s="104" t="str">
        <f>IFERROR(LEFT(T1_ПН[[#This Row],[нФакултет]],SEARCH("/",T1_ПН[[#This Row],[нФакултет]])-1),T1_ПН[[#This Row],[нФакултет]])</f>
        <v>ИФ</v>
      </c>
      <c r="I52" s="92">
        <v>1</v>
      </c>
      <c r="J52" s="209">
        <v>2.2000000000000002</v>
      </c>
      <c r="K52" s="202">
        <v>7</v>
      </c>
      <c r="L52" s="123" t="s">
        <v>45</v>
      </c>
      <c r="M52" s="1">
        <v>4</v>
      </c>
      <c r="N52" s="123" t="s">
        <v>49</v>
      </c>
      <c r="O52" s="123" t="s">
        <v>10</v>
      </c>
      <c r="P52" s="123" t="s">
        <v>10</v>
      </c>
    </row>
    <row r="53" spans="1:16" ht="15" x14ac:dyDescent="0.25">
      <c r="A53" s="196">
        <v>2.2000000000000002</v>
      </c>
      <c r="B53" s="196">
        <v>7</v>
      </c>
      <c r="C53" s="197" t="s">
        <v>45</v>
      </c>
      <c r="D53" s="196">
        <f ca="1">IF(N(OFFSET(T1_ПН[[#This Row],[пн№]],-1,0))=T1_ПН[[#This Row],[пн№]],N(OFFSET(T1_ПН[[#This Row],[с№]],-1,0))+1,1)</f>
        <v>5</v>
      </c>
      <c r="E53" s="198" t="s">
        <v>198</v>
      </c>
      <c r="F53" s="198" t="s">
        <v>10</v>
      </c>
      <c r="G53" s="199" t="str">
        <f>IFERROR(LEFT(T1_ПН[[#This Row],[нФакултет]],SEARCH("/",T1_ПН[[#This Row],[нФакултет]])-1),T1_ПН[[#This Row],[нФакултет]])</f>
        <v>ИФ</v>
      </c>
      <c r="I53" s="92">
        <v>0</v>
      </c>
      <c r="J53" s="209">
        <v>2.2000000000000002</v>
      </c>
      <c r="K53" s="202">
        <v>7</v>
      </c>
      <c r="L53" s="123" t="s">
        <v>45</v>
      </c>
      <c r="M53" s="1">
        <v>5</v>
      </c>
      <c r="N53" s="123" t="s">
        <v>198</v>
      </c>
      <c r="O53" s="123" t="s">
        <v>10</v>
      </c>
      <c r="P53" s="123" t="s">
        <v>10</v>
      </c>
    </row>
    <row r="54" spans="1:16" ht="15" x14ac:dyDescent="0.25">
      <c r="A54" s="98">
        <v>3.5</v>
      </c>
      <c r="B54" s="98">
        <v>8</v>
      </c>
      <c r="C54" s="99" t="s">
        <v>177</v>
      </c>
      <c r="D54" s="100">
        <f ca="1">IF(N(OFFSET(T1_ПН[[#This Row],[пн№]],-1,0))=T1_ПН[[#This Row],[пн№]],N(OFFSET(T1_ПН[[#This Row],[с№]],-1,0))+1,1)</f>
        <v>1</v>
      </c>
      <c r="E54" s="104" t="s">
        <v>50</v>
      </c>
      <c r="F54" s="101" t="s">
        <v>12</v>
      </c>
      <c r="G54" s="104" t="str">
        <f>IFERROR(LEFT(T1_ПН[[#This Row],[нФакултет]],SEARCH("/",T1_ПН[[#This Row],[нФакултет]])-1),T1_ПН[[#This Row],[нФакултет]])</f>
        <v>ФЖМК</v>
      </c>
      <c r="I54" s="92">
        <v>1</v>
      </c>
      <c r="J54" s="209">
        <v>3.5</v>
      </c>
      <c r="K54" s="202">
        <v>8</v>
      </c>
      <c r="L54" s="123" t="s">
        <v>177</v>
      </c>
      <c r="M54" s="1">
        <v>1</v>
      </c>
      <c r="N54" s="123" t="s">
        <v>50</v>
      </c>
      <c r="O54" s="123" t="s">
        <v>12</v>
      </c>
      <c r="P54" s="123" t="s">
        <v>12</v>
      </c>
    </row>
    <row r="55" spans="1:16" ht="15" x14ac:dyDescent="0.25">
      <c r="A55" s="98">
        <v>3.5</v>
      </c>
      <c r="B55" s="98">
        <v>8</v>
      </c>
      <c r="C55" s="99" t="s">
        <v>177</v>
      </c>
      <c r="D55" s="100">
        <f ca="1">IF(N(OFFSET(T1_ПН[[#This Row],[пн№]],-1,0))=T1_ПН[[#This Row],[пн№]],N(OFFSET(T1_ПН[[#This Row],[с№]],-1,0))+1,1)</f>
        <v>2</v>
      </c>
      <c r="E55" s="104" t="s">
        <v>53</v>
      </c>
      <c r="F55" s="101" t="s">
        <v>12</v>
      </c>
      <c r="G55" s="104" t="str">
        <f>IFERROR(LEFT(T1_ПН[[#This Row],[нФакултет]],SEARCH("/",T1_ПН[[#This Row],[нФакултет]])-1),T1_ПН[[#This Row],[нФакултет]])</f>
        <v>ФЖМК</v>
      </c>
      <c r="I55" s="92">
        <v>1</v>
      </c>
      <c r="J55" s="209">
        <v>3.5</v>
      </c>
      <c r="K55" s="202">
        <v>8</v>
      </c>
      <c r="L55" s="123" t="s">
        <v>177</v>
      </c>
      <c r="M55" s="1">
        <v>2</v>
      </c>
      <c r="N55" s="123" t="s">
        <v>53</v>
      </c>
      <c r="O55" s="123" t="s">
        <v>12</v>
      </c>
      <c r="P55" s="123" t="s">
        <v>12</v>
      </c>
    </row>
    <row r="56" spans="1:16" ht="15" x14ac:dyDescent="0.25">
      <c r="A56" s="98">
        <v>3.5</v>
      </c>
      <c r="B56" s="98">
        <v>8</v>
      </c>
      <c r="C56" s="99" t="s">
        <v>177</v>
      </c>
      <c r="D56" s="100">
        <f ca="1">IF(N(OFFSET(T1_ПН[[#This Row],[пн№]],-1,0))=T1_ПН[[#This Row],[пн№]],N(OFFSET(T1_ПН[[#This Row],[с№]],-1,0))+1,1)</f>
        <v>3</v>
      </c>
      <c r="E56" s="104" t="s">
        <v>51</v>
      </c>
      <c r="F56" s="101" t="s">
        <v>12</v>
      </c>
      <c r="G56" s="104" t="str">
        <f>IFERROR(LEFT(T1_ПН[[#This Row],[нФакултет]],SEARCH("/",T1_ПН[[#This Row],[нФакултет]])-1),T1_ПН[[#This Row],[нФакултет]])</f>
        <v>ФЖМК</v>
      </c>
      <c r="I56" s="92">
        <v>1</v>
      </c>
      <c r="J56" s="209">
        <v>3.5</v>
      </c>
      <c r="K56" s="202">
        <v>8</v>
      </c>
      <c r="L56" s="123" t="s">
        <v>177</v>
      </c>
      <c r="M56" s="1">
        <v>3</v>
      </c>
      <c r="N56" s="123" t="s">
        <v>51</v>
      </c>
      <c r="O56" s="123" t="s">
        <v>12</v>
      </c>
      <c r="P56" s="123" t="s">
        <v>12</v>
      </c>
    </row>
    <row r="57" spans="1:16" ht="15" x14ac:dyDescent="0.25">
      <c r="A57" s="98">
        <v>3.5</v>
      </c>
      <c r="B57" s="98">
        <v>8</v>
      </c>
      <c r="C57" s="99" t="s">
        <v>177</v>
      </c>
      <c r="D57" s="100">
        <f ca="1">IF(N(OFFSET(T1_ПН[[#This Row],[пн№]],-1,0))=T1_ПН[[#This Row],[пн№]],N(OFFSET(T1_ПН[[#This Row],[с№]],-1,0))+1,1)</f>
        <v>4</v>
      </c>
      <c r="E57" s="104" t="s">
        <v>52</v>
      </c>
      <c r="F57" s="101" t="s">
        <v>12</v>
      </c>
      <c r="G57" s="104" t="str">
        <f>IFERROR(LEFT(T1_ПН[[#This Row],[нФакултет]],SEARCH("/",T1_ПН[[#This Row],[нФакултет]])-1),T1_ПН[[#This Row],[нФакултет]])</f>
        <v>ФЖМК</v>
      </c>
      <c r="I57" s="92">
        <v>1</v>
      </c>
      <c r="J57" s="209">
        <v>3.5</v>
      </c>
      <c r="K57" s="202">
        <v>8</v>
      </c>
      <c r="L57" s="123" t="s">
        <v>177</v>
      </c>
      <c r="M57" s="1">
        <v>4</v>
      </c>
      <c r="N57" s="123" t="s">
        <v>52</v>
      </c>
      <c r="O57" s="123" t="s">
        <v>12</v>
      </c>
      <c r="P57" s="123" t="s">
        <v>12</v>
      </c>
    </row>
    <row r="58" spans="1:16" ht="15" x14ac:dyDescent="0.25">
      <c r="A58" s="98">
        <v>3.5</v>
      </c>
      <c r="B58" s="98">
        <v>8</v>
      </c>
      <c r="C58" s="99" t="s">
        <v>177</v>
      </c>
      <c r="D58" s="100">
        <f ca="1">IF(N(OFFSET(T1_ПН[[#This Row],[пн№]],-1,0))=T1_ПН[[#This Row],[пн№]],N(OFFSET(T1_ПН[[#This Row],[с№]],-1,0))+1,1)</f>
        <v>5</v>
      </c>
      <c r="E58" s="104" t="s">
        <v>54</v>
      </c>
      <c r="F58" s="101" t="s">
        <v>17</v>
      </c>
      <c r="G58" s="104" t="str">
        <f>IFERROR(LEFT(T1_ПН[[#This Row],[нФакултет]],SEARCH("/",T1_ПН[[#This Row],[нФакултет]])-1),T1_ПН[[#This Row],[нФакултет]])</f>
        <v>ФФ</v>
      </c>
      <c r="I58" s="92">
        <v>1</v>
      </c>
      <c r="J58" s="209">
        <v>3.5</v>
      </c>
      <c r="K58" s="202">
        <v>8</v>
      </c>
      <c r="L58" s="123" t="s">
        <v>177</v>
      </c>
      <c r="M58" s="1">
        <v>5</v>
      </c>
      <c r="N58" s="123" t="s">
        <v>54</v>
      </c>
      <c r="O58" s="123" t="s">
        <v>17</v>
      </c>
      <c r="P58" s="123" t="s">
        <v>17</v>
      </c>
    </row>
    <row r="59" spans="1:16" ht="15" x14ac:dyDescent="0.25">
      <c r="A59" s="98">
        <v>3.5</v>
      </c>
      <c r="B59" s="98">
        <v>8</v>
      </c>
      <c r="C59" s="99" t="s">
        <v>177</v>
      </c>
      <c r="D59" s="100">
        <f ca="1">IF(N(OFFSET(T1_ПН[[#This Row],[пн№]],-1,0))=T1_ПН[[#This Row],[пн№]],N(OFFSET(T1_ПН[[#This Row],[с№]],-1,0))+1,1)</f>
        <v>6</v>
      </c>
      <c r="E59" s="103" t="s">
        <v>180</v>
      </c>
      <c r="F59" s="101" t="s">
        <v>17</v>
      </c>
      <c r="G59" s="117" t="str">
        <f>IFERROR(LEFT(T1_ПН[[#This Row],[нФакултет]],SEARCH("/",T1_ПН[[#This Row],[нФакултет]])-1),T1_ПН[[#This Row],[нФакултет]])</f>
        <v>ФФ</v>
      </c>
      <c r="I59" s="92">
        <v>1</v>
      </c>
      <c r="J59" s="209">
        <v>3.5</v>
      </c>
      <c r="K59" s="202">
        <v>8</v>
      </c>
      <c r="L59" s="123" t="s">
        <v>177</v>
      </c>
      <c r="M59" s="1">
        <v>6</v>
      </c>
      <c r="N59" s="123" t="s">
        <v>180</v>
      </c>
      <c r="O59" s="123" t="s">
        <v>17</v>
      </c>
      <c r="P59" s="123" t="s">
        <v>17</v>
      </c>
    </row>
    <row r="60" spans="1:16" ht="15" x14ac:dyDescent="0.25">
      <c r="A60" s="98">
        <v>3.2</v>
      </c>
      <c r="B60" s="98">
        <v>9</v>
      </c>
      <c r="C60" s="102" t="s">
        <v>59</v>
      </c>
      <c r="D60" s="100">
        <f ca="1">IF(N(OFFSET(T1_ПН[[#This Row],[пн№]],-1,0))=T1_ПН[[#This Row],[пн№]],N(OFFSET(T1_ПН[[#This Row],[с№]],-1,0))+1,1)</f>
        <v>1</v>
      </c>
      <c r="E60" s="104" t="s">
        <v>59</v>
      </c>
      <c r="F60" s="104" t="s">
        <v>17</v>
      </c>
      <c r="G60" s="104" t="str">
        <f>IFERROR(LEFT(T1_ПН[[#This Row],[нФакултет]],SEARCH("/",T1_ПН[[#This Row],[нФакултет]])-1),T1_ПН[[#This Row],[нФакултет]])</f>
        <v>ФФ</v>
      </c>
      <c r="I60" s="92">
        <v>1</v>
      </c>
      <c r="J60" s="209">
        <v>3.2</v>
      </c>
      <c r="K60" s="202">
        <v>9</v>
      </c>
      <c r="L60" s="123" t="s">
        <v>59</v>
      </c>
      <c r="M60" s="1">
        <v>1</v>
      </c>
      <c r="N60" s="123" t="s">
        <v>59</v>
      </c>
      <c r="O60" s="123" t="s">
        <v>17</v>
      </c>
      <c r="P60" s="123" t="s">
        <v>17</v>
      </c>
    </row>
    <row r="61" spans="1:16" ht="15" x14ac:dyDescent="0.25">
      <c r="A61" s="98">
        <v>3.3</v>
      </c>
      <c r="B61" s="98">
        <v>10</v>
      </c>
      <c r="C61" s="102" t="s">
        <v>55</v>
      </c>
      <c r="D61" s="100">
        <f ca="1">IF(N(OFFSET(T1_ПН[[#This Row],[пн№]],-1,0))=T1_ПН[[#This Row],[пн№]],N(OFFSET(T1_ПН[[#This Row],[с№]],-1,0))+1,1)</f>
        <v>1</v>
      </c>
      <c r="E61" s="104" t="s">
        <v>179</v>
      </c>
      <c r="F61" s="104" t="s">
        <v>17</v>
      </c>
      <c r="G61" s="104" t="str">
        <f>IFERROR(LEFT(T1_ПН[[#This Row],[нФакултет]],SEARCH("/",T1_ПН[[#This Row],[нФакултет]])-1),T1_ПН[[#This Row],[нФакултет]])</f>
        <v>ФФ</v>
      </c>
      <c r="I61" s="92">
        <v>1</v>
      </c>
      <c r="J61" s="209">
        <v>3.3</v>
      </c>
      <c r="K61" s="202">
        <v>10</v>
      </c>
      <c r="L61" s="123" t="s">
        <v>55</v>
      </c>
      <c r="M61" s="1">
        <v>1</v>
      </c>
      <c r="N61" s="123" t="s">
        <v>179</v>
      </c>
      <c r="O61" s="123" t="s">
        <v>17</v>
      </c>
      <c r="P61" s="123" t="s">
        <v>17</v>
      </c>
    </row>
    <row r="62" spans="1:16" ht="15" x14ac:dyDescent="0.25">
      <c r="A62" s="98">
        <v>3.3</v>
      </c>
      <c r="B62" s="98">
        <v>10</v>
      </c>
      <c r="C62" s="102" t="s">
        <v>55</v>
      </c>
      <c r="D62" s="100">
        <f ca="1">IF(N(OFFSET(T1_ПН[[#This Row],[пн№]],-1,0))=T1_ПН[[#This Row],[пн№]],N(OFFSET(T1_ПН[[#This Row],[с№]],-1,0))+1,1)</f>
        <v>2</v>
      </c>
      <c r="E62" s="104" t="s">
        <v>56</v>
      </c>
      <c r="F62" s="104" t="s">
        <v>17</v>
      </c>
      <c r="G62" s="104" t="str">
        <f>IFERROR(LEFT(T1_ПН[[#This Row],[нФакултет]],SEARCH("/",T1_ПН[[#This Row],[нФакултет]])-1),T1_ПН[[#This Row],[нФакултет]])</f>
        <v>ФФ</v>
      </c>
      <c r="I62" s="92">
        <v>1</v>
      </c>
      <c r="J62" s="209">
        <v>3.3</v>
      </c>
      <c r="K62" s="202">
        <v>10</v>
      </c>
      <c r="L62" s="123" t="s">
        <v>55</v>
      </c>
      <c r="M62" s="1">
        <v>2</v>
      </c>
      <c r="N62" s="123" t="s">
        <v>56</v>
      </c>
      <c r="O62" s="123" t="s">
        <v>17</v>
      </c>
      <c r="P62" s="123" t="s">
        <v>17</v>
      </c>
    </row>
    <row r="63" spans="1:16" ht="15" x14ac:dyDescent="0.25">
      <c r="A63" s="98">
        <v>3.3</v>
      </c>
      <c r="B63" s="98">
        <v>10</v>
      </c>
      <c r="C63" s="102" t="s">
        <v>55</v>
      </c>
      <c r="D63" s="100">
        <f ca="1">IF(N(OFFSET(T1_ПН[[#This Row],[пн№]],-1,0))=T1_ПН[[#This Row],[пн№]],N(OFFSET(T1_ПН[[#This Row],[с№]],-1,0))+1,1)</f>
        <v>3</v>
      </c>
      <c r="E63" s="104" t="s">
        <v>169</v>
      </c>
      <c r="F63" s="104" t="s">
        <v>14</v>
      </c>
      <c r="G63" s="104" t="str">
        <f>IFERROR(LEFT(T1_ПН[[#This Row],[нФакултет]],SEARCH("/",T1_ПН[[#This Row],[нФакултет]])-1),T1_ПН[[#This Row],[нФакултет]])</f>
        <v>ФКНФ</v>
      </c>
      <c r="I63" s="92">
        <v>1</v>
      </c>
      <c r="J63" s="209">
        <v>3.3</v>
      </c>
      <c r="K63" s="202">
        <v>10</v>
      </c>
      <c r="L63" s="123" t="s">
        <v>55</v>
      </c>
      <c r="M63" s="1">
        <v>3</v>
      </c>
      <c r="N63" s="123" t="s">
        <v>169</v>
      </c>
      <c r="O63" s="123" t="s">
        <v>14</v>
      </c>
      <c r="P63" s="123" t="s">
        <v>14</v>
      </c>
    </row>
    <row r="64" spans="1:16" ht="15" x14ac:dyDescent="0.25">
      <c r="A64" s="98">
        <v>3.3</v>
      </c>
      <c r="B64" s="98">
        <v>10</v>
      </c>
      <c r="C64" s="102" t="s">
        <v>55</v>
      </c>
      <c r="D64" s="100">
        <f ca="1">IF(N(OFFSET(T1_ПН[[#This Row],[пн№]],-1,0))=T1_ПН[[#This Row],[пн№]],N(OFFSET(T1_ПН[[#This Row],[с№]],-1,0))+1,1)</f>
        <v>4</v>
      </c>
      <c r="E64" s="104" t="s">
        <v>57</v>
      </c>
      <c r="F64" s="104" t="s">
        <v>19</v>
      </c>
      <c r="G64" s="104" t="str">
        <f>IFERROR(LEFT(T1_ПН[[#This Row],[нФакултет]],SEARCH("/",T1_ПН[[#This Row],[нФакултет]])-1),T1_ПН[[#This Row],[нФакултет]])</f>
        <v>ЮФ</v>
      </c>
      <c r="I64" s="92">
        <v>1</v>
      </c>
      <c r="J64" s="209">
        <v>3.3</v>
      </c>
      <c r="K64" s="202">
        <v>10</v>
      </c>
      <c r="L64" s="123" t="s">
        <v>55</v>
      </c>
      <c r="M64" s="1">
        <v>4</v>
      </c>
      <c r="N64" s="123" t="s">
        <v>57</v>
      </c>
      <c r="O64" s="123" t="s">
        <v>19</v>
      </c>
      <c r="P64" s="123" t="s">
        <v>19</v>
      </c>
    </row>
    <row r="65" spans="1:16" ht="15" x14ac:dyDescent="0.25">
      <c r="A65" s="98">
        <v>3.6</v>
      </c>
      <c r="B65" s="98">
        <v>11</v>
      </c>
      <c r="C65" s="102" t="s">
        <v>58</v>
      </c>
      <c r="D65" s="100">
        <f ca="1">IF(N(OFFSET(T1_ПН[[#This Row],[пн№]],-1,0))=T1_ПН[[#This Row],[пн№]],N(OFFSET(T1_ПН[[#This Row],[с№]],-1,0))+1,1)</f>
        <v>1</v>
      </c>
      <c r="E65" s="104" t="s">
        <v>58</v>
      </c>
      <c r="F65" s="104" t="s">
        <v>19</v>
      </c>
      <c r="G65" s="104" t="str">
        <f>IFERROR(LEFT(T1_ПН[[#This Row],[нФакултет]],SEARCH("/",T1_ПН[[#This Row],[нФакултет]])-1),T1_ПН[[#This Row],[нФакултет]])</f>
        <v>ЮФ</v>
      </c>
      <c r="I65" s="92">
        <v>1</v>
      </c>
      <c r="J65" s="209">
        <v>3.6</v>
      </c>
      <c r="K65" s="202">
        <v>11</v>
      </c>
      <c r="L65" s="123" t="s">
        <v>58</v>
      </c>
      <c r="M65" s="1">
        <v>1</v>
      </c>
      <c r="N65" s="123" t="s">
        <v>58</v>
      </c>
      <c r="O65" s="123" t="s">
        <v>19</v>
      </c>
      <c r="P65" s="123" t="s">
        <v>19</v>
      </c>
    </row>
    <row r="66" spans="1:16" ht="15" x14ac:dyDescent="0.25">
      <c r="A66" s="98">
        <v>2.4</v>
      </c>
      <c r="B66" s="98">
        <v>12</v>
      </c>
      <c r="C66" s="102" t="s">
        <v>60</v>
      </c>
      <c r="D66" s="100">
        <f ca="1">IF(N(OFFSET(T1_ПН[[#This Row],[пн№]],-1,0))=T1_ПН[[#This Row],[пн№]],N(OFFSET(T1_ПН[[#This Row],[с№]],-1,0))+1,1)</f>
        <v>1</v>
      </c>
      <c r="E66" s="104" t="s">
        <v>61</v>
      </c>
      <c r="F66" s="104" t="s">
        <v>24</v>
      </c>
      <c r="G66" s="104" t="str">
        <f>IFERROR(LEFT(T1_ПН[[#This Row],[нФакултет]],SEARCH("/",T1_ПН[[#This Row],[нФакултет]])-1),T1_ПН[[#This Row],[нФакултет]])</f>
        <v>БсФ</v>
      </c>
      <c r="I66" s="92">
        <v>1</v>
      </c>
      <c r="J66" s="209">
        <v>2.4</v>
      </c>
      <c r="K66" s="202">
        <v>12</v>
      </c>
      <c r="L66" s="123" t="s">
        <v>60</v>
      </c>
      <c r="M66" s="1">
        <v>1</v>
      </c>
      <c r="N66" s="123" t="s">
        <v>61</v>
      </c>
      <c r="O66" s="123" t="s">
        <v>24</v>
      </c>
      <c r="P66" s="123" t="s">
        <v>24</v>
      </c>
    </row>
    <row r="67" spans="1:16" ht="15" x14ac:dyDescent="0.25">
      <c r="A67" s="98">
        <v>2.4</v>
      </c>
      <c r="B67" s="98">
        <v>12</v>
      </c>
      <c r="C67" s="102" t="s">
        <v>60</v>
      </c>
      <c r="D67" s="100">
        <f ca="1">IF(N(OFFSET(T1_ПН[[#This Row],[пн№]],-1,0))=T1_ПН[[#This Row],[пн№]],N(OFFSET(T1_ПН[[#This Row],[с№]],-1,0))+1,1)</f>
        <v>2</v>
      </c>
      <c r="E67" s="104" t="s">
        <v>62</v>
      </c>
      <c r="F67" s="104" t="s">
        <v>24</v>
      </c>
      <c r="G67" s="104" t="str">
        <f>IFERROR(LEFT(T1_ПН[[#This Row],[нФакултет]],SEARCH("/",T1_ПН[[#This Row],[нФакултет]])-1),T1_ПН[[#This Row],[нФакултет]])</f>
        <v>БсФ</v>
      </c>
      <c r="I67" s="92">
        <v>1</v>
      </c>
      <c r="J67" s="209">
        <v>2.4</v>
      </c>
      <c r="K67" s="202">
        <v>12</v>
      </c>
      <c r="L67" s="123" t="s">
        <v>60</v>
      </c>
      <c r="M67" s="1">
        <v>2</v>
      </c>
      <c r="N67" s="123" t="s">
        <v>62</v>
      </c>
      <c r="O67" s="123" t="s">
        <v>24</v>
      </c>
      <c r="P67" s="123" t="s">
        <v>24</v>
      </c>
    </row>
    <row r="68" spans="1:16" ht="30" customHeight="1" x14ac:dyDescent="0.25">
      <c r="A68" s="98">
        <v>3.4</v>
      </c>
      <c r="B68" s="98">
        <v>13</v>
      </c>
      <c r="C68" s="102" t="s">
        <v>63</v>
      </c>
      <c r="D68" s="100">
        <f ca="1">IF(N(OFFSET(T1_ПН[[#This Row],[пн№]],-1,0))=T1_ПН[[#This Row],[пн№]],N(OFFSET(T1_ПН[[#This Row],[с№]],-1,0))+1,1)</f>
        <v>1</v>
      </c>
      <c r="E68" s="104" t="s">
        <v>63</v>
      </c>
      <c r="F68" s="104" t="s">
        <v>16</v>
      </c>
      <c r="G68" s="104" t="str">
        <f>IFERROR(LEFT(T1_ПН[[#This Row],[нФакултет]],SEARCH("/",T1_ПН[[#This Row],[нФакултет]])-1),T1_ПН[[#This Row],[нФакултет]])</f>
        <v>ФП</v>
      </c>
      <c r="I68" s="92">
        <v>1</v>
      </c>
      <c r="J68" s="209">
        <v>3.4</v>
      </c>
      <c r="K68" s="202">
        <v>13</v>
      </c>
      <c r="L68" s="123" t="s">
        <v>63</v>
      </c>
      <c r="M68" s="1">
        <v>1</v>
      </c>
      <c r="N68" s="123" t="s">
        <v>63</v>
      </c>
      <c r="O68" s="123" t="s">
        <v>16</v>
      </c>
      <c r="P68" s="123" t="s">
        <v>16</v>
      </c>
    </row>
    <row r="69" spans="1:16" ht="15" x14ac:dyDescent="0.25">
      <c r="A69" s="98">
        <v>3.1</v>
      </c>
      <c r="B69" s="98">
        <v>14</v>
      </c>
      <c r="C69" s="102" t="s">
        <v>174</v>
      </c>
      <c r="D69" s="100">
        <f ca="1">IF(N(OFFSET(T1_ПН[[#This Row],[пн№]],-1,0))=T1_ПН[[#This Row],[пн№]],N(OFFSET(T1_ПН[[#This Row],[с№]],-1,0))+1,1)</f>
        <v>1</v>
      </c>
      <c r="E69" s="103" t="s">
        <v>217</v>
      </c>
      <c r="F69" s="104" t="s">
        <v>10</v>
      </c>
      <c r="G69" s="117" t="str">
        <f>IFERROR(LEFT(T1_ПН[[#This Row],[нФакултет]],SEARCH("/",T1_ПН[[#This Row],[нФакултет]])-1),T1_ПН[[#This Row],[нФакултет]])</f>
        <v>ИФ</v>
      </c>
      <c r="I69" s="92">
        <v>1</v>
      </c>
      <c r="J69" s="209">
        <v>3.1</v>
      </c>
      <c r="K69" s="202">
        <v>14</v>
      </c>
      <c r="L69" s="123" t="s">
        <v>174</v>
      </c>
      <c r="M69" s="1">
        <v>1</v>
      </c>
      <c r="N69" s="123" t="s">
        <v>217</v>
      </c>
      <c r="O69" s="123" t="s">
        <v>10</v>
      </c>
      <c r="P69" s="123" t="s">
        <v>10</v>
      </c>
    </row>
    <row r="70" spans="1:16" ht="15" x14ac:dyDescent="0.25">
      <c r="A70" s="98">
        <v>3.1</v>
      </c>
      <c r="B70" s="98">
        <v>14</v>
      </c>
      <c r="C70" s="102" t="s">
        <v>174</v>
      </c>
      <c r="D70" s="100">
        <f ca="1">IF(N(OFFSET(T1_ПН[[#This Row],[пн№]],-1,0))=T1_ПН[[#This Row],[пн№]],N(OFFSET(T1_ПН[[#This Row],[с№]],-1,0))+1,1)</f>
        <v>2</v>
      </c>
      <c r="E70" s="103" t="s">
        <v>64</v>
      </c>
      <c r="F70" s="104" t="s">
        <v>10</v>
      </c>
      <c r="G70" s="117" t="str">
        <f>IFERROR(LEFT(T1_ПН[[#This Row],[нФакултет]],SEARCH("/",T1_ПН[[#This Row],[нФакултет]])-1),T1_ПН[[#This Row],[нФакултет]])</f>
        <v>ИФ</v>
      </c>
      <c r="I70" s="92">
        <v>1</v>
      </c>
      <c r="J70" s="209">
        <v>3.1</v>
      </c>
      <c r="K70" s="202">
        <v>14</v>
      </c>
      <c r="L70" s="123" t="s">
        <v>174</v>
      </c>
      <c r="M70" s="1">
        <v>2</v>
      </c>
      <c r="N70" s="123" t="s">
        <v>64</v>
      </c>
      <c r="O70" s="123" t="s">
        <v>10</v>
      </c>
      <c r="P70" s="123" t="s">
        <v>10</v>
      </c>
    </row>
    <row r="71" spans="1:16" ht="15" x14ac:dyDescent="0.25">
      <c r="A71" s="98">
        <v>3.1</v>
      </c>
      <c r="B71" s="98">
        <v>14</v>
      </c>
      <c r="C71" s="102" t="s">
        <v>174</v>
      </c>
      <c r="D71" s="100">
        <f ca="1">IF(N(OFFSET(T1_ПН[[#This Row],[пн№]],-1,0))=T1_ПН[[#This Row],[пн№]],N(OFFSET(T1_ПН[[#This Row],[с№]],-1,0))+1,1)</f>
        <v>3</v>
      </c>
      <c r="E71" s="104" t="s">
        <v>186</v>
      </c>
      <c r="F71" s="104" t="s">
        <v>14</v>
      </c>
      <c r="G71" s="104" t="str">
        <f>IFERROR(LEFT(T1_ПН[[#This Row],[нФакултет]],SEARCH("/",T1_ПН[[#This Row],[нФакултет]])-1),T1_ПН[[#This Row],[нФакултет]])</f>
        <v>ФКНФ</v>
      </c>
      <c r="I71" s="92">
        <v>1</v>
      </c>
      <c r="J71" s="209">
        <v>3.1</v>
      </c>
      <c r="K71" s="202">
        <v>14</v>
      </c>
      <c r="L71" s="123" t="s">
        <v>174</v>
      </c>
      <c r="M71" s="1">
        <v>3</v>
      </c>
      <c r="N71" s="123" t="s">
        <v>186</v>
      </c>
      <c r="O71" s="123" t="s">
        <v>14</v>
      </c>
      <c r="P71" s="123" t="s">
        <v>14</v>
      </c>
    </row>
    <row r="72" spans="1:16" ht="15" x14ac:dyDescent="0.25">
      <c r="A72" s="98">
        <v>3.1</v>
      </c>
      <c r="B72" s="98">
        <v>14</v>
      </c>
      <c r="C72" s="102" t="s">
        <v>174</v>
      </c>
      <c r="D72" s="100">
        <f ca="1">IF(N(OFFSET(T1_ПН[[#This Row],[пн№]],-1,0))=T1_ПН[[#This Row],[пн№]],N(OFFSET(T1_ПН[[#This Row],[с№]],-1,0))+1,1)</f>
        <v>4</v>
      </c>
      <c r="E72" s="104" t="s">
        <v>65</v>
      </c>
      <c r="F72" s="104" t="s">
        <v>17</v>
      </c>
      <c r="G72" s="104" t="str">
        <f>IFERROR(LEFT(T1_ПН[[#This Row],[нФакултет]],SEARCH("/",T1_ПН[[#This Row],[нФакултет]])-1),T1_ПН[[#This Row],[нФакултет]])</f>
        <v>ФФ</v>
      </c>
      <c r="I72" s="92">
        <v>1</v>
      </c>
      <c r="J72" s="209">
        <v>3.1</v>
      </c>
      <c r="K72" s="202">
        <v>14</v>
      </c>
      <c r="L72" s="123" t="s">
        <v>174</v>
      </c>
      <c r="M72" s="1">
        <v>4</v>
      </c>
      <c r="N72" s="123" t="s">
        <v>65</v>
      </c>
      <c r="O72" s="123" t="s">
        <v>17</v>
      </c>
      <c r="P72" s="123" t="s">
        <v>17</v>
      </c>
    </row>
    <row r="73" spans="1:16" ht="15" x14ac:dyDescent="0.25">
      <c r="A73" s="98">
        <v>3.1</v>
      </c>
      <c r="B73" s="98">
        <v>14</v>
      </c>
      <c r="C73" s="102" t="s">
        <v>174</v>
      </c>
      <c r="D73" s="100">
        <f ca="1">IF(N(OFFSET(T1_ПН[[#This Row],[пн№]],-1,0))=T1_ПН[[#This Row],[пн№]],N(OFFSET(T1_ПН[[#This Row],[с№]],-1,0))+1,1)</f>
        <v>5</v>
      </c>
      <c r="E73" s="104" t="s">
        <v>66</v>
      </c>
      <c r="F73" s="104" t="s">
        <v>17</v>
      </c>
      <c r="G73" s="104" t="str">
        <f>IFERROR(LEFT(T1_ПН[[#This Row],[нФакултет]],SEARCH("/",T1_ПН[[#This Row],[нФакултет]])-1),T1_ПН[[#This Row],[нФакултет]])</f>
        <v>ФФ</v>
      </c>
      <c r="I73" s="92">
        <v>1</v>
      </c>
      <c r="J73" s="209">
        <v>3.1</v>
      </c>
      <c r="K73" s="202">
        <v>14</v>
      </c>
      <c r="L73" s="123" t="s">
        <v>174</v>
      </c>
      <c r="M73" s="1">
        <v>5</v>
      </c>
      <c r="N73" s="123" t="s">
        <v>66</v>
      </c>
      <c r="O73" s="123" t="s">
        <v>17</v>
      </c>
      <c r="P73" s="123" t="s">
        <v>17</v>
      </c>
    </row>
    <row r="74" spans="1:16" ht="15" x14ac:dyDescent="0.25">
      <c r="A74" s="196">
        <v>3.1</v>
      </c>
      <c r="B74" s="196">
        <v>14</v>
      </c>
      <c r="C74" s="197" t="s">
        <v>174</v>
      </c>
      <c r="D74" s="196">
        <f ca="1">IF(N(OFFSET(T1_ПН[[#This Row],[пн№]],-1,0))=T1_ПН[[#This Row],[пн№]],N(OFFSET(T1_ПН[[#This Row],[с№]],-1,0))+1,1)</f>
        <v>6</v>
      </c>
      <c r="E74" s="198" t="s">
        <v>201</v>
      </c>
      <c r="F74" s="198" t="s">
        <v>10</v>
      </c>
      <c r="G74" s="199" t="str">
        <f>IFERROR(LEFT(T1_ПН[[#This Row],[нФакултет]],SEARCH("/",T1_ПН[[#This Row],[нФакултет]])-1),T1_ПН[[#This Row],[нФакултет]])</f>
        <v>ИФ</v>
      </c>
      <c r="I74" s="92">
        <v>0</v>
      </c>
      <c r="J74" s="209">
        <v>3.1</v>
      </c>
      <c r="K74" s="202">
        <v>14</v>
      </c>
      <c r="L74" s="123" t="s">
        <v>174</v>
      </c>
      <c r="M74" s="1">
        <v>6</v>
      </c>
      <c r="N74" s="123" t="s">
        <v>201</v>
      </c>
      <c r="O74" s="123" t="s">
        <v>10</v>
      </c>
      <c r="P74" s="123" t="s">
        <v>10</v>
      </c>
    </row>
    <row r="75" spans="1:16" ht="15" x14ac:dyDescent="0.25">
      <c r="A75" s="98">
        <v>2.1</v>
      </c>
      <c r="B75" s="98">
        <v>15</v>
      </c>
      <c r="C75" s="102" t="s">
        <v>67</v>
      </c>
      <c r="D75" s="100">
        <f ca="1">IF(N(OFFSET(T1_ПН[[#This Row],[пн№]],-1,0))=T1_ПН[[#This Row],[пн№]],N(OFFSET(T1_ПН[[#This Row],[с№]],-1,0))+1,1)</f>
        <v>1</v>
      </c>
      <c r="E75" s="104" t="s">
        <v>68</v>
      </c>
      <c r="F75" s="104" t="s">
        <v>14</v>
      </c>
      <c r="G75" s="104" t="str">
        <f>IFERROR(LEFT(T1_ПН[[#This Row],[нФакултет]],SEARCH("/",T1_ПН[[#This Row],[нФакултет]])-1),T1_ПН[[#This Row],[нФакултет]])</f>
        <v>ФКНФ</v>
      </c>
      <c r="I75" s="92">
        <v>1</v>
      </c>
      <c r="J75" s="209">
        <v>2.1</v>
      </c>
      <c r="K75" s="202">
        <v>15</v>
      </c>
      <c r="L75" s="123" t="s">
        <v>67</v>
      </c>
      <c r="M75" s="1">
        <v>1</v>
      </c>
      <c r="N75" s="123" t="s">
        <v>68</v>
      </c>
      <c r="O75" s="123" t="s">
        <v>14</v>
      </c>
      <c r="P75" s="123" t="s">
        <v>14</v>
      </c>
    </row>
    <row r="76" spans="1:16" ht="15" x14ac:dyDescent="0.25">
      <c r="A76" s="98">
        <v>2.1</v>
      </c>
      <c r="B76" s="98">
        <v>15</v>
      </c>
      <c r="C76" s="102" t="s">
        <v>67</v>
      </c>
      <c r="D76" s="100">
        <f ca="1">IF(N(OFFSET(T1_ПН[[#This Row],[пн№]],-1,0))=T1_ПН[[#This Row],[пн№]],N(OFFSET(T1_ПН[[#This Row],[с№]],-1,0))+1,1)</f>
        <v>2</v>
      </c>
      <c r="E76" s="104" t="s">
        <v>69</v>
      </c>
      <c r="F76" s="104" t="s">
        <v>14</v>
      </c>
      <c r="G76" s="104" t="str">
        <f>IFERROR(LEFT(T1_ПН[[#This Row],[нФакултет]],SEARCH("/",T1_ПН[[#This Row],[нФакултет]])-1),T1_ПН[[#This Row],[нФакултет]])</f>
        <v>ФКНФ</v>
      </c>
      <c r="I76" s="92">
        <v>1</v>
      </c>
      <c r="J76" s="209">
        <v>2.1</v>
      </c>
      <c r="K76" s="202">
        <v>15</v>
      </c>
      <c r="L76" s="123" t="s">
        <v>67</v>
      </c>
      <c r="M76" s="1">
        <v>2</v>
      </c>
      <c r="N76" s="123" t="s">
        <v>69</v>
      </c>
      <c r="O76" s="123" t="s">
        <v>14</v>
      </c>
      <c r="P76" s="123" t="s">
        <v>14</v>
      </c>
    </row>
    <row r="77" spans="1:16" ht="15" x14ac:dyDescent="0.25">
      <c r="A77" s="98">
        <v>2.1</v>
      </c>
      <c r="B77" s="98">
        <v>15</v>
      </c>
      <c r="C77" s="102" t="s">
        <v>67</v>
      </c>
      <c r="D77" s="100">
        <f ca="1">IF(N(OFFSET(T1_ПН[[#This Row],[пн№]],-1,0))=T1_ПН[[#This Row],[пн№]],N(OFFSET(T1_ПН[[#This Row],[с№]],-1,0))+1,1)</f>
        <v>3</v>
      </c>
      <c r="E77" s="104" t="s">
        <v>70</v>
      </c>
      <c r="F77" s="104" t="s">
        <v>14</v>
      </c>
      <c r="G77" s="104" t="str">
        <f>IFERROR(LEFT(T1_ПН[[#This Row],[нФакултет]],SEARCH("/",T1_ПН[[#This Row],[нФакултет]])-1),T1_ПН[[#This Row],[нФакултет]])</f>
        <v>ФКНФ</v>
      </c>
      <c r="I77" s="92">
        <v>1</v>
      </c>
      <c r="J77" s="209">
        <v>2.1</v>
      </c>
      <c r="K77" s="202">
        <v>15</v>
      </c>
      <c r="L77" s="123" t="s">
        <v>67</v>
      </c>
      <c r="M77" s="1">
        <v>3</v>
      </c>
      <c r="N77" s="123" t="s">
        <v>70</v>
      </c>
      <c r="O77" s="123" t="s">
        <v>14</v>
      </c>
      <c r="P77" s="123" t="s">
        <v>14</v>
      </c>
    </row>
    <row r="78" spans="1:16" ht="15" x14ac:dyDescent="0.25">
      <c r="A78" s="98">
        <v>2.1</v>
      </c>
      <c r="B78" s="98">
        <v>15</v>
      </c>
      <c r="C78" s="102" t="s">
        <v>67</v>
      </c>
      <c r="D78" s="100">
        <f ca="1">IF(N(OFFSET(T1_ПН[[#This Row],[пн№]],-1,0))=T1_ПН[[#This Row],[пн№]],N(OFFSET(T1_ПН[[#This Row],[с№]],-1,0))+1,1)</f>
        <v>4</v>
      </c>
      <c r="E78" s="104" t="s">
        <v>71</v>
      </c>
      <c r="F78" s="104" t="s">
        <v>14</v>
      </c>
      <c r="G78" s="104" t="str">
        <f>IFERROR(LEFT(T1_ПН[[#This Row],[нФакултет]],SEARCH("/",T1_ПН[[#This Row],[нФакултет]])-1),T1_ПН[[#This Row],[нФакултет]])</f>
        <v>ФКНФ</v>
      </c>
      <c r="I78" s="92">
        <v>1</v>
      </c>
      <c r="J78" s="209">
        <v>2.1</v>
      </c>
      <c r="K78" s="202">
        <v>15</v>
      </c>
      <c r="L78" s="123" t="s">
        <v>67</v>
      </c>
      <c r="M78" s="1">
        <v>4</v>
      </c>
      <c r="N78" s="123" t="s">
        <v>71</v>
      </c>
      <c r="O78" s="123" t="s">
        <v>14</v>
      </c>
      <c r="P78" s="123" t="s">
        <v>14</v>
      </c>
    </row>
    <row r="79" spans="1:16" ht="15" x14ac:dyDescent="0.25">
      <c r="A79" s="98">
        <v>2.1</v>
      </c>
      <c r="B79" s="98">
        <v>15</v>
      </c>
      <c r="C79" s="102" t="s">
        <v>67</v>
      </c>
      <c r="D79" s="100">
        <f ca="1">IF(N(OFFSET(T1_ПН[[#This Row],[пн№]],-1,0))=T1_ПН[[#This Row],[пн№]],N(OFFSET(T1_ПН[[#This Row],[с№]],-1,0))+1,1)</f>
        <v>5</v>
      </c>
      <c r="E79" s="104" t="s">
        <v>72</v>
      </c>
      <c r="F79" s="104" t="s">
        <v>14</v>
      </c>
      <c r="G79" s="104" t="str">
        <f>IFERROR(LEFT(T1_ПН[[#This Row],[нФакултет]],SEARCH("/",T1_ПН[[#This Row],[нФакултет]])-1),T1_ПН[[#This Row],[нФакултет]])</f>
        <v>ФКНФ</v>
      </c>
      <c r="I79" s="92">
        <v>1</v>
      </c>
      <c r="J79" s="209">
        <v>2.1</v>
      </c>
      <c r="K79" s="202">
        <v>15</v>
      </c>
      <c r="L79" s="123" t="s">
        <v>67</v>
      </c>
      <c r="M79" s="1">
        <v>5</v>
      </c>
      <c r="N79" s="123" t="s">
        <v>72</v>
      </c>
      <c r="O79" s="123" t="s">
        <v>14</v>
      </c>
      <c r="P79" s="123" t="s">
        <v>14</v>
      </c>
    </row>
    <row r="80" spans="1:16" ht="15" x14ac:dyDescent="0.25">
      <c r="A80" s="98">
        <v>2.1</v>
      </c>
      <c r="B80" s="98">
        <v>15</v>
      </c>
      <c r="C80" s="102" t="s">
        <v>67</v>
      </c>
      <c r="D80" s="100">
        <f ca="1">IF(N(OFFSET(T1_ПН[[#This Row],[пн№]],-1,0))=T1_ПН[[#This Row],[пн№]],N(OFFSET(T1_ПН[[#This Row],[с№]],-1,0))+1,1)</f>
        <v>6</v>
      </c>
      <c r="E80" s="104" t="s">
        <v>73</v>
      </c>
      <c r="F80" s="104" t="s">
        <v>14</v>
      </c>
      <c r="G80" s="104" t="str">
        <f>IFERROR(LEFT(T1_ПН[[#This Row],[нФакултет]],SEARCH("/",T1_ПН[[#This Row],[нФакултет]])-1),T1_ПН[[#This Row],[нФакултет]])</f>
        <v>ФКНФ</v>
      </c>
      <c r="I80" s="92">
        <v>1</v>
      </c>
      <c r="J80" s="209">
        <v>2.1</v>
      </c>
      <c r="K80" s="202">
        <v>15</v>
      </c>
      <c r="L80" s="123" t="s">
        <v>67</v>
      </c>
      <c r="M80" s="1">
        <v>6</v>
      </c>
      <c r="N80" s="123" t="s">
        <v>73</v>
      </c>
      <c r="O80" s="123" t="s">
        <v>14</v>
      </c>
      <c r="P80" s="123" t="s">
        <v>14</v>
      </c>
    </row>
    <row r="81" spans="1:16" ht="15" x14ac:dyDescent="0.25">
      <c r="A81" s="98">
        <v>2.1</v>
      </c>
      <c r="B81" s="98">
        <v>15</v>
      </c>
      <c r="C81" s="102" t="s">
        <v>67</v>
      </c>
      <c r="D81" s="100">
        <f ca="1">IF(N(OFFSET(T1_ПН[[#This Row],[пн№]],-1,0))=T1_ПН[[#This Row],[пн№]],N(OFFSET(T1_ПН[[#This Row],[с№]],-1,0))+1,1)</f>
        <v>7</v>
      </c>
      <c r="E81" s="104" t="s">
        <v>74</v>
      </c>
      <c r="F81" s="104" t="s">
        <v>14</v>
      </c>
      <c r="G81" s="104" t="str">
        <f>IFERROR(LEFT(T1_ПН[[#This Row],[нФакултет]],SEARCH("/",T1_ПН[[#This Row],[нФакултет]])-1),T1_ПН[[#This Row],[нФакултет]])</f>
        <v>ФКНФ</v>
      </c>
      <c r="I81" s="92">
        <v>1</v>
      </c>
      <c r="J81" s="209">
        <v>2.1</v>
      </c>
      <c r="K81" s="202">
        <v>15</v>
      </c>
      <c r="L81" s="123" t="s">
        <v>67</v>
      </c>
      <c r="M81" s="1">
        <v>7</v>
      </c>
      <c r="N81" s="123" t="s">
        <v>74</v>
      </c>
      <c r="O81" s="123" t="s">
        <v>14</v>
      </c>
      <c r="P81" s="123" t="s">
        <v>14</v>
      </c>
    </row>
    <row r="82" spans="1:16" ht="15" x14ac:dyDescent="0.25">
      <c r="A82" s="98">
        <v>2.1</v>
      </c>
      <c r="B82" s="98">
        <v>15</v>
      </c>
      <c r="C82" s="102" t="s">
        <v>67</v>
      </c>
      <c r="D82" s="100">
        <f ca="1">IF(N(OFFSET(T1_ПН[[#This Row],[пн№]],-1,0))=T1_ПН[[#This Row],[пн№]],N(OFFSET(T1_ПН[[#This Row],[с№]],-1,0))+1,1)</f>
        <v>8</v>
      </c>
      <c r="E82" s="104" t="s">
        <v>75</v>
      </c>
      <c r="F82" s="104" t="s">
        <v>14</v>
      </c>
      <c r="G82" s="104" t="str">
        <f>IFERROR(LEFT(T1_ПН[[#This Row],[нФакултет]],SEARCH("/",T1_ПН[[#This Row],[нФакултет]])-1),T1_ПН[[#This Row],[нФакултет]])</f>
        <v>ФКНФ</v>
      </c>
      <c r="I82" s="92">
        <v>1</v>
      </c>
      <c r="J82" s="209">
        <v>2.1</v>
      </c>
      <c r="K82" s="202">
        <v>15</v>
      </c>
      <c r="L82" s="123" t="s">
        <v>67</v>
      </c>
      <c r="M82" s="1">
        <v>8</v>
      </c>
      <c r="N82" s="123" t="s">
        <v>75</v>
      </c>
      <c r="O82" s="123" t="s">
        <v>14</v>
      </c>
      <c r="P82" s="123" t="s">
        <v>14</v>
      </c>
    </row>
    <row r="83" spans="1:16" ht="15" x14ac:dyDescent="0.25">
      <c r="A83" s="98">
        <v>2.1</v>
      </c>
      <c r="B83" s="98">
        <v>15</v>
      </c>
      <c r="C83" s="102" t="s">
        <v>67</v>
      </c>
      <c r="D83" s="100">
        <f ca="1">IF(N(OFFSET(T1_ПН[[#This Row],[пн№]],-1,0))=T1_ПН[[#This Row],[пн№]],N(OFFSET(T1_ПН[[#This Row],[с№]],-1,0))+1,1)</f>
        <v>9</v>
      </c>
      <c r="E83" s="104" t="s">
        <v>76</v>
      </c>
      <c r="F83" s="104" t="s">
        <v>14</v>
      </c>
      <c r="G83" s="104" t="str">
        <f>IFERROR(LEFT(T1_ПН[[#This Row],[нФакултет]],SEARCH("/",T1_ПН[[#This Row],[нФакултет]])-1),T1_ПН[[#This Row],[нФакултет]])</f>
        <v>ФКНФ</v>
      </c>
      <c r="I83" s="92">
        <v>1</v>
      </c>
      <c r="J83" s="209">
        <v>2.1</v>
      </c>
      <c r="K83" s="202">
        <v>15</v>
      </c>
      <c r="L83" s="123" t="s">
        <v>67</v>
      </c>
      <c r="M83" s="1">
        <v>9</v>
      </c>
      <c r="N83" s="123" t="s">
        <v>76</v>
      </c>
      <c r="O83" s="123" t="s">
        <v>14</v>
      </c>
      <c r="P83" s="123" t="s">
        <v>14</v>
      </c>
    </row>
    <row r="84" spans="1:16" ht="15" x14ac:dyDescent="0.25">
      <c r="A84" s="98">
        <v>2.1</v>
      </c>
      <c r="B84" s="98">
        <v>15</v>
      </c>
      <c r="C84" s="102" t="s">
        <v>67</v>
      </c>
      <c r="D84" s="100">
        <f ca="1">IF(N(OFFSET(T1_ПН[[#This Row],[пн№]],-1,0))=T1_ПН[[#This Row],[пн№]],N(OFFSET(T1_ПН[[#This Row],[с№]],-1,0))+1,1)</f>
        <v>10</v>
      </c>
      <c r="E84" s="104" t="s">
        <v>77</v>
      </c>
      <c r="F84" s="104" t="s">
        <v>14</v>
      </c>
      <c r="G84" s="104" t="str">
        <f>IFERROR(LEFT(T1_ПН[[#This Row],[нФакултет]],SEARCH("/",T1_ПН[[#This Row],[нФакултет]])-1),T1_ПН[[#This Row],[нФакултет]])</f>
        <v>ФКНФ</v>
      </c>
      <c r="I84" s="92">
        <v>1</v>
      </c>
      <c r="J84" s="209">
        <v>2.1</v>
      </c>
      <c r="K84" s="202">
        <v>15</v>
      </c>
      <c r="L84" s="123" t="s">
        <v>67</v>
      </c>
      <c r="M84" s="1">
        <v>10</v>
      </c>
      <c r="N84" s="123" t="s">
        <v>77</v>
      </c>
      <c r="O84" s="123" t="s">
        <v>14</v>
      </c>
      <c r="P84" s="123" t="s">
        <v>14</v>
      </c>
    </row>
    <row r="85" spans="1:16" ht="15" x14ac:dyDescent="0.25">
      <c r="A85" s="196">
        <v>2.1</v>
      </c>
      <c r="B85" s="196">
        <v>15</v>
      </c>
      <c r="C85" s="197" t="s">
        <v>67</v>
      </c>
      <c r="D85" s="208">
        <f ca="1">IF(N(OFFSET(T1_ПН[[#This Row],[пн№]],-1,0))=T1_ПН[[#This Row],[пн№]],N(OFFSET(T1_ПН[[#This Row],[с№]],-1,0))+1,1)</f>
        <v>11</v>
      </c>
      <c r="E85" s="198" t="s">
        <v>188</v>
      </c>
      <c r="F85" s="198" t="s">
        <v>14</v>
      </c>
      <c r="G85" s="199" t="str">
        <f>IFERROR(LEFT(T1_ПН[[#This Row],[нФакултет]],SEARCH("/",T1_ПН[[#This Row],[нФакултет]])-1),T1_ПН[[#This Row],[нФакултет]])</f>
        <v>ФКНФ</v>
      </c>
      <c r="I85" s="92">
        <v>0</v>
      </c>
      <c r="J85" s="209">
        <v>2.1</v>
      </c>
      <c r="K85" s="202">
        <v>15</v>
      </c>
      <c r="L85" s="123" t="s">
        <v>67</v>
      </c>
      <c r="M85" s="1">
        <v>11</v>
      </c>
      <c r="N85" s="123" t="s">
        <v>188</v>
      </c>
      <c r="O85" s="123" t="s">
        <v>14</v>
      </c>
      <c r="P85" s="123" t="s">
        <v>14</v>
      </c>
    </row>
    <row r="86" spans="1:16" ht="30" x14ac:dyDescent="0.25">
      <c r="A86" s="98">
        <v>2.1</v>
      </c>
      <c r="B86" s="98">
        <v>15</v>
      </c>
      <c r="C86" s="102" t="s">
        <v>67</v>
      </c>
      <c r="D86" s="100">
        <f ca="1">IF(N(OFFSET(T1_ПН[[#This Row],[пн№]],-1,0))=T1_ПН[[#This Row],[пн№]],N(OFFSET(T1_ПН[[#This Row],[с№]],-1,0))+1,1)</f>
        <v>12</v>
      </c>
      <c r="E86" s="104" t="s">
        <v>187</v>
      </c>
      <c r="F86" s="104" t="s">
        <v>14</v>
      </c>
      <c r="G86" s="104" t="str">
        <f>IFERROR(LEFT(T1_ПН[[#This Row],[нФакултет]],SEARCH("/",T1_ПН[[#This Row],[нФакултет]])-1),T1_ПН[[#This Row],[нФакултет]])</f>
        <v>ФКНФ</v>
      </c>
      <c r="I86" s="92">
        <v>1</v>
      </c>
      <c r="J86" s="209">
        <v>2.1</v>
      </c>
      <c r="K86" s="202">
        <v>15</v>
      </c>
      <c r="L86" s="123" t="s">
        <v>67</v>
      </c>
      <c r="M86" s="1">
        <v>12</v>
      </c>
      <c r="N86" s="123" t="s">
        <v>187</v>
      </c>
      <c r="O86" s="123" t="s">
        <v>14</v>
      </c>
      <c r="P86" s="123" t="s">
        <v>14</v>
      </c>
    </row>
    <row r="87" spans="1:16" ht="15" x14ac:dyDescent="0.25">
      <c r="A87" s="98">
        <v>2.1</v>
      </c>
      <c r="B87" s="98">
        <v>15</v>
      </c>
      <c r="C87" s="102" t="s">
        <v>67</v>
      </c>
      <c r="D87" s="100">
        <f ca="1">IF(N(OFFSET(T1_ПН[[#This Row],[пн№]],-1,0))=T1_ПН[[#This Row],[пн№]],N(OFFSET(T1_ПН[[#This Row],[с№]],-1,0))+1,1)</f>
        <v>13</v>
      </c>
      <c r="E87" s="104" t="s">
        <v>78</v>
      </c>
      <c r="F87" s="104" t="s">
        <v>14</v>
      </c>
      <c r="G87" s="104" t="str">
        <f>IFERROR(LEFT(T1_ПН[[#This Row],[нФакултет]],SEARCH("/",T1_ПН[[#This Row],[нФакултет]])-1),T1_ПН[[#This Row],[нФакултет]])</f>
        <v>ФКНФ</v>
      </c>
      <c r="I87" s="92">
        <v>1</v>
      </c>
      <c r="J87" s="209">
        <v>2.1</v>
      </c>
      <c r="K87" s="202">
        <v>15</v>
      </c>
      <c r="L87" s="123" t="s">
        <v>67</v>
      </c>
      <c r="M87" s="1">
        <v>13</v>
      </c>
      <c r="N87" s="123" t="s">
        <v>78</v>
      </c>
      <c r="O87" s="123" t="s">
        <v>14</v>
      </c>
      <c r="P87" s="123" t="s">
        <v>14</v>
      </c>
    </row>
    <row r="88" spans="1:16" ht="15" x14ac:dyDescent="0.25">
      <c r="A88" s="98">
        <v>2.1</v>
      </c>
      <c r="B88" s="98">
        <v>15</v>
      </c>
      <c r="C88" s="102" t="s">
        <v>67</v>
      </c>
      <c r="D88" s="100">
        <f ca="1">IF(N(OFFSET(T1_ПН[[#This Row],[пн№]],-1,0))=T1_ПН[[#This Row],[пн№]],N(OFFSET(T1_ПН[[#This Row],[с№]],-1,0))+1,1)</f>
        <v>14</v>
      </c>
      <c r="E88" s="104" t="s">
        <v>79</v>
      </c>
      <c r="F88" s="104" t="s">
        <v>14</v>
      </c>
      <c r="G88" s="104" t="str">
        <f>IFERROR(LEFT(T1_ПН[[#This Row],[нФакултет]],SEARCH("/",T1_ПН[[#This Row],[нФакултет]])-1),T1_ПН[[#This Row],[нФакултет]])</f>
        <v>ФКНФ</v>
      </c>
      <c r="I88" s="92">
        <v>1</v>
      </c>
      <c r="J88" s="209">
        <v>2.1</v>
      </c>
      <c r="K88" s="202">
        <v>15</v>
      </c>
      <c r="L88" s="123" t="s">
        <v>67</v>
      </c>
      <c r="M88" s="1">
        <v>14</v>
      </c>
      <c r="N88" s="123" t="s">
        <v>79</v>
      </c>
      <c r="O88" s="123" t="s">
        <v>14</v>
      </c>
      <c r="P88" s="123" t="s">
        <v>14</v>
      </c>
    </row>
    <row r="89" spans="1:16" ht="15" x14ac:dyDescent="0.25">
      <c r="A89" s="98">
        <v>2.1</v>
      </c>
      <c r="B89" s="98">
        <v>15</v>
      </c>
      <c r="C89" s="102" t="s">
        <v>67</v>
      </c>
      <c r="D89" s="100">
        <f ca="1">IF(N(OFFSET(T1_ПН[[#This Row],[пн№]],-1,0))=T1_ПН[[#This Row],[пн№]],N(OFFSET(T1_ПН[[#This Row],[с№]],-1,0))+1,1)</f>
        <v>15</v>
      </c>
      <c r="E89" s="104" t="s">
        <v>80</v>
      </c>
      <c r="F89" s="104" t="s">
        <v>14</v>
      </c>
      <c r="G89" s="104" t="str">
        <f>IFERROR(LEFT(T1_ПН[[#This Row],[нФакултет]],SEARCH("/",T1_ПН[[#This Row],[нФакултет]])-1),T1_ПН[[#This Row],[нФакултет]])</f>
        <v>ФКНФ</v>
      </c>
      <c r="I89" s="92">
        <v>1</v>
      </c>
      <c r="J89" s="209">
        <v>2.1</v>
      </c>
      <c r="K89" s="202">
        <v>15</v>
      </c>
      <c r="L89" s="123" t="s">
        <v>67</v>
      </c>
      <c r="M89" s="1">
        <v>15</v>
      </c>
      <c r="N89" s="123" t="s">
        <v>80</v>
      </c>
      <c r="O89" s="123" t="s">
        <v>14</v>
      </c>
      <c r="P89" s="123" t="s">
        <v>14</v>
      </c>
    </row>
    <row r="90" spans="1:16" ht="15" x14ac:dyDescent="0.25">
      <c r="A90" s="98">
        <v>2.1</v>
      </c>
      <c r="B90" s="98">
        <v>15</v>
      </c>
      <c r="C90" s="102" t="s">
        <v>67</v>
      </c>
      <c r="D90" s="100">
        <f ca="1">IF(N(OFFSET(T1_ПН[[#This Row],[пн№]],-1,0))=T1_ПН[[#This Row],[пн№]],N(OFFSET(T1_ПН[[#This Row],[с№]],-1,0))+1,1)</f>
        <v>16</v>
      </c>
      <c r="E90" s="104" t="s">
        <v>81</v>
      </c>
      <c r="F90" s="104" t="s">
        <v>14</v>
      </c>
      <c r="G90" s="104" t="str">
        <f>IFERROR(LEFT(T1_ПН[[#This Row],[нФакултет]],SEARCH("/",T1_ПН[[#This Row],[нФакултет]])-1),T1_ПН[[#This Row],[нФакултет]])</f>
        <v>ФКНФ</v>
      </c>
      <c r="I90" s="92">
        <v>1</v>
      </c>
      <c r="J90" s="209">
        <v>2.1</v>
      </c>
      <c r="K90" s="202">
        <v>15</v>
      </c>
      <c r="L90" s="123" t="s">
        <v>67</v>
      </c>
      <c r="M90" s="1">
        <v>16</v>
      </c>
      <c r="N90" s="123" t="s">
        <v>81</v>
      </c>
      <c r="O90" s="123" t="s">
        <v>14</v>
      </c>
      <c r="P90" s="123" t="s">
        <v>14</v>
      </c>
    </row>
    <row r="91" spans="1:16" ht="15" x14ac:dyDescent="0.25">
      <c r="A91" s="98">
        <v>2.1</v>
      </c>
      <c r="B91" s="98">
        <v>15</v>
      </c>
      <c r="C91" s="102" t="s">
        <v>67</v>
      </c>
      <c r="D91" s="100">
        <f ca="1">IF(N(OFFSET(T1_ПН[[#This Row],[пн№]],-1,0))=T1_ПН[[#This Row],[пн№]],N(OFFSET(T1_ПН[[#This Row],[с№]],-1,0))+1,1)</f>
        <v>17</v>
      </c>
      <c r="E91" s="104" t="s">
        <v>82</v>
      </c>
      <c r="F91" s="104" t="s">
        <v>14</v>
      </c>
      <c r="G91" s="104" t="str">
        <f>IFERROR(LEFT(T1_ПН[[#This Row],[нФакултет]],SEARCH("/",T1_ПН[[#This Row],[нФакултет]])-1),T1_ПН[[#This Row],[нФакултет]])</f>
        <v>ФКНФ</v>
      </c>
      <c r="I91" s="92">
        <v>1</v>
      </c>
      <c r="J91" s="209">
        <v>2.1</v>
      </c>
      <c r="K91" s="202">
        <v>15</v>
      </c>
      <c r="L91" s="123" t="s">
        <v>67</v>
      </c>
      <c r="M91" s="1">
        <v>17</v>
      </c>
      <c r="N91" s="123" t="s">
        <v>82</v>
      </c>
      <c r="O91" s="123" t="s">
        <v>14</v>
      </c>
      <c r="P91" s="123" t="s">
        <v>14</v>
      </c>
    </row>
    <row r="92" spans="1:16" ht="15" x14ac:dyDescent="0.25">
      <c r="A92" s="98">
        <v>2.1</v>
      </c>
      <c r="B92" s="98">
        <v>15</v>
      </c>
      <c r="C92" s="102" t="s">
        <v>67</v>
      </c>
      <c r="D92" s="100">
        <f ca="1">IF(N(OFFSET(T1_ПН[[#This Row],[пн№]],-1,0))=T1_ПН[[#This Row],[пн№]],N(OFFSET(T1_ПН[[#This Row],[с№]],-1,0))+1,1)</f>
        <v>18</v>
      </c>
      <c r="E92" s="104" t="s">
        <v>83</v>
      </c>
      <c r="F92" s="104" t="s">
        <v>14</v>
      </c>
      <c r="G92" s="104" t="str">
        <f>IFERROR(LEFT(T1_ПН[[#This Row],[нФакултет]],SEARCH("/",T1_ПН[[#This Row],[нФакултет]])-1),T1_ПН[[#This Row],[нФакултет]])</f>
        <v>ФКНФ</v>
      </c>
      <c r="I92" s="92">
        <v>1</v>
      </c>
      <c r="J92" s="209">
        <v>2.1</v>
      </c>
      <c r="K92" s="202">
        <v>15</v>
      </c>
      <c r="L92" s="123" t="s">
        <v>67</v>
      </c>
      <c r="M92" s="1">
        <v>18</v>
      </c>
      <c r="N92" s="123" t="s">
        <v>83</v>
      </c>
      <c r="O92" s="123" t="s">
        <v>14</v>
      </c>
      <c r="P92" s="123" t="s">
        <v>14</v>
      </c>
    </row>
    <row r="93" spans="1:16" ht="15" x14ac:dyDescent="0.25">
      <c r="A93" s="98">
        <v>2.1</v>
      </c>
      <c r="B93" s="98">
        <v>15</v>
      </c>
      <c r="C93" s="102" t="s">
        <v>67</v>
      </c>
      <c r="D93" s="100">
        <f ca="1">IF(N(OFFSET(T1_ПН[[#This Row],[пн№]],-1,0))=T1_ПН[[#This Row],[пн№]],N(OFFSET(T1_ПН[[#This Row],[с№]],-1,0))+1,1)</f>
        <v>19</v>
      </c>
      <c r="E93" s="104" t="s">
        <v>84</v>
      </c>
      <c r="F93" s="104" t="s">
        <v>14</v>
      </c>
      <c r="G93" s="104" t="str">
        <f>IFERROR(LEFT(T1_ПН[[#This Row],[нФакултет]],SEARCH("/",T1_ПН[[#This Row],[нФакултет]])-1),T1_ПН[[#This Row],[нФакултет]])</f>
        <v>ФКНФ</v>
      </c>
      <c r="I93" s="92">
        <v>1</v>
      </c>
      <c r="J93" s="209">
        <v>2.1</v>
      </c>
      <c r="K93" s="202">
        <v>15</v>
      </c>
      <c r="L93" s="123" t="s">
        <v>67</v>
      </c>
      <c r="M93" s="1">
        <v>19</v>
      </c>
      <c r="N93" s="123" t="s">
        <v>84</v>
      </c>
      <c r="O93" s="123" t="s">
        <v>14</v>
      </c>
      <c r="P93" s="123" t="s">
        <v>14</v>
      </c>
    </row>
    <row r="94" spans="1:16" ht="15" x14ac:dyDescent="0.25">
      <c r="A94" s="98">
        <v>2.1</v>
      </c>
      <c r="B94" s="98">
        <v>15</v>
      </c>
      <c r="C94" s="102" t="s">
        <v>67</v>
      </c>
      <c r="D94" s="100">
        <f ca="1">IF(N(OFFSET(T1_ПН[[#This Row],[пн№]],-1,0))=T1_ПН[[#This Row],[пн№]],N(OFFSET(T1_ПН[[#This Row],[с№]],-1,0))+1,1)</f>
        <v>20</v>
      </c>
      <c r="E94" s="104" t="s">
        <v>85</v>
      </c>
      <c r="F94" s="104" t="s">
        <v>14</v>
      </c>
      <c r="G94" s="104" t="str">
        <f>IFERROR(LEFT(T1_ПН[[#This Row],[нФакултет]],SEARCH("/",T1_ПН[[#This Row],[нФакултет]])-1),T1_ПН[[#This Row],[нФакултет]])</f>
        <v>ФКНФ</v>
      </c>
      <c r="I94" s="92">
        <v>1</v>
      </c>
      <c r="J94" s="209">
        <v>2.1</v>
      </c>
      <c r="K94" s="202">
        <v>15</v>
      </c>
      <c r="L94" s="123" t="s">
        <v>67</v>
      </c>
      <c r="M94" s="1">
        <v>20</v>
      </c>
      <c r="N94" s="123" t="s">
        <v>85</v>
      </c>
      <c r="O94" s="123" t="s">
        <v>14</v>
      </c>
      <c r="P94" s="123" t="s">
        <v>14</v>
      </c>
    </row>
    <row r="95" spans="1:16" ht="15" x14ac:dyDescent="0.25">
      <c r="A95" s="98">
        <v>2.1</v>
      </c>
      <c r="B95" s="98">
        <v>15</v>
      </c>
      <c r="C95" s="102" t="s">
        <v>67</v>
      </c>
      <c r="D95" s="100">
        <f ca="1">IF(N(OFFSET(T1_ПН[[#This Row],[пн№]],-1,0))=T1_ПН[[#This Row],[пн№]],N(OFFSET(T1_ПН[[#This Row],[с№]],-1,0))+1,1)</f>
        <v>21</v>
      </c>
      <c r="E95" s="103" t="s">
        <v>190</v>
      </c>
      <c r="F95" s="104" t="s">
        <v>14</v>
      </c>
      <c r="G95" s="117" t="str">
        <f>IFERROR(LEFT(T1_ПН[[#This Row],[нФакултет]],SEARCH("/",T1_ПН[[#This Row],[нФакултет]])-1),T1_ПН[[#This Row],[нФакултет]])</f>
        <v>ФКНФ</v>
      </c>
      <c r="I95" s="92">
        <v>1</v>
      </c>
      <c r="J95" s="209">
        <v>2.1</v>
      </c>
      <c r="K95" s="202">
        <v>15</v>
      </c>
      <c r="L95" s="123" t="s">
        <v>67</v>
      </c>
      <c r="M95" s="1">
        <v>21</v>
      </c>
      <c r="N95" s="123" t="s">
        <v>190</v>
      </c>
      <c r="O95" s="123" t="s">
        <v>14</v>
      </c>
      <c r="P95" s="123" t="s">
        <v>14</v>
      </c>
    </row>
    <row r="96" spans="1:16" ht="15" x14ac:dyDescent="0.25">
      <c r="A96" s="98">
        <v>2.1</v>
      </c>
      <c r="B96" s="98">
        <v>15</v>
      </c>
      <c r="C96" s="102" t="s">
        <v>67</v>
      </c>
      <c r="D96" s="100">
        <f ca="1">IF(N(OFFSET(T1_ПН[[#This Row],[пн№]],-1,0))=T1_ПН[[#This Row],[пн№]],N(OFFSET(T1_ПН[[#This Row],[с№]],-1,0))+1,1)</f>
        <v>22</v>
      </c>
      <c r="E96" s="104" t="s">
        <v>86</v>
      </c>
      <c r="F96" s="104" t="s">
        <v>27</v>
      </c>
      <c r="G96" s="104" t="str">
        <f>IFERROR(LEFT(T1_ПН[[#This Row],[нФакултет]],SEARCH("/",T1_ПН[[#This Row],[нФакултет]])-1),T1_ПН[[#This Row],[нФакултет]])</f>
        <v>ФСлФ</v>
      </c>
      <c r="I96" s="92">
        <v>1</v>
      </c>
      <c r="J96" s="209">
        <v>2.1</v>
      </c>
      <c r="K96" s="202">
        <v>15</v>
      </c>
      <c r="L96" s="123" t="s">
        <v>67</v>
      </c>
      <c r="M96" s="1">
        <v>22</v>
      </c>
      <c r="N96" s="123" t="s">
        <v>86</v>
      </c>
      <c r="O96" s="123" t="s">
        <v>27</v>
      </c>
      <c r="P96" s="123" t="s">
        <v>27</v>
      </c>
    </row>
    <row r="97" spans="1:16" ht="15" x14ac:dyDescent="0.25">
      <c r="A97" s="98">
        <v>2.1</v>
      </c>
      <c r="B97" s="98">
        <v>15</v>
      </c>
      <c r="C97" s="102" t="s">
        <v>67</v>
      </c>
      <c r="D97" s="100">
        <f ca="1">IF(N(OFFSET(T1_ПН[[#This Row],[пн№]],-1,0))=T1_ПН[[#This Row],[пн№]],N(OFFSET(T1_ПН[[#This Row],[с№]],-1,0))+1,1)</f>
        <v>23</v>
      </c>
      <c r="E97" s="104" t="s">
        <v>87</v>
      </c>
      <c r="F97" s="104" t="s">
        <v>27</v>
      </c>
      <c r="G97" s="104" t="str">
        <f>IFERROR(LEFT(T1_ПН[[#This Row],[нФакултет]],SEARCH("/",T1_ПН[[#This Row],[нФакултет]])-1),T1_ПН[[#This Row],[нФакултет]])</f>
        <v>ФСлФ</v>
      </c>
      <c r="I97" s="92">
        <v>1</v>
      </c>
      <c r="J97" s="209">
        <v>2.1</v>
      </c>
      <c r="K97" s="202">
        <v>15</v>
      </c>
      <c r="L97" s="123" t="s">
        <v>67</v>
      </c>
      <c r="M97" s="1">
        <v>23</v>
      </c>
      <c r="N97" s="123" t="s">
        <v>87</v>
      </c>
      <c r="O97" s="123" t="s">
        <v>27</v>
      </c>
      <c r="P97" s="123" t="s">
        <v>27</v>
      </c>
    </row>
    <row r="98" spans="1:16" ht="15" x14ac:dyDescent="0.25">
      <c r="A98" s="98">
        <v>2.1</v>
      </c>
      <c r="B98" s="98">
        <v>15</v>
      </c>
      <c r="C98" s="102" t="s">
        <v>67</v>
      </c>
      <c r="D98" s="100">
        <f ca="1">IF(N(OFFSET(T1_ПН[[#This Row],[пн№]],-1,0))=T1_ПН[[#This Row],[пн№]],N(OFFSET(T1_ПН[[#This Row],[с№]],-1,0))+1,1)</f>
        <v>24</v>
      </c>
      <c r="E98" s="104" t="s">
        <v>88</v>
      </c>
      <c r="F98" s="104" t="s">
        <v>27</v>
      </c>
      <c r="G98" s="104" t="str">
        <f>IFERROR(LEFT(T1_ПН[[#This Row],[нФакултет]],SEARCH("/",T1_ПН[[#This Row],[нФакултет]])-1),T1_ПН[[#This Row],[нФакултет]])</f>
        <v>ФСлФ</v>
      </c>
      <c r="I98" s="92">
        <v>1</v>
      </c>
      <c r="J98" s="209">
        <v>2.1</v>
      </c>
      <c r="K98" s="202">
        <v>15</v>
      </c>
      <c r="L98" s="123" t="s">
        <v>67</v>
      </c>
      <c r="M98" s="1">
        <v>24</v>
      </c>
      <c r="N98" s="123" t="s">
        <v>88</v>
      </c>
      <c r="O98" s="123" t="s">
        <v>27</v>
      </c>
      <c r="P98" s="123" t="s">
        <v>27</v>
      </c>
    </row>
    <row r="99" spans="1:16" ht="15" x14ac:dyDescent="0.25">
      <c r="A99" s="98">
        <v>2.1</v>
      </c>
      <c r="B99" s="98">
        <v>15</v>
      </c>
      <c r="C99" s="102" t="s">
        <v>67</v>
      </c>
      <c r="D99" s="100">
        <f ca="1">IF(N(OFFSET(T1_ПН[[#This Row],[пн№]],-1,0))=T1_ПН[[#This Row],[пн№]],N(OFFSET(T1_ПН[[#This Row],[с№]],-1,0))+1,1)</f>
        <v>25</v>
      </c>
      <c r="E99" s="104" t="s">
        <v>89</v>
      </c>
      <c r="F99" s="104" t="s">
        <v>27</v>
      </c>
      <c r="G99" s="104" t="str">
        <f>IFERROR(LEFT(T1_ПН[[#This Row],[нФакултет]],SEARCH("/",T1_ПН[[#This Row],[нФакултет]])-1),T1_ПН[[#This Row],[нФакултет]])</f>
        <v>ФСлФ</v>
      </c>
      <c r="I99" s="92">
        <v>1</v>
      </c>
      <c r="J99" s="209">
        <v>2.1</v>
      </c>
      <c r="K99" s="202">
        <v>15</v>
      </c>
      <c r="L99" s="123" t="s">
        <v>67</v>
      </c>
      <c r="M99" s="1">
        <v>25</v>
      </c>
      <c r="N99" s="123" t="s">
        <v>89</v>
      </c>
      <c r="O99" s="123" t="s">
        <v>27</v>
      </c>
      <c r="P99" s="123" t="s">
        <v>27</v>
      </c>
    </row>
    <row r="100" spans="1:16" ht="15" x14ac:dyDescent="0.25">
      <c r="A100" s="196">
        <v>2.2999999999999998</v>
      </c>
      <c r="B100" s="196">
        <v>16</v>
      </c>
      <c r="C100" s="197" t="s">
        <v>90</v>
      </c>
      <c r="D100" s="196">
        <f ca="1">IF(N(OFFSET(T1_ПН[[#This Row],[пн№]],-1,0))=T1_ПН[[#This Row],[пн№]],N(OFFSET(T1_ПН[[#This Row],[с№]],-1,0))+1,1)</f>
        <v>1</v>
      </c>
      <c r="E100" s="198" t="s">
        <v>176</v>
      </c>
      <c r="F100" s="198" t="s">
        <v>17</v>
      </c>
      <c r="G100" s="198" t="str">
        <f>IFERROR(LEFT(T1_ПН[[#This Row],[нФакултет]],SEARCH("/",T1_ПН[[#This Row],[нФакултет]])-1),T1_ПН[[#This Row],[нФакултет]])</f>
        <v>ФФ</v>
      </c>
      <c r="I100" s="92">
        <v>0</v>
      </c>
      <c r="J100" s="209">
        <v>2.2999999999999998</v>
      </c>
      <c r="K100" s="202">
        <v>16</v>
      </c>
      <c r="L100" s="123" t="s">
        <v>90</v>
      </c>
      <c r="M100" s="1">
        <v>1</v>
      </c>
      <c r="N100" s="123" t="s">
        <v>176</v>
      </c>
      <c r="O100" s="123" t="s">
        <v>17</v>
      </c>
      <c r="P100" s="123" t="s">
        <v>17</v>
      </c>
    </row>
    <row r="101" spans="1:16" ht="15" x14ac:dyDescent="0.25">
      <c r="A101" s="98">
        <v>2.2999999999999998</v>
      </c>
      <c r="B101" s="98">
        <v>16</v>
      </c>
      <c r="C101" s="102" t="s">
        <v>90</v>
      </c>
      <c r="D101" s="100">
        <f ca="1">IF(N(OFFSET(T1_ПН[[#This Row],[пн№]],-1,0))=T1_ПН[[#This Row],[пн№]],N(OFFSET(T1_ПН[[#This Row],[с№]],-1,0))+1,1)</f>
        <v>2</v>
      </c>
      <c r="E101" s="104" t="s">
        <v>90</v>
      </c>
      <c r="F101" s="104" t="s">
        <v>17</v>
      </c>
      <c r="G101" s="104" t="str">
        <f>IFERROR(LEFT(T1_ПН[[#This Row],[нФакултет]],SEARCH("/",T1_ПН[[#This Row],[нФакултет]])-1),T1_ПН[[#This Row],[нФакултет]])</f>
        <v>ФФ</v>
      </c>
      <c r="I101" s="92">
        <v>1</v>
      </c>
      <c r="J101" s="209">
        <v>2.2999999999999998</v>
      </c>
      <c r="K101" s="202">
        <v>16</v>
      </c>
      <c r="L101" s="123" t="s">
        <v>90</v>
      </c>
      <c r="M101" s="1">
        <v>2</v>
      </c>
      <c r="N101" s="123" t="s">
        <v>90</v>
      </c>
      <c r="O101" s="123" t="s">
        <v>17</v>
      </c>
      <c r="P101" s="123" t="s">
        <v>17</v>
      </c>
    </row>
    <row r="102" spans="1:16" ht="15" x14ac:dyDescent="0.25">
      <c r="A102" s="98">
        <v>2.2999999999999998</v>
      </c>
      <c r="B102" s="98">
        <v>16</v>
      </c>
      <c r="C102" s="102" t="s">
        <v>90</v>
      </c>
      <c r="D102" s="100">
        <f ca="1">IF(N(OFFSET(T1_ПН[[#This Row],[пн№]],-1,0))=T1_ПН[[#This Row],[пн№]],N(OFFSET(T1_ПН[[#This Row],[с№]],-1,0))+1,1)</f>
        <v>3</v>
      </c>
      <c r="E102" s="104" t="s">
        <v>91</v>
      </c>
      <c r="F102" s="104" t="s">
        <v>17</v>
      </c>
      <c r="G102" s="104" t="str">
        <f>IFERROR(LEFT(T1_ПН[[#This Row],[нФакултет]],SEARCH("/",T1_ПН[[#This Row],[нФакултет]])-1),T1_ПН[[#This Row],[нФакултет]])</f>
        <v>ФФ</v>
      </c>
      <c r="I102" s="92">
        <v>1</v>
      </c>
      <c r="J102" s="209">
        <v>2.2999999999999998</v>
      </c>
      <c r="K102" s="202">
        <v>16</v>
      </c>
      <c r="L102" s="123" t="s">
        <v>90</v>
      </c>
      <c r="M102" s="1">
        <v>3</v>
      </c>
      <c r="N102" s="123" t="s">
        <v>91</v>
      </c>
      <c r="O102" s="123" t="s">
        <v>17</v>
      </c>
      <c r="P102" s="123" t="s">
        <v>17</v>
      </c>
    </row>
    <row r="103" spans="1:16" ht="15" x14ac:dyDescent="0.25">
      <c r="A103" s="98">
        <v>7.4</v>
      </c>
      <c r="B103" s="98">
        <v>17</v>
      </c>
      <c r="C103" s="102" t="s">
        <v>92</v>
      </c>
      <c r="D103" s="100">
        <f ca="1">IF(N(OFFSET(T1_ПН[[#This Row],[пн№]],-1,0))=T1_ПН[[#This Row],[пн№]],N(OFFSET(T1_ПН[[#This Row],[с№]],-1,0))+1,1)</f>
        <v>1</v>
      </c>
      <c r="E103" s="104" t="s">
        <v>93</v>
      </c>
      <c r="F103" s="104" t="s">
        <v>11</v>
      </c>
      <c r="G103" s="104" t="str">
        <f>IFERROR(LEFT(T1_ПН[[#This Row],[нФакултет]],SEARCH("/",T1_ПН[[#This Row],[нФакултет]])-1),T1_ПН[[#This Row],[нФакултет]])</f>
        <v>МФ</v>
      </c>
      <c r="I103" s="92">
        <v>1</v>
      </c>
      <c r="J103" s="209">
        <v>7.4</v>
      </c>
      <c r="K103" s="202">
        <v>17</v>
      </c>
      <c r="L103" s="123" t="s">
        <v>92</v>
      </c>
      <c r="M103" s="1">
        <v>1</v>
      </c>
      <c r="N103" s="123" t="s">
        <v>93</v>
      </c>
      <c r="O103" s="123" t="s">
        <v>11</v>
      </c>
      <c r="P103" s="123" t="s">
        <v>11</v>
      </c>
    </row>
    <row r="104" spans="1:16" ht="15" x14ac:dyDescent="0.25">
      <c r="A104" s="98">
        <v>4.3</v>
      </c>
      <c r="B104" s="98">
        <v>18</v>
      </c>
      <c r="C104" s="102" t="s">
        <v>94</v>
      </c>
      <c r="D104" s="100">
        <f ca="1">IF(N(OFFSET(T1_ПН[[#This Row],[пн№]],-1,0))=T1_ПН[[#This Row],[пн№]],N(OFFSET(T1_ПН[[#This Row],[с№]],-1,0))+1,1)</f>
        <v>1</v>
      </c>
      <c r="E104" s="101" t="s">
        <v>202</v>
      </c>
      <c r="F104" s="104" t="s">
        <v>8</v>
      </c>
      <c r="G104" s="101" t="str">
        <f>IFERROR(LEFT(T1_ПН[[#This Row],[нФакултет]],SEARCH("/",T1_ПН[[#This Row],[нФакултет]])-1),T1_ПН[[#This Row],[нФакултет]])</f>
        <v>БФ</v>
      </c>
      <c r="I104" s="92">
        <v>1</v>
      </c>
      <c r="J104" s="209">
        <v>4.3</v>
      </c>
      <c r="K104" s="202">
        <v>18</v>
      </c>
      <c r="L104" s="123" t="s">
        <v>94</v>
      </c>
      <c r="M104" s="1">
        <v>1</v>
      </c>
      <c r="N104" s="123" t="s">
        <v>202</v>
      </c>
      <c r="O104" s="123" t="s">
        <v>8</v>
      </c>
      <c r="P104" s="123" t="s">
        <v>8</v>
      </c>
    </row>
    <row r="105" spans="1:16" ht="15" x14ac:dyDescent="0.25">
      <c r="A105" s="98">
        <v>4.3</v>
      </c>
      <c r="B105" s="98">
        <v>18</v>
      </c>
      <c r="C105" s="102" t="s">
        <v>94</v>
      </c>
      <c r="D105" s="100">
        <f ca="1">IF(N(OFFSET(T1_ПН[[#This Row],[пн№]],-1,0))=T1_ПН[[#This Row],[пн№]],N(OFFSET(T1_ПН[[#This Row],[с№]],-1,0))+1,1)</f>
        <v>2</v>
      </c>
      <c r="E105" s="103" t="s">
        <v>95</v>
      </c>
      <c r="F105" s="104" t="s">
        <v>8</v>
      </c>
      <c r="G105" s="117" t="str">
        <f>IFERROR(LEFT(T1_ПН[[#This Row],[нФакултет]],SEARCH("/",T1_ПН[[#This Row],[нФакултет]])-1),T1_ПН[[#This Row],[нФакултет]])</f>
        <v>БФ</v>
      </c>
      <c r="I105" s="92">
        <v>1</v>
      </c>
      <c r="J105" s="209">
        <v>4.3</v>
      </c>
      <c r="K105" s="202">
        <v>18</v>
      </c>
      <c r="L105" s="123" t="s">
        <v>94</v>
      </c>
      <c r="M105" s="1">
        <v>2</v>
      </c>
      <c r="N105" s="123" t="s">
        <v>95</v>
      </c>
      <c r="O105" s="123" t="s">
        <v>8</v>
      </c>
      <c r="P105" s="123" t="s">
        <v>8</v>
      </c>
    </row>
    <row r="106" spans="1:16" ht="15" x14ac:dyDescent="0.25">
      <c r="A106" s="98">
        <v>4.3</v>
      </c>
      <c r="B106" s="98">
        <v>18</v>
      </c>
      <c r="C106" s="102" t="s">
        <v>94</v>
      </c>
      <c r="D106" s="100">
        <f ca="1">IF(N(OFFSET(T1_ПН[[#This Row],[пн№]],-1,0))=T1_ПН[[#This Row],[пн№]],N(OFFSET(T1_ПН[[#This Row],[с№]],-1,0))+1,1)</f>
        <v>3</v>
      </c>
      <c r="E106" s="101" t="s">
        <v>96</v>
      </c>
      <c r="F106" s="104" t="s">
        <v>8</v>
      </c>
      <c r="G106" s="101" t="str">
        <f>IFERROR(LEFT(T1_ПН[[#This Row],[нФакултет]],SEARCH("/",T1_ПН[[#This Row],[нФакултет]])-1),T1_ПН[[#This Row],[нФакултет]])</f>
        <v>БФ</v>
      </c>
      <c r="I106" s="92">
        <v>1</v>
      </c>
      <c r="J106" s="209">
        <v>4.3</v>
      </c>
      <c r="K106" s="202">
        <v>18</v>
      </c>
      <c r="L106" s="123" t="s">
        <v>94</v>
      </c>
      <c r="M106" s="1">
        <v>3</v>
      </c>
      <c r="N106" s="123" t="s">
        <v>96</v>
      </c>
      <c r="O106" s="123" t="s">
        <v>8</v>
      </c>
      <c r="P106" s="123" t="s">
        <v>8</v>
      </c>
    </row>
    <row r="107" spans="1:16" ht="15" x14ac:dyDescent="0.25">
      <c r="A107" s="98">
        <v>4.3</v>
      </c>
      <c r="B107" s="98">
        <v>18</v>
      </c>
      <c r="C107" s="102" t="s">
        <v>94</v>
      </c>
      <c r="D107" s="100">
        <f ca="1">IF(N(OFFSET(T1_ПН[[#This Row],[пн№]],-1,0))=T1_ПН[[#This Row],[пн№]],N(OFFSET(T1_ПН[[#This Row],[с№]],-1,0))+1,1)</f>
        <v>4</v>
      </c>
      <c r="E107" s="103" t="s">
        <v>97</v>
      </c>
      <c r="F107" s="104" t="s">
        <v>8</v>
      </c>
      <c r="G107" s="117" t="str">
        <f>IFERROR(LEFT(T1_ПН[[#This Row],[нФакултет]],SEARCH("/",T1_ПН[[#This Row],[нФакултет]])-1),T1_ПН[[#This Row],[нФакултет]])</f>
        <v>БФ</v>
      </c>
      <c r="I107" s="92">
        <v>1</v>
      </c>
      <c r="J107" s="209">
        <v>4.3</v>
      </c>
      <c r="K107" s="202">
        <v>18</v>
      </c>
      <c r="L107" s="123" t="s">
        <v>94</v>
      </c>
      <c r="M107" s="1">
        <v>4</v>
      </c>
      <c r="N107" s="123" t="s">
        <v>97</v>
      </c>
      <c r="O107" s="123" t="s">
        <v>8</v>
      </c>
      <c r="P107" s="123" t="s">
        <v>8</v>
      </c>
    </row>
    <row r="108" spans="1:16" ht="15" x14ac:dyDescent="0.25">
      <c r="A108" s="98">
        <v>4.3</v>
      </c>
      <c r="B108" s="98">
        <v>18</v>
      </c>
      <c r="C108" s="102" t="s">
        <v>94</v>
      </c>
      <c r="D108" s="100">
        <f ca="1">IF(N(OFFSET(T1_ПН[[#This Row],[пн№]],-1,0))=T1_ПН[[#This Row],[пн№]],N(OFFSET(T1_ПН[[#This Row],[с№]],-1,0))+1,1)</f>
        <v>5</v>
      </c>
      <c r="E108" s="101" t="s">
        <v>98</v>
      </c>
      <c r="F108" s="104" t="s">
        <v>8</v>
      </c>
      <c r="G108" s="101" t="str">
        <f>IFERROR(LEFT(T1_ПН[[#This Row],[нФакултет]],SEARCH("/",T1_ПН[[#This Row],[нФакултет]])-1),T1_ПН[[#This Row],[нФакултет]])</f>
        <v>БФ</v>
      </c>
      <c r="I108" s="92">
        <v>1</v>
      </c>
      <c r="J108" s="209">
        <v>4.3</v>
      </c>
      <c r="K108" s="202">
        <v>18</v>
      </c>
      <c r="L108" s="123" t="s">
        <v>94</v>
      </c>
      <c r="M108" s="1">
        <v>5</v>
      </c>
      <c r="N108" s="123" t="s">
        <v>98</v>
      </c>
      <c r="O108" s="123" t="s">
        <v>8</v>
      </c>
      <c r="P108" s="123" t="s">
        <v>8</v>
      </c>
    </row>
    <row r="109" spans="1:16" ht="15" x14ac:dyDescent="0.25">
      <c r="A109" s="98">
        <v>5.1100000000000003</v>
      </c>
      <c r="B109" s="98">
        <v>19</v>
      </c>
      <c r="C109" s="102" t="s">
        <v>99</v>
      </c>
      <c r="D109" s="100">
        <f ca="1">IF(N(OFFSET(T1_ПН[[#This Row],[пн№]],-1,0))=T1_ПН[[#This Row],[пн№]],N(OFFSET(T1_ПН[[#This Row],[с№]],-1,0))+1,1)</f>
        <v>1</v>
      </c>
      <c r="E109" s="101" t="s">
        <v>99</v>
      </c>
      <c r="F109" s="104" t="s">
        <v>8</v>
      </c>
      <c r="G109" s="101" t="str">
        <f>IFERROR(LEFT(T1_ПН[[#This Row],[нФакултет]],SEARCH("/",T1_ПН[[#This Row],[нФакултет]])-1),T1_ПН[[#This Row],[нФакултет]])</f>
        <v>БФ</v>
      </c>
      <c r="I109" s="92">
        <v>1</v>
      </c>
      <c r="J109" s="209">
        <v>5.1100000000000003</v>
      </c>
      <c r="K109" s="202">
        <v>19</v>
      </c>
      <c r="L109" s="123" t="s">
        <v>99</v>
      </c>
      <c r="M109" s="1">
        <v>1</v>
      </c>
      <c r="N109" s="123" t="s">
        <v>99</v>
      </c>
      <c r="O109" s="123" t="s">
        <v>8</v>
      </c>
      <c r="P109" s="123" t="s">
        <v>8</v>
      </c>
    </row>
    <row r="110" spans="1:16" ht="15" x14ac:dyDescent="0.25">
      <c r="A110" s="98">
        <v>4.4000000000000004</v>
      </c>
      <c r="B110" s="98">
        <v>20</v>
      </c>
      <c r="C110" s="102" t="s">
        <v>100</v>
      </c>
      <c r="D110" s="100">
        <f ca="1">IF(N(OFFSET(T1_ПН[[#This Row],[пн№]],-1,0))=T1_ПН[[#This Row],[пн№]],N(OFFSET(T1_ПН[[#This Row],[с№]],-1,0))+1,1)</f>
        <v>1</v>
      </c>
      <c r="E110" s="101" t="s">
        <v>101</v>
      </c>
      <c r="F110" s="104" t="s">
        <v>9</v>
      </c>
      <c r="G110" s="101" t="str">
        <f>IFERROR(LEFT(T1_ПН[[#This Row],[нФакултет]],SEARCH("/",T1_ПН[[#This Row],[нФакултет]])-1),T1_ПН[[#This Row],[нФакултет]])</f>
        <v>ГГФ</v>
      </c>
      <c r="I110" s="92">
        <v>1</v>
      </c>
      <c r="J110" s="209">
        <v>4.4000000000000004</v>
      </c>
      <c r="K110" s="202">
        <v>20</v>
      </c>
      <c r="L110" s="123" t="s">
        <v>100</v>
      </c>
      <c r="M110" s="1">
        <v>1</v>
      </c>
      <c r="N110" s="123" t="s">
        <v>101</v>
      </c>
      <c r="O110" s="123" t="s">
        <v>9</v>
      </c>
      <c r="P110" s="123" t="s">
        <v>9</v>
      </c>
    </row>
    <row r="111" spans="1:16" ht="15" x14ac:dyDescent="0.25">
      <c r="A111" s="98">
        <v>4.4000000000000004</v>
      </c>
      <c r="B111" s="98">
        <v>20</v>
      </c>
      <c r="C111" s="102" t="s">
        <v>100</v>
      </c>
      <c r="D111" s="100">
        <f ca="1">IF(N(OFFSET(T1_ПН[[#This Row],[пн№]],-1,0))=T1_ПН[[#This Row],[пн№]],N(OFFSET(T1_ПН[[#This Row],[с№]],-1,0))+1,1)</f>
        <v>2</v>
      </c>
      <c r="E111" s="101" t="s">
        <v>102</v>
      </c>
      <c r="F111" s="104" t="s">
        <v>9</v>
      </c>
      <c r="G111" s="101" t="str">
        <f>IFERROR(LEFT(T1_ПН[[#This Row],[нФакултет]],SEARCH("/",T1_ПН[[#This Row],[нФакултет]])-1),T1_ПН[[#This Row],[нФакултет]])</f>
        <v>ГГФ</v>
      </c>
      <c r="I111" s="92">
        <v>1</v>
      </c>
      <c r="J111" s="209">
        <v>4.4000000000000004</v>
      </c>
      <c r="K111" s="202">
        <v>20</v>
      </c>
      <c r="L111" s="123" t="s">
        <v>100</v>
      </c>
      <c r="M111" s="1">
        <v>2</v>
      </c>
      <c r="N111" s="123" t="s">
        <v>102</v>
      </c>
      <c r="O111" s="123" t="s">
        <v>9</v>
      </c>
      <c r="P111" s="123" t="s">
        <v>9</v>
      </c>
    </row>
    <row r="112" spans="1:16" ht="15" x14ac:dyDescent="0.25">
      <c r="A112" s="98">
        <v>4.4000000000000004</v>
      </c>
      <c r="B112" s="98">
        <v>20</v>
      </c>
      <c r="C112" s="102" t="s">
        <v>100</v>
      </c>
      <c r="D112" s="100">
        <f ca="1">IF(N(OFFSET(T1_ПН[[#This Row],[пн№]],-1,0))=T1_ПН[[#This Row],[пн№]],N(OFFSET(T1_ПН[[#This Row],[с№]],-1,0))+1,1)</f>
        <v>3</v>
      </c>
      <c r="E112" s="101" t="s">
        <v>143</v>
      </c>
      <c r="F112" s="104" t="s">
        <v>9</v>
      </c>
      <c r="G112" s="101" t="str">
        <f>IFERROR(LEFT(T1_ПН[[#This Row],[нФакултет]],SEARCH("/",T1_ПН[[#This Row],[нФакултет]])-1),T1_ПН[[#This Row],[нФакултет]])</f>
        <v>ГГФ</v>
      </c>
      <c r="I112" s="92">
        <v>1</v>
      </c>
      <c r="J112" s="209">
        <v>4.4000000000000004</v>
      </c>
      <c r="K112" s="202">
        <v>20</v>
      </c>
      <c r="L112" s="123" t="s">
        <v>100</v>
      </c>
      <c r="M112" s="1">
        <v>3</v>
      </c>
      <c r="N112" s="123" t="s">
        <v>143</v>
      </c>
      <c r="O112" s="123" t="s">
        <v>9</v>
      </c>
      <c r="P112" s="123" t="s">
        <v>9</v>
      </c>
    </row>
    <row r="113" spans="1:16" ht="15" x14ac:dyDescent="0.25">
      <c r="A113" s="98">
        <v>4.0999999999999996</v>
      </c>
      <c r="B113" s="98">
        <v>21</v>
      </c>
      <c r="C113" s="102" t="s">
        <v>103</v>
      </c>
      <c r="D113" s="100">
        <f ca="1">IF(N(OFFSET(T1_ПН[[#This Row],[пн№]],-1,0))=T1_ПН[[#This Row],[пн№]],N(OFFSET(T1_ПН[[#This Row],[с№]],-1,0))+1,1)</f>
        <v>1</v>
      </c>
      <c r="E113" s="104" t="s">
        <v>104</v>
      </c>
      <c r="F113" s="104" t="s">
        <v>13</v>
      </c>
      <c r="G113" s="104" t="str">
        <f>IFERROR(LEFT(T1_ПН[[#This Row],[нФакултет]],SEARCH("/",T1_ПН[[#This Row],[нФакултет]])-1),T1_ПН[[#This Row],[нФакултет]])</f>
        <v>ФзФ</v>
      </c>
      <c r="I113" s="92">
        <v>1</v>
      </c>
      <c r="J113" s="209">
        <v>4.0999999999999996</v>
      </c>
      <c r="K113" s="202">
        <v>21</v>
      </c>
      <c r="L113" s="123" t="s">
        <v>103</v>
      </c>
      <c r="M113" s="1">
        <v>1</v>
      </c>
      <c r="N113" s="123" t="s">
        <v>104</v>
      </c>
      <c r="O113" s="123" t="s">
        <v>13</v>
      </c>
      <c r="P113" s="123" t="s">
        <v>13</v>
      </c>
    </row>
    <row r="114" spans="1:16" ht="15" x14ac:dyDescent="0.25">
      <c r="A114" s="98">
        <v>4.0999999999999996</v>
      </c>
      <c r="B114" s="98">
        <v>21</v>
      </c>
      <c r="C114" s="102" t="s">
        <v>103</v>
      </c>
      <c r="D114" s="100">
        <f ca="1">IF(N(OFFSET(T1_ПН[[#This Row],[пн№]],-1,0))=T1_ПН[[#This Row],[пн№]],N(OFFSET(T1_ПН[[#This Row],[с№]],-1,0))+1,1)</f>
        <v>2</v>
      </c>
      <c r="E114" s="104" t="s">
        <v>105</v>
      </c>
      <c r="F114" s="104" t="s">
        <v>13</v>
      </c>
      <c r="G114" s="104" t="str">
        <f>IFERROR(LEFT(T1_ПН[[#This Row],[нФакултет]],SEARCH("/",T1_ПН[[#This Row],[нФакултет]])-1),T1_ПН[[#This Row],[нФакултет]])</f>
        <v>ФзФ</v>
      </c>
      <c r="I114" s="92">
        <v>1</v>
      </c>
      <c r="J114" s="209">
        <v>4.0999999999999996</v>
      </c>
      <c r="K114" s="202">
        <v>21</v>
      </c>
      <c r="L114" s="123" t="s">
        <v>103</v>
      </c>
      <c r="M114" s="1">
        <v>2</v>
      </c>
      <c r="N114" s="123" t="s">
        <v>105</v>
      </c>
      <c r="O114" s="123" t="s">
        <v>13</v>
      </c>
      <c r="P114" s="123" t="s">
        <v>13</v>
      </c>
    </row>
    <row r="115" spans="1:16" ht="15" x14ac:dyDescent="0.25">
      <c r="A115" s="98">
        <v>4.0999999999999996</v>
      </c>
      <c r="B115" s="98">
        <v>21</v>
      </c>
      <c r="C115" s="102" t="s">
        <v>103</v>
      </c>
      <c r="D115" s="100">
        <f ca="1">IF(N(OFFSET(T1_ПН[[#This Row],[пн№]],-1,0))=T1_ПН[[#This Row],[пн№]],N(OFFSET(T1_ПН[[#This Row],[с№]],-1,0))+1,1)</f>
        <v>3</v>
      </c>
      <c r="E115" s="104" t="s">
        <v>106</v>
      </c>
      <c r="F115" s="104" t="s">
        <v>13</v>
      </c>
      <c r="G115" s="104" t="str">
        <f>IFERROR(LEFT(T1_ПН[[#This Row],[нФакултет]],SEARCH("/",T1_ПН[[#This Row],[нФакултет]])-1),T1_ПН[[#This Row],[нФакултет]])</f>
        <v>ФзФ</v>
      </c>
      <c r="I115" s="92">
        <v>1</v>
      </c>
      <c r="J115" s="209">
        <v>4.0999999999999996</v>
      </c>
      <c r="K115" s="202">
        <v>21</v>
      </c>
      <c r="L115" s="123" t="s">
        <v>103</v>
      </c>
      <c r="M115" s="1">
        <v>3</v>
      </c>
      <c r="N115" s="123" t="s">
        <v>106</v>
      </c>
      <c r="O115" s="123" t="s">
        <v>13</v>
      </c>
      <c r="P115" s="123" t="s">
        <v>13</v>
      </c>
    </row>
    <row r="116" spans="1:16" ht="15" x14ac:dyDescent="0.25">
      <c r="A116" s="98">
        <v>4.0999999999999996</v>
      </c>
      <c r="B116" s="98">
        <v>21</v>
      </c>
      <c r="C116" s="102" t="s">
        <v>103</v>
      </c>
      <c r="D116" s="100">
        <f ca="1">IF(N(OFFSET(T1_ПН[[#This Row],[пн№]],-1,0))=T1_ПН[[#This Row],[пн№]],N(OFFSET(T1_ПН[[#This Row],[с№]],-1,0))+1,1)</f>
        <v>4</v>
      </c>
      <c r="E116" s="104" t="s">
        <v>107</v>
      </c>
      <c r="F116" s="104" t="s">
        <v>13</v>
      </c>
      <c r="G116" s="104" t="str">
        <f>IFERROR(LEFT(T1_ПН[[#This Row],[нФакултет]],SEARCH("/",T1_ПН[[#This Row],[нФакултет]])-1),T1_ПН[[#This Row],[нФакултет]])</f>
        <v>ФзФ</v>
      </c>
      <c r="I116" s="92">
        <v>1</v>
      </c>
      <c r="J116" s="209">
        <v>4.0999999999999996</v>
      </c>
      <c r="K116" s="202">
        <v>21</v>
      </c>
      <c r="L116" s="123" t="s">
        <v>103</v>
      </c>
      <c r="M116" s="1">
        <v>4</v>
      </c>
      <c r="N116" s="123" t="s">
        <v>107</v>
      </c>
      <c r="O116" s="123" t="s">
        <v>13</v>
      </c>
      <c r="P116" s="123" t="s">
        <v>13</v>
      </c>
    </row>
    <row r="117" spans="1:16" ht="15" x14ac:dyDescent="0.25">
      <c r="A117" s="98">
        <v>4.0999999999999996</v>
      </c>
      <c r="B117" s="98">
        <v>21</v>
      </c>
      <c r="C117" s="102" t="s">
        <v>103</v>
      </c>
      <c r="D117" s="100">
        <f ca="1">IF(N(OFFSET(T1_ПН[[#This Row],[пн№]],-1,0))=T1_ПН[[#This Row],[пн№]],N(OFFSET(T1_ПН[[#This Row],[с№]],-1,0))+1,1)</f>
        <v>5</v>
      </c>
      <c r="E117" s="104" t="s">
        <v>108</v>
      </c>
      <c r="F117" s="104" t="s">
        <v>13</v>
      </c>
      <c r="G117" s="104" t="str">
        <f>IFERROR(LEFT(T1_ПН[[#This Row],[нФакултет]],SEARCH("/",T1_ПН[[#This Row],[нФакултет]])-1),T1_ПН[[#This Row],[нФакултет]])</f>
        <v>ФзФ</v>
      </c>
      <c r="I117" s="92">
        <v>1</v>
      </c>
      <c r="J117" s="209">
        <v>4.0999999999999996</v>
      </c>
      <c r="K117" s="202">
        <v>21</v>
      </c>
      <c r="L117" s="123" t="s">
        <v>103</v>
      </c>
      <c r="M117" s="1">
        <v>5</v>
      </c>
      <c r="N117" s="123" t="s">
        <v>108</v>
      </c>
      <c r="O117" s="123" t="s">
        <v>13</v>
      </c>
      <c r="P117" s="123" t="s">
        <v>13</v>
      </c>
    </row>
    <row r="118" spans="1:16" ht="15" x14ac:dyDescent="0.25">
      <c r="A118" s="98">
        <v>4.0999999999999996</v>
      </c>
      <c r="B118" s="98">
        <v>21</v>
      </c>
      <c r="C118" s="102" t="s">
        <v>103</v>
      </c>
      <c r="D118" s="100">
        <f ca="1">IF(N(OFFSET(T1_ПН[[#This Row],[пн№]],-1,0))=T1_ПН[[#This Row],[пн№]],N(OFFSET(T1_ПН[[#This Row],[с№]],-1,0))+1,1)</f>
        <v>6</v>
      </c>
      <c r="E118" s="104" t="s">
        <v>110</v>
      </c>
      <c r="F118" s="104" t="s">
        <v>13</v>
      </c>
      <c r="G118" s="104" t="str">
        <f>IFERROR(LEFT(T1_ПН[[#This Row],[нФакултет]],SEARCH("/",T1_ПН[[#This Row],[нФакултет]])-1),T1_ПН[[#This Row],[нФакултет]])</f>
        <v>ФзФ</v>
      </c>
      <c r="I118" s="92">
        <v>1</v>
      </c>
      <c r="J118" s="209">
        <v>4.0999999999999996</v>
      </c>
      <c r="K118" s="202">
        <v>21</v>
      </c>
      <c r="L118" s="123" t="s">
        <v>103</v>
      </c>
      <c r="M118" s="1">
        <v>6</v>
      </c>
      <c r="N118" s="123" t="s">
        <v>110</v>
      </c>
      <c r="O118" s="123" t="s">
        <v>13</v>
      </c>
      <c r="P118" s="123" t="s">
        <v>13</v>
      </c>
    </row>
    <row r="119" spans="1:16" ht="15" x14ac:dyDescent="0.25">
      <c r="A119" s="98">
        <v>4.0999999999999996</v>
      </c>
      <c r="B119" s="98">
        <v>21</v>
      </c>
      <c r="C119" s="102" t="s">
        <v>103</v>
      </c>
      <c r="D119" s="100">
        <f ca="1">IF(N(OFFSET(T1_ПН[[#This Row],[пн№]],-1,0))=T1_ПН[[#This Row],[пн№]],N(OFFSET(T1_ПН[[#This Row],[с№]],-1,0))+1,1)</f>
        <v>7</v>
      </c>
      <c r="E119" s="104" t="s">
        <v>111</v>
      </c>
      <c r="F119" s="104" t="s">
        <v>13</v>
      </c>
      <c r="G119" s="104" t="str">
        <f>IFERROR(LEFT(T1_ПН[[#This Row],[нФакултет]],SEARCH("/",T1_ПН[[#This Row],[нФакултет]])-1),T1_ПН[[#This Row],[нФакултет]])</f>
        <v>ФзФ</v>
      </c>
      <c r="I119" s="92">
        <v>1</v>
      </c>
      <c r="J119" s="209">
        <v>4.0999999999999996</v>
      </c>
      <c r="K119" s="202">
        <v>21</v>
      </c>
      <c r="L119" s="123" t="s">
        <v>103</v>
      </c>
      <c r="M119" s="1">
        <v>7</v>
      </c>
      <c r="N119" s="123" t="s">
        <v>111</v>
      </c>
      <c r="O119" s="123" t="s">
        <v>13</v>
      </c>
      <c r="P119" s="123" t="s">
        <v>13</v>
      </c>
    </row>
    <row r="120" spans="1:16" ht="15" x14ac:dyDescent="0.25">
      <c r="A120" s="98">
        <v>4.0999999999999996</v>
      </c>
      <c r="B120" s="98">
        <v>21</v>
      </c>
      <c r="C120" s="102" t="s">
        <v>103</v>
      </c>
      <c r="D120" s="100">
        <f ca="1">IF(N(OFFSET(T1_ПН[[#This Row],[пн№]],-1,0))=T1_ПН[[#This Row],[пн№]],N(OFFSET(T1_ПН[[#This Row],[с№]],-1,0))+1,1)</f>
        <v>8</v>
      </c>
      <c r="E120" s="104" t="s">
        <v>109</v>
      </c>
      <c r="F120" s="104" t="s">
        <v>13</v>
      </c>
      <c r="G120" s="104" t="str">
        <f>IFERROR(LEFT(T1_ПН[[#This Row],[нФакултет]],SEARCH("/",T1_ПН[[#This Row],[нФакултет]])-1),T1_ПН[[#This Row],[нФакултет]])</f>
        <v>ФзФ</v>
      </c>
      <c r="I120" s="92">
        <v>1</v>
      </c>
      <c r="J120" s="209">
        <v>4.0999999999999996</v>
      </c>
      <c r="K120" s="202">
        <v>21</v>
      </c>
      <c r="L120" s="123" t="s">
        <v>103</v>
      </c>
      <c r="M120" s="1">
        <v>8</v>
      </c>
      <c r="N120" s="123" t="s">
        <v>109</v>
      </c>
      <c r="O120" s="123" t="s">
        <v>13</v>
      </c>
      <c r="P120" s="123" t="s">
        <v>13</v>
      </c>
    </row>
    <row r="121" spans="1:16" ht="30" x14ac:dyDescent="0.25">
      <c r="A121" s="98">
        <v>4.0999999999999996</v>
      </c>
      <c r="B121" s="98">
        <v>21</v>
      </c>
      <c r="C121" s="102" t="s">
        <v>103</v>
      </c>
      <c r="D121" s="100">
        <f ca="1">IF(N(OFFSET(T1_ПН[[#This Row],[пн№]],-1,0))=T1_ПН[[#This Row],[пн№]],N(OFFSET(T1_ПН[[#This Row],[с№]],-1,0))+1,1)</f>
        <v>9</v>
      </c>
      <c r="E121" s="104" t="s">
        <v>144</v>
      </c>
      <c r="F121" s="104" t="s">
        <v>13</v>
      </c>
      <c r="G121" s="104" t="str">
        <f>IFERROR(LEFT(T1_ПН[[#This Row],[нФакултет]],SEARCH("/",T1_ПН[[#This Row],[нФакултет]])-1),T1_ПН[[#This Row],[нФакултет]])</f>
        <v>ФзФ</v>
      </c>
      <c r="I121" s="92">
        <v>1</v>
      </c>
      <c r="J121" s="209">
        <v>4.0999999999999996</v>
      </c>
      <c r="K121" s="202">
        <v>21</v>
      </c>
      <c r="L121" s="123" t="s">
        <v>103</v>
      </c>
      <c r="M121" s="1">
        <v>9</v>
      </c>
      <c r="N121" s="123" t="s">
        <v>144</v>
      </c>
      <c r="O121" s="123" t="s">
        <v>13</v>
      </c>
      <c r="P121" s="123" t="s">
        <v>13</v>
      </c>
    </row>
    <row r="122" spans="1:16" ht="30" x14ac:dyDescent="0.25">
      <c r="A122" s="98">
        <v>4.0999999999999996</v>
      </c>
      <c r="B122" s="98">
        <v>22</v>
      </c>
      <c r="C122" s="102" t="s">
        <v>145</v>
      </c>
      <c r="D122" s="100">
        <f ca="1">IF(N(OFFSET(T1_ПН[[#This Row],[пн№]],-1,0))=T1_ПН[[#This Row],[пн№]],N(OFFSET(T1_ПН[[#This Row],[с№]],-1,0))+1,1)</f>
        <v>1</v>
      </c>
      <c r="E122" s="104" t="s">
        <v>170</v>
      </c>
      <c r="F122" s="104" t="s">
        <v>13</v>
      </c>
      <c r="G122" s="104" t="str">
        <f>IFERROR(LEFT(T1_ПН[[#This Row],[нФакултет]],SEARCH("/",T1_ПН[[#This Row],[нФакултет]])-1),T1_ПН[[#This Row],[нФакултет]])</f>
        <v>ФзФ</v>
      </c>
      <c r="I122" s="92">
        <v>1</v>
      </c>
      <c r="J122" s="209">
        <v>4.0999999999999996</v>
      </c>
      <c r="K122" s="202">
        <v>22</v>
      </c>
      <c r="L122" s="123" t="s">
        <v>145</v>
      </c>
      <c r="M122" s="1">
        <v>1</v>
      </c>
      <c r="N122" s="123" t="s">
        <v>170</v>
      </c>
      <c r="O122" s="123" t="s">
        <v>13</v>
      </c>
      <c r="P122" s="123" t="s">
        <v>13</v>
      </c>
    </row>
    <row r="123" spans="1:16" ht="15" x14ac:dyDescent="0.25">
      <c r="A123" s="98">
        <v>5.3</v>
      </c>
      <c r="B123" s="98">
        <v>23</v>
      </c>
      <c r="C123" s="102" t="s">
        <v>112</v>
      </c>
      <c r="D123" s="100">
        <f ca="1">IF(N(OFFSET(T1_ПН[[#This Row],[пн№]],-1,0))=T1_ПН[[#This Row],[пн№]],N(OFFSET(T1_ПН[[#This Row],[с№]],-1,0))+1,1)</f>
        <v>1</v>
      </c>
      <c r="E123" s="104" t="s">
        <v>114</v>
      </c>
      <c r="F123" s="104" t="s">
        <v>13</v>
      </c>
      <c r="G123" s="104" t="str">
        <f>IFERROR(LEFT(T1_ПН[[#This Row],[нФакултет]],SEARCH("/",T1_ПН[[#This Row],[нФакултет]])-1),T1_ПН[[#This Row],[нФакултет]])</f>
        <v>ФзФ</v>
      </c>
      <c r="I123" s="92">
        <v>1</v>
      </c>
      <c r="J123" s="209">
        <v>5.3</v>
      </c>
      <c r="K123" s="202">
        <v>23</v>
      </c>
      <c r="L123" s="123" t="s">
        <v>112</v>
      </c>
      <c r="M123" s="1">
        <v>1</v>
      </c>
      <c r="N123" s="123" t="s">
        <v>114</v>
      </c>
      <c r="O123" s="123" t="s">
        <v>13</v>
      </c>
      <c r="P123" s="123" t="s">
        <v>13</v>
      </c>
    </row>
    <row r="124" spans="1:16" ht="15" x14ac:dyDescent="0.25">
      <c r="A124" s="98">
        <v>5.3</v>
      </c>
      <c r="B124" s="98">
        <v>23</v>
      </c>
      <c r="C124" s="102" t="s">
        <v>112</v>
      </c>
      <c r="D124" s="100">
        <f ca="1">IF(N(OFFSET(T1_ПН[[#This Row],[пн№]],-1,0))=T1_ПН[[#This Row],[пн№]],N(OFFSET(T1_ПН[[#This Row],[с№]],-1,0))+1,1)</f>
        <v>2</v>
      </c>
      <c r="E124" s="104" t="s">
        <v>113</v>
      </c>
      <c r="F124" s="104" t="s">
        <v>13</v>
      </c>
      <c r="G124" s="104" t="str">
        <f>IFERROR(LEFT(T1_ПН[[#This Row],[нФакултет]],SEARCH("/",T1_ПН[[#This Row],[нФакултет]])-1),T1_ПН[[#This Row],[нФакултет]])</f>
        <v>ФзФ</v>
      </c>
      <c r="I124" s="92">
        <v>1</v>
      </c>
      <c r="J124" s="209">
        <v>5.3</v>
      </c>
      <c r="K124" s="202">
        <v>23</v>
      </c>
      <c r="L124" s="123" t="s">
        <v>112</v>
      </c>
      <c r="M124" s="1">
        <v>2</v>
      </c>
      <c r="N124" s="123" t="s">
        <v>113</v>
      </c>
      <c r="O124" s="123" t="s">
        <v>13</v>
      </c>
      <c r="P124" s="123" t="s">
        <v>13</v>
      </c>
    </row>
    <row r="125" spans="1:16" ht="15" x14ac:dyDescent="0.25">
      <c r="A125" s="98">
        <v>5.3</v>
      </c>
      <c r="B125" s="98">
        <v>23</v>
      </c>
      <c r="C125" s="99" t="s">
        <v>112</v>
      </c>
      <c r="D125" s="100">
        <f ca="1">IF(N(OFFSET(T1_ПН[[#This Row],[пн№]],-1,0))=T1_ПН[[#This Row],[пн№]],N(OFFSET(T1_ПН[[#This Row],[с№]],-1,0))+1,1)</f>
        <v>3</v>
      </c>
      <c r="E125" s="104" t="s">
        <v>192</v>
      </c>
      <c r="F125" s="101" t="s">
        <v>13</v>
      </c>
      <c r="G125" s="104" t="str">
        <f>IFERROR(LEFT(T1_ПН[[#This Row],[нФакултет]],SEARCH("/",T1_ПН[[#This Row],[нФакултет]])-1),T1_ПН[[#This Row],[нФакултет]])</f>
        <v>ФзФ</v>
      </c>
      <c r="I125" s="92">
        <v>0</v>
      </c>
      <c r="J125" s="209">
        <v>5.3</v>
      </c>
      <c r="K125" s="202">
        <v>23</v>
      </c>
      <c r="L125" s="123" t="s">
        <v>112</v>
      </c>
      <c r="M125" s="1">
        <v>3</v>
      </c>
      <c r="N125" s="123" t="s">
        <v>192</v>
      </c>
      <c r="O125" s="123" t="s">
        <v>13</v>
      </c>
      <c r="P125" s="123" t="s">
        <v>13</v>
      </c>
    </row>
    <row r="126" spans="1:16" ht="15" x14ac:dyDescent="0.25">
      <c r="A126" s="113">
        <v>4.5999999999999996</v>
      </c>
      <c r="B126" s="98">
        <v>24</v>
      </c>
      <c r="C126" s="99" t="s">
        <v>171</v>
      </c>
      <c r="D126" s="100">
        <f ca="1">IF(N(OFFSET(T1_ПН[[#This Row],[пн№]],-1,0))=T1_ПН[[#This Row],[пн№]],N(OFFSET(T1_ПН[[#This Row],[с№]],-1,0))+1,1)</f>
        <v>1</v>
      </c>
      <c r="E126" s="101" t="s">
        <v>115</v>
      </c>
      <c r="F126" s="101" t="s">
        <v>15</v>
      </c>
      <c r="G126" s="101" t="str">
        <f>IFERROR(LEFT(T1_ПН[[#This Row],[нФакултет]],SEARCH("/",T1_ПН[[#This Row],[нФакултет]])-1),T1_ПН[[#This Row],[нФакултет]])</f>
        <v>ФМИ</v>
      </c>
      <c r="I126" s="92">
        <v>1</v>
      </c>
      <c r="J126" s="209">
        <v>4.5999999999999996</v>
      </c>
      <c r="K126" s="202">
        <v>24</v>
      </c>
      <c r="L126" s="123" t="s">
        <v>171</v>
      </c>
      <c r="M126" s="1">
        <v>1</v>
      </c>
      <c r="N126" s="123" t="s">
        <v>115</v>
      </c>
      <c r="O126" s="123" t="s">
        <v>15</v>
      </c>
      <c r="P126" s="123" t="s">
        <v>15</v>
      </c>
    </row>
    <row r="127" spans="1:16" ht="15" x14ac:dyDescent="0.25">
      <c r="A127" s="113">
        <v>4.5999999999999996</v>
      </c>
      <c r="B127" s="98">
        <v>24</v>
      </c>
      <c r="C127" s="99" t="s">
        <v>171</v>
      </c>
      <c r="D127" s="100">
        <f ca="1">IF(N(OFFSET(T1_ПН[[#This Row],[пн№]],-1,0))=T1_ПН[[#This Row],[пн№]],N(OFFSET(T1_ПН[[#This Row],[с№]],-1,0))+1,1)</f>
        <v>2</v>
      </c>
      <c r="E127" s="101" t="s">
        <v>116</v>
      </c>
      <c r="F127" s="101" t="s">
        <v>15</v>
      </c>
      <c r="G127" s="101" t="str">
        <f>IFERROR(LEFT(T1_ПН[[#This Row],[нФакултет]],SEARCH("/",T1_ПН[[#This Row],[нФакултет]])-1),T1_ПН[[#This Row],[нФакултет]])</f>
        <v>ФМИ</v>
      </c>
      <c r="I127" s="92">
        <v>1</v>
      </c>
      <c r="J127" s="209">
        <v>4.5999999999999996</v>
      </c>
      <c r="K127" s="202">
        <v>24</v>
      </c>
      <c r="L127" s="123" t="s">
        <v>171</v>
      </c>
      <c r="M127" s="1">
        <v>2</v>
      </c>
      <c r="N127" s="123" t="s">
        <v>116</v>
      </c>
      <c r="O127" s="123" t="s">
        <v>15</v>
      </c>
      <c r="P127" s="123" t="s">
        <v>15</v>
      </c>
    </row>
    <row r="128" spans="1:16" ht="15" x14ac:dyDescent="0.25">
      <c r="A128" s="113">
        <v>4.5999999999999996</v>
      </c>
      <c r="B128" s="98">
        <v>24</v>
      </c>
      <c r="C128" s="99" t="s">
        <v>171</v>
      </c>
      <c r="D128" s="100">
        <f ca="1">IF(N(OFFSET(T1_ПН[[#This Row],[пн№]],-1,0))=T1_ПН[[#This Row],[пн№]],N(OFFSET(T1_ПН[[#This Row],[с№]],-1,0))+1,1)</f>
        <v>3</v>
      </c>
      <c r="E128" s="101" t="s">
        <v>117</v>
      </c>
      <c r="F128" s="101" t="s">
        <v>15</v>
      </c>
      <c r="G128" s="101" t="str">
        <f>IFERROR(LEFT(T1_ПН[[#This Row],[нФакултет]],SEARCH("/",T1_ПН[[#This Row],[нФакултет]])-1),T1_ПН[[#This Row],[нФакултет]])</f>
        <v>ФМИ</v>
      </c>
      <c r="I128" s="92">
        <v>1</v>
      </c>
      <c r="J128" s="209">
        <v>4.5999999999999996</v>
      </c>
      <c r="K128" s="202">
        <v>24</v>
      </c>
      <c r="L128" s="123" t="s">
        <v>171</v>
      </c>
      <c r="M128" s="1">
        <v>3</v>
      </c>
      <c r="N128" s="123" t="s">
        <v>117</v>
      </c>
      <c r="O128" s="123" t="s">
        <v>15</v>
      </c>
      <c r="P128" s="123" t="s">
        <v>15</v>
      </c>
    </row>
    <row r="129" spans="1:16" ht="15" x14ac:dyDescent="0.25">
      <c r="A129" s="113">
        <v>4.5999999999999996</v>
      </c>
      <c r="B129" s="98">
        <v>24</v>
      </c>
      <c r="C129" s="99" t="s">
        <v>171</v>
      </c>
      <c r="D129" s="100">
        <f ca="1">IF(N(OFFSET(T1_ПН[[#This Row],[пн№]],-1,0))=T1_ПН[[#This Row],[пн№]],N(OFFSET(T1_ПН[[#This Row],[с№]],-1,0))+1,1)</f>
        <v>4</v>
      </c>
      <c r="E129" s="101" t="s">
        <v>118</v>
      </c>
      <c r="F129" s="101" t="s">
        <v>15</v>
      </c>
      <c r="G129" s="101" t="str">
        <f>IFERROR(LEFT(T1_ПН[[#This Row],[нФакултет]],SEARCH("/",T1_ПН[[#This Row],[нФакултет]])-1),T1_ПН[[#This Row],[нФакултет]])</f>
        <v>ФМИ</v>
      </c>
      <c r="I129" s="92">
        <v>1</v>
      </c>
      <c r="J129" s="209">
        <v>4.5999999999999996</v>
      </c>
      <c r="K129" s="202">
        <v>24</v>
      </c>
      <c r="L129" s="123" t="s">
        <v>171</v>
      </c>
      <c r="M129" s="1">
        <v>4</v>
      </c>
      <c r="N129" s="123" t="s">
        <v>118</v>
      </c>
      <c r="O129" s="123" t="s">
        <v>15</v>
      </c>
      <c r="P129" s="123" t="s">
        <v>15</v>
      </c>
    </row>
    <row r="130" spans="1:16" ht="15" x14ac:dyDescent="0.25">
      <c r="A130" s="113">
        <v>4.5</v>
      </c>
      <c r="B130" s="98">
        <v>25</v>
      </c>
      <c r="C130" s="99" t="s">
        <v>119</v>
      </c>
      <c r="D130" s="100">
        <f ca="1">IF(N(OFFSET(T1_ПН[[#This Row],[пн№]],-1,0))=T1_ПН[[#This Row],[пн№]],N(OFFSET(T1_ПН[[#This Row],[с№]],-1,0))+1,1)</f>
        <v>1</v>
      </c>
      <c r="E130" s="101" t="s">
        <v>119</v>
      </c>
      <c r="F130" s="101" t="s">
        <v>15</v>
      </c>
      <c r="G130" s="101" t="str">
        <f>IFERROR(LEFT(T1_ПН[[#This Row],[нФакултет]],SEARCH("/",T1_ПН[[#This Row],[нФакултет]])-1),T1_ПН[[#This Row],[нФакултет]])</f>
        <v>ФМИ</v>
      </c>
      <c r="I130" s="92">
        <v>1</v>
      </c>
      <c r="J130" s="209">
        <v>4.5</v>
      </c>
      <c r="K130" s="202">
        <v>25</v>
      </c>
      <c r="L130" s="123" t="s">
        <v>119</v>
      </c>
      <c r="M130" s="1">
        <v>1</v>
      </c>
      <c r="N130" s="123" t="s">
        <v>119</v>
      </c>
      <c r="O130" s="123" t="s">
        <v>15</v>
      </c>
      <c r="P130" s="123" t="s">
        <v>15</v>
      </c>
    </row>
    <row r="131" spans="1:16" ht="15" x14ac:dyDescent="0.25">
      <c r="A131" s="113">
        <v>4.5</v>
      </c>
      <c r="B131" s="98">
        <v>25</v>
      </c>
      <c r="C131" s="99" t="s">
        <v>119</v>
      </c>
      <c r="D131" s="100">
        <f ca="1">IF(N(OFFSET(T1_ПН[[#This Row],[пн№]],-1,0))=T1_ПН[[#This Row],[пн№]],N(OFFSET(T1_ПН[[#This Row],[с№]],-1,0))+1,1)</f>
        <v>2</v>
      </c>
      <c r="E131" s="104" t="s">
        <v>121</v>
      </c>
      <c r="F131" s="101" t="s">
        <v>15</v>
      </c>
      <c r="G131" s="104" t="str">
        <f>IFERROR(LEFT(T1_ПН[[#This Row],[нФакултет]],SEARCH("/",T1_ПН[[#This Row],[нФакултет]])-1),T1_ПН[[#This Row],[нФакултет]])</f>
        <v>ФМИ</v>
      </c>
      <c r="I131" s="92">
        <v>1</v>
      </c>
      <c r="J131" s="209">
        <v>4.5</v>
      </c>
      <c r="K131" s="202">
        <v>25</v>
      </c>
      <c r="L131" s="123" t="s">
        <v>119</v>
      </c>
      <c r="M131" s="1">
        <v>2</v>
      </c>
      <c r="N131" s="123" t="s">
        <v>121</v>
      </c>
      <c r="O131" s="123" t="s">
        <v>15</v>
      </c>
      <c r="P131" s="123" t="s">
        <v>15</v>
      </c>
    </row>
    <row r="132" spans="1:16" ht="15" x14ac:dyDescent="0.25">
      <c r="A132" s="113">
        <v>4.5</v>
      </c>
      <c r="B132" s="98">
        <v>25</v>
      </c>
      <c r="C132" s="99" t="s">
        <v>119</v>
      </c>
      <c r="D132" s="100">
        <f ca="1">IF(N(OFFSET(T1_ПН[[#This Row],[пн№]],-1,0))=T1_ПН[[#This Row],[пн№]],N(OFFSET(T1_ПН[[#This Row],[с№]],-1,0))+1,1)</f>
        <v>3</v>
      </c>
      <c r="E132" s="101" t="s">
        <v>120</v>
      </c>
      <c r="F132" s="101" t="s">
        <v>15</v>
      </c>
      <c r="G132" s="101" t="str">
        <f>IFERROR(LEFT(T1_ПН[[#This Row],[нФакултет]],SEARCH("/",T1_ПН[[#This Row],[нФакултет]])-1),T1_ПН[[#This Row],[нФакултет]])</f>
        <v>ФМИ</v>
      </c>
      <c r="I132" s="92">
        <v>1</v>
      </c>
      <c r="J132" s="209">
        <v>4.5</v>
      </c>
      <c r="K132" s="202">
        <v>25</v>
      </c>
      <c r="L132" s="123" t="s">
        <v>119</v>
      </c>
      <c r="M132" s="1">
        <v>3</v>
      </c>
      <c r="N132" s="123" t="s">
        <v>120</v>
      </c>
      <c r="O132" s="123" t="s">
        <v>15</v>
      </c>
      <c r="P132" s="123" t="s">
        <v>15</v>
      </c>
    </row>
    <row r="133" spans="1:16" ht="15" x14ac:dyDescent="0.25">
      <c r="A133" s="98">
        <v>4.2</v>
      </c>
      <c r="B133" s="98">
        <v>26</v>
      </c>
      <c r="C133" s="102" t="s">
        <v>122</v>
      </c>
      <c r="D133" s="100">
        <f ca="1">IF(N(OFFSET(T1_ПН[[#This Row],[пн№]],-1,0))=T1_ПН[[#This Row],[пн№]],N(OFFSET(T1_ПН[[#This Row],[с№]],-1,0))+1,1)</f>
        <v>1</v>
      </c>
      <c r="E133" s="104" t="s">
        <v>123</v>
      </c>
      <c r="F133" s="104" t="s">
        <v>18</v>
      </c>
      <c r="G133" s="104" t="str">
        <f>IFERROR(LEFT(T1_ПН[[#This Row],[нФакултет]],SEARCH("/",T1_ПН[[#This Row],[нФакултет]])-1),T1_ПН[[#This Row],[нФакултет]])</f>
        <v>ФХФ</v>
      </c>
      <c r="I133" s="92">
        <v>1</v>
      </c>
      <c r="J133" s="209">
        <v>4.2</v>
      </c>
      <c r="K133" s="202">
        <v>26</v>
      </c>
      <c r="L133" s="123" t="s">
        <v>122</v>
      </c>
      <c r="M133" s="1">
        <v>1</v>
      </c>
      <c r="N133" s="123" t="s">
        <v>123</v>
      </c>
      <c r="O133" s="123" t="s">
        <v>18</v>
      </c>
      <c r="P133" s="123" t="s">
        <v>18</v>
      </c>
    </row>
    <row r="134" spans="1:16" ht="15" x14ac:dyDescent="0.25">
      <c r="A134" s="98">
        <v>4.2</v>
      </c>
      <c r="B134" s="98">
        <v>26</v>
      </c>
      <c r="C134" s="102" t="s">
        <v>122</v>
      </c>
      <c r="D134" s="100">
        <f ca="1">IF(N(OFFSET(T1_ПН[[#This Row],[пн№]],-1,0))=T1_ПН[[#This Row],[пн№]],N(OFFSET(T1_ПН[[#This Row],[с№]],-1,0))+1,1)</f>
        <v>2</v>
      </c>
      <c r="E134" s="103" t="s">
        <v>124</v>
      </c>
      <c r="F134" s="104" t="s">
        <v>18</v>
      </c>
      <c r="G134" s="117" t="str">
        <f>IFERROR(LEFT(T1_ПН[[#This Row],[нФакултет]],SEARCH("/",T1_ПН[[#This Row],[нФакултет]])-1),T1_ПН[[#This Row],[нФакултет]])</f>
        <v>ФХФ</v>
      </c>
      <c r="I134" s="92">
        <v>1</v>
      </c>
      <c r="J134" s="209">
        <v>4.2</v>
      </c>
      <c r="K134" s="202">
        <v>26</v>
      </c>
      <c r="L134" s="123" t="s">
        <v>122</v>
      </c>
      <c r="M134" s="1">
        <v>2</v>
      </c>
      <c r="N134" s="123" t="s">
        <v>124</v>
      </c>
      <c r="O134" s="123" t="s">
        <v>18</v>
      </c>
      <c r="P134" s="123" t="s">
        <v>18</v>
      </c>
    </row>
    <row r="135" spans="1:16" ht="15" x14ac:dyDescent="0.25">
      <c r="A135" s="98">
        <v>4.2</v>
      </c>
      <c r="B135" s="98">
        <v>26</v>
      </c>
      <c r="C135" s="102" t="s">
        <v>122</v>
      </c>
      <c r="D135" s="100">
        <f ca="1">IF(N(OFFSET(T1_ПН[[#This Row],[пн№]],-1,0))=T1_ПН[[#This Row],[пн№]],N(OFFSET(T1_ПН[[#This Row],[с№]],-1,0))+1,1)</f>
        <v>3</v>
      </c>
      <c r="E135" s="103" t="s">
        <v>125</v>
      </c>
      <c r="F135" s="104" t="s">
        <v>18</v>
      </c>
      <c r="G135" s="117" t="str">
        <f>IFERROR(LEFT(T1_ПН[[#This Row],[нФакултет]],SEARCH("/",T1_ПН[[#This Row],[нФакултет]])-1),T1_ПН[[#This Row],[нФакултет]])</f>
        <v>ФХФ</v>
      </c>
      <c r="I135" s="92">
        <v>1</v>
      </c>
      <c r="J135" s="209">
        <v>4.2</v>
      </c>
      <c r="K135" s="202">
        <v>26</v>
      </c>
      <c r="L135" s="123" t="s">
        <v>122</v>
      </c>
      <c r="M135" s="1">
        <v>3</v>
      </c>
      <c r="N135" s="123" t="s">
        <v>125</v>
      </c>
      <c r="O135" s="123" t="s">
        <v>18</v>
      </c>
      <c r="P135" s="123" t="s">
        <v>18</v>
      </c>
    </row>
    <row r="136" spans="1:16" ht="15" x14ac:dyDescent="0.25">
      <c r="A136" s="98">
        <v>4.2</v>
      </c>
      <c r="B136" s="98">
        <v>26</v>
      </c>
      <c r="C136" s="102" t="s">
        <v>122</v>
      </c>
      <c r="D136" s="100">
        <f ca="1">IF(N(OFFSET(T1_ПН[[#This Row],[пн№]],-1,0))=T1_ПН[[#This Row],[пн№]],N(OFFSET(T1_ПН[[#This Row],[с№]],-1,0))+1,1)</f>
        <v>4</v>
      </c>
      <c r="E136" s="103" t="s">
        <v>126</v>
      </c>
      <c r="F136" s="104" t="s">
        <v>18</v>
      </c>
      <c r="G136" s="117" t="str">
        <f>IFERROR(LEFT(T1_ПН[[#This Row],[нФакултет]],SEARCH("/",T1_ПН[[#This Row],[нФакултет]])-1),T1_ПН[[#This Row],[нФакултет]])</f>
        <v>ФХФ</v>
      </c>
      <c r="I136" s="92">
        <v>1</v>
      </c>
      <c r="J136" s="209">
        <v>4.2</v>
      </c>
      <c r="K136" s="202">
        <v>26</v>
      </c>
      <c r="L136" s="123" t="s">
        <v>122</v>
      </c>
      <c r="M136" s="1">
        <v>4</v>
      </c>
      <c r="N136" s="123" t="s">
        <v>126</v>
      </c>
      <c r="O136" s="123" t="s">
        <v>18</v>
      </c>
      <c r="P136" s="123" t="s">
        <v>18</v>
      </c>
    </row>
    <row r="137" spans="1:16" ht="15" x14ac:dyDescent="0.25">
      <c r="A137" s="98">
        <v>4.2</v>
      </c>
      <c r="B137" s="98">
        <v>26</v>
      </c>
      <c r="C137" s="102" t="s">
        <v>122</v>
      </c>
      <c r="D137" s="100">
        <f ca="1">IF(N(OFFSET(T1_ПН[[#This Row],[пн№]],-1,0))=T1_ПН[[#This Row],[пн№]],N(OFFSET(T1_ПН[[#This Row],[с№]],-1,0))+1,1)</f>
        <v>5</v>
      </c>
      <c r="E137" s="104" t="s">
        <v>127</v>
      </c>
      <c r="F137" s="104" t="s">
        <v>18</v>
      </c>
      <c r="G137" s="104" t="str">
        <f>IFERROR(LEFT(T1_ПН[[#This Row],[нФакултет]],SEARCH("/",T1_ПН[[#This Row],[нФакултет]])-1),T1_ПН[[#This Row],[нФакултет]])</f>
        <v>ФХФ</v>
      </c>
      <c r="I137" s="92">
        <v>1</v>
      </c>
      <c r="J137" s="209">
        <v>4.2</v>
      </c>
      <c r="K137" s="202">
        <v>26</v>
      </c>
      <c r="L137" s="123" t="s">
        <v>122</v>
      </c>
      <c r="M137" s="1">
        <v>5</v>
      </c>
      <c r="N137" s="123" t="s">
        <v>127</v>
      </c>
      <c r="O137" s="123" t="s">
        <v>18</v>
      </c>
      <c r="P137" s="123" t="s">
        <v>18</v>
      </c>
    </row>
    <row r="138" spans="1:16" ht="15" x14ac:dyDescent="0.25">
      <c r="A138" s="98">
        <v>7.5</v>
      </c>
      <c r="B138" s="98">
        <v>27</v>
      </c>
      <c r="C138" s="102" t="s">
        <v>128</v>
      </c>
      <c r="D138" s="100">
        <f ca="1">IF(N(OFFSET(T1_ПН[[#This Row],[пн№]],-1,0))=T1_ПН[[#This Row],[пн№]],N(OFFSET(T1_ПН[[#This Row],[с№]],-1,0))+1,1)</f>
        <v>1</v>
      </c>
      <c r="E138" s="104" t="s">
        <v>129</v>
      </c>
      <c r="F138" s="104" t="s">
        <v>11</v>
      </c>
      <c r="G138" s="104" t="str">
        <f>IFERROR(LEFT(T1_ПН[[#This Row],[нФакултет]],SEARCH("/",T1_ПН[[#This Row],[нФакултет]])-1),T1_ПН[[#This Row],[нФакултет]])</f>
        <v>МФ</v>
      </c>
      <c r="I138" s="92">
        <v>1</v>
      </c>
      <c r="J138" s="209">
        <v>7.5</v>
      </c>
      <c r="K138" s="202">
        <v>27</v>
      </c>
      <c r="L138" s="123" t="s">
        <v>128</v>
      </c>
      <c r="M138" s="1">
        <v>1</v>
      </c>
      <c r="N138" s="123" t="s">
        <v>129</v>
      </c>
      <c r="O138" s="123" t="s">
        <v>11</v>
      </c>
      <c r="P138" s="123" t="s">
        <v>11</v>
      </c>
    </row>
    <row r="139" spans="1:16" ht="15" x14ac:dyDescent="0.25">
      <c r="A139" s="98">
        <v>8.1999999999999993</v>
      </c>
      <c r="B139" s="98">
        <v>28</v>
      </c>
      <c r="C139" s="102" t="s">
        <v>153</v>
      </c>
      <c r="D139" s="100">
        <f ca="1">IF(N(OFFSET(T1_ПН[[#This Row],[пн№]],-1,0))=T1_ПН[[#This Row],[пн№]],N(OFFSET(T1_ПН[[#This Row],[с№]],-1,0))+1,1)</f>
        <v>1</v>
      </c>
      <c r="E139" s="104" t="s">
        <v>130</v>
      </c>
      <c r="F139" s="104" t="s">
        <v>26</v>
      </c>
      <c r="G139" s="104" t="str">
        <f>IFERROR(LEFT(T1_ПН[[#This Row],[нФакултет]],SEARCH("/",T1_ПН[[#This Row],[нФакултет]])-1),T1_ПН[[#This Row],[нФакултет]])</f>
        <v>ФНОИ</v>
      </c>
      <c r="I139" s="92">
        <v>1</v>
      </c>
      <c r="J139" s="209">
        <v>8.1999999999999993</v>
      </c>
      <c r="K139" s="202">
        <v>28</v>
      </c>
      <c r="L139" s="123" t="s">
        <v>153</v>
      </c>
      <c r="M139" s="1">
        <v>1</v>
      </c>
      <c r="N139" s="123" t="s">
        <v>130</v>
      </c>
      <c r="O139" s="123" t="s">
        <v>26</v>
      </c>
      <c r="P139" s="123" t="s">
        <v>26</v>
      </c>
    </row>
    <row r="140" spans="1:16" ht="15" x14ac:dyDescent="0.25">
      <c r="A140" s="98">
        <v>8.3000000000000007</v>
      </c>
      <c r="B140" s="98">
        <v>29</v>
      </c>
      <c r="C140" s="102" t="s">
        <v>131</v>
      </c>
      <c r="D140" s="100">
        <f ca="1">IF(N(OFFSET(T1_ПН[[#This Row],[пн№]],-1,0))=T1_ПН[[#This Row],[пн№]],N(OFFSET(T1_ПН[[#This Row],[с№]],-1,0))+1,1)</f>
        <v>1</v>
      </c>
      <c r="E140" s="104" t="s">
        <v>132</v>
      </c>
      <c r="F140" s="104" t="s">
        <v>26</v>
      </c>
      <c r="G140" s="104" t="str">
        <f>IFERROR(LEFT(T1_ПН[[#This Row],[нФакултет]],SEARCH("/",T1_ПН[[#This Row],[нФакултет]])-1),T1_ПН[[#This Row],[нФакултет]])</f>
        <v>ФНОИ</v>
      </c>
      <c r="I140" s="92">
        <v>1</v>
      </c>
      <c r="J140" s="209">
        <v>8.3000000000000007</v>
      </c>
      <c r="K140" s="202">
        <v>29</v>
      </c>
      <c r="L140" s="123" t="s">
        <v>131</v>
      </c>
      <c r="M140" s="1">
        <v>1</v>
      </c>
      <c r="N140" s="123" t="s">
        <v>132</v>
      </c>
      <c r="O140" s="123" t="s">
        <v>26</v>
      </c>
      <c r="P140" s="123" t="s">
        <v>26</v>
      </c>
    </row>
    <row r="141" spans="1:16" ht="15" x14ac:dyDescent="0.25">
      <c r="A141" s="98">
        <v>7.1</v>
      </c>
      <c r="B141" s="98">
        <v>30</v>
      </c>
      <c r="C141" s="102" t="s">
        <v>133</v>
      </c>
      <c r="D141" s="100">
        <f ca="1">IF(N(OFFSET(T1_ПН[[#This Row],[пн№]],-1,0))=T1_ПН[[#This Row],[пн№]],N(OFFSET(T1_ПН[[#This Row],[с№]],-1,0))+1,1)</f>
        <v>1</v>
      </c>
      <c r="E141" s="104" t="s">
        <v>133</v>
      </c>
      <c r="F141" s="104" t="s">
        <v>11</v>
      </c>
      <c r="G141" s="104" t="str">
        <f>IFERROR(LEFT(T1_ПН[[#This Row],[нФакултет]],SEARCH("/",T1_ПН[[#This Row],[нФакултет]])-1),T1_ПН[[#This Row],[нФакултет]])</f>
        <v>МФ</v>
      </c>
      <c r="I141" s="92">
        <v>1</v>
      </c>
      <c r="J141" s="209">
        <v>7.1</v>
      </c>
      <c r="K141" s="202">
        <v>30</v>
      </c>
      <c r="L141" s="123" t="s">
        <v>133</v>
      </c>
      <c r="M141" s="1">
        <v>1</v>
      </c>
      <c r="N141" s="123" t="s">
        <v>133</v>
      </c>
      <c r="O141" s="123" t="s">
        <v>11</v>
      </c>
      <c r="P141" s="123" t="s">
        <v>11</v>
      </c>
    </row>
    <row r="142" spans="1:16" ht="15" x14ac:dyDescent="0.25">
      <c r="A142" s="196">
        <v>7.1</v>
      </c>
      <c r="B142" s="196">
        <v>30</v>
      </c>
      <c r="C142" s="197" t="s">
        <v>133</v>
      </c>
      <c r="D142" s="196">
        <f ca="1">IF(N(OFFSET(T1_ПН[[#This Row],[пн№]],-1,0))=T1_ПН[[#This Row],[пн№]],N(OFFSET(T1_ПН[[#This Row],[с№]],-1,0))+1,1)</f>
        <v>2</v>
      </c>
      <c r="E142" s="198" t="s">
        <v>189</v>
      </c>
      <c r="F142" s="198" t="s">
        <v>11</v>
      </c>
      <c r="G142" s="199" t="str">
        <f>IFERROR(LEFT(T1_ПН[[#This Row],[нФакултет]],SEARCH("/",T1_ПН[[#This Row],[нФакултет]])-1),T1_ПН[[#This Row],[нФакултет]])</f>
        <v>МФ</v>
      </c>
      <c r="I142" s="92">
        <v>1</v>
      </c>
      <c r="J142" s="209">
        <v>7.1</v>
      </c>
      <c r="K142" s="202">
        <v>30</v>
      </c>
      <c r="L142" s="123" t="s">
        <v>133</v>
      </c>
      <c r="M142" s="1">
        <v>2</v>
      </c>
      <c r="N142" s="123" t="s">
        <v>189</v>
      </c>
      <c r="O142" s="123" t="s">
        <v>11</v>
      </c>
      <c r="P142" s="123" t="s">
        <v>11</v>
      </c>
    </row>
    <row r="143" spans="1:16" ht="15" x14ac:dyDescent="0.25">
      <c r="A143" s="98">
        <v>7.3</v>
      </c>
      <c r="B143" s="98">
        <v>31</v>
      </c>
      <c r="C143" s="102" t="s">
        <v>134</v>
      </c>
      <c r="D143" s="100">
        <f ca="1">IF(N(OFFSET(T1_ПН[[#This Row],[пн№]],-1,0))=T1_ПН[[#This Row],[пн№]],N(OFFSET(T1_ПН[[#This Row],[с№]],-1,0))+1,1)</f>
        <v>1</v>
      </c>
      <c r="E143" s="104" t="s">
        <v>134</v>
      </c>
      <c r="F143" s="104" t="s">
        <v>18</v>
      </c>
      <c r="G143" s="104" t="str">
        <f>IFERROR(LEFT(T1_ПН[[#This Row],[нФакултет]],SEARCH("/",T1_ПН[[#This Row],[нФакултет]])-1),T1_ПН[[#This Row],[нФакултет]])</f>
        <v>ФХФ</v>
      </c>
      <c r="I143" s="92">
        <v>1</v>
      </c>
      <c r="J143" s="209">
        <v>7.3</v>
      </c>
      <c r="K143" s="202">
        <v>31</v>
      </c>
      <c r="L143" s="123" t="s">
        <v>134</v>
      </c>
      <c r="M143" s="1">
        <v>1</v>
      </c>
      <c r="N143" s="123" t="s">
        <v>134</v>
      </c>
      <c r="O143" s="123" t="s">
        <v>18</v>
      </c>
      <c r="P143" s="123" t="s">
        <v>18</v>
      </c>
    </row>
    <row r="144" spans="1:16" ht="15" x14ac:dyDescent="0.25">
      <c r="A144" s="196">
        <v>7.3</v>
      </c>
      <c r="B144" s="196">
        <v>31</v>
      </c>
      <c r="C144" s="197" t="s">
        <v>134</v>
      </c>
      <c r="D144" s="196">
        <f ca="1">IF(N(OFFSET(T1_ПН[[#This Row],[пн№]],-1,0))=T1_ПН[[#This Row],[пн№]],N(OFFSET(T1_ПН[[#This Row],[с№]],-1,0))+1,1)</f>
        <v>2</v>
      </c>
      <c r="E144" s="198" t="s">
        <v>241</v>
      </c>
      <c r="F144" s="198" t="s">
        <v>18</v>
      </c>
      <c r="G144" s="199" t="str">
        <f>IFERROR(LEFT(T1_ПН[[#This Row],[нФакултет]],SEARCH("/",T1_ПН[[#This Row],[нФакултет]])-1),T1_ПН[[#This Row],[нФакултет]])</f>
        <v>ФХФ</v>
      </c>
      <c r="I144" s="92">
        <v>1</v>
      </c>
      <c r="J144" s="209">
        <v>7.3</v>
      </c>
      <c r="K144" s="202">
        <v>31</v>
      </c>
      <c r="L144" s="123" t="s">
        <v>134</v>
      </c>
      <c r="M144" s="1">
        <v>2</v>
      </c>
      <c r="N144" s="123" t="s">
        <v>241</v>
      </c>
      <c r="O144" s="123" t="s">
        <v>18</v>
      </c>
      <c r="P144" s="123" t="s">
        <v>18</v>
      </c>
    </row>
    <row r="145" spans="1:16" ht="15" x14ac:dyDescent="0.25">
      <c r="A145" s="114">
        <v>9.9</v>
      </c>
      <c r="B145" s="98">
        <v>32</v>
      </c>
      <c r="C145" s="96" t="s">
        <v>146</v>
      </c>
      <c r="D145" s="100">
        <f ca="1">IF(N(OFFSET(T1_ПН[[#This Row],[пн№]],-1,0))=T1_ПН[[#This Row],[пн№]],N(OFFSET(T1_ПН[[#This Row],[с№]],-1,0))+1,1)</f>
        <v>1</v>
      </c>
      <c r="E145" s="115" t="s">
        <v>213</v>
      </c>
      <c r="F145" s="97" t="s">
        <v>200</v>
      </c>
      <c r="G145" s="115" t="str">
        <f>IFERROR(LEFT(T1_ПН[[#This Row],[нФакултет]],SEARCH("/",T1_ПН[[#This Row],[нФакултет]])-1),T1_ПН[[#This Row],[нФакултет]])</f>
        <v>ЕФ</v>
      </c>
      <c r="I145" s="92">
        <v>0</v>
      </c>
      <c r="J145" s="209">
        <v>9.9</v>
      </c>
      <c r="K145" s="202">
        <v>32</v>
      </c>
      <c r="L145" s="123" t="s">
        <v>146</v>
      </c>
      <c r="M145" s="1">
        <v>1</v>
      </c>
      <c r="N145" s="123" t="s">
        <v>213</v>
      </c>
      <c r="O145" s="123" t="s">
        <v>200</v>
      </c>
      <c r="P145" s="123" t="s">
        <v>200</v>
      </c>
    </row>
    <row r="146" spans="1:16" ht="15" x14ac:dyDescent="0.25">
      <c r="A146" s="83"/>
      <c r="B146" s="83"/>
      <c r="C146" s="83"/>
      <c r="D146" s="83"/>
    </row>
    <row r="147" spans="1:16" ht="15" x14ac:dyDescent="0.25">
      <c r="A147" s="83"/>
      <c r="B147" s="83"/>
      <c r="C147" s="83"/>
      <c r="D147" s="83"/>
    </row>
    <row r="148" spans="1:16" ht="15" x14ac:dyDescent="0.25">
      <c r="A148" s="83"/>
      <c r="B148" s="83"/>
      <c r="C148" s="83"/>
      <c r="D148" s="83"/>
    </row>
    <row r="149" spans="1:16" ht="15" x14ac:dyDescent="0.25">
      <c r="A149" s="83"/>
      <c r="B149" s="83"/>
      <c r="C149" s="83"/>
      <c r="D149" s="83"/>
    </row>
    <row r="150" spans="1:16" ht="15" x14ac:dyDescent="0.25">
      <c r="A150" s="83"/>
      <c r="B150" s="83"/>
      <c r="C150" s="83"/>
      <c r="D150" s="83"/>
    </row>
    <row r="151" spans="1:16" ht="15" x14ac:dyDescent="0.25">
      <c r="A151" s="83"/>
      <c r="B151" s="83"/>
      <c r="C151" s="83"/>
      <c r="D151" s="83"/>
    </row>
    <row r="152" spans="1:16" ht="15" x14ac:dyDescent="0.25">
      <c r="A152" s="83"/>
      <c r="B152" s="83"/>
      <c r="C152" s="83"/>
      <c r="D152" s="83"/>
    </row>
    <row r="153" spans="1:16" ht="15" x14ac:dyDescent="0.25">
      <c r="A153" s="83"/>
      <c r="B153" s="83"/>
      <c r="C153" s="83"/>
      <c r="D153" s="83"/>
    </row>
    <row r="154" spans="1:16" ht="15" x14ac:dyDescent="0.25">
      <c r="A154" s="83"/>
      <c r="B154" s="83"/>
      <c r="C154" s="83"/>
      <c r="D154" s="83"/>
    </row>
    <row r="155" spans="1:16" ht="15" x14ac:dyDescent="0.25">
      <c r="A155" s="83"/>
      <c r="B155" s="83"/>
      <c r="C155" s="83"/>
      <c r="D155" s="83"/>
    </row>
    <row r="156" spans="1:16" ht="15" x14ac:dyDescent="0.25">
      <c r="A156" s="83"/>
      <c r="B156" s="83"/>
      <c r="C156" s="83"/>
      <c r="D156" s="83"/>
    </row>
    <row r="157" spans="1:16" ht="15" x14ac:dyDescent="0.25">
      <c r="A157" s="83"/>
      <c r="B157" s="83"/>
      <c r="C157" s="83"/>
      <c r="D157" s="83"/>
    </row>
    <row r="158" spans="1:16" ht="15" x14ac:dyDescent="0.25">
      <c r="A158" s="83"/>
      <c r="B158" s="83"/>
      <c r="C158" s="83"/>
      <c r="D158" s="83"/>
    </row>
    <row r="159" spans="1:16" ht="15" x14ac:dyDescent="0.25">
      <c r="A159" s="83"/>
      <c r="B159" s="83"/>
      <c r="C159" s="83"/>
      <c r="D159" s="83"/>
    </row>
    <row r="160" spans="1:16" ht="15" x14ac:dyDescent="0.25">
      <c r="A160" s="83"/>
      <c r="B160" s="83"/>
      <c r="C160" s="83"/>
      <c r="D160" s="83"/>
    </row>
    <row r="161" spans="1:4" ht="15" x14ac:dyDescent="0.25">
      <c r="A161" s="83"/>
      <c r="B161" s="83"/>
      <c r="C161" s="83"/>
      <c r="D161" s="83"/>
    </row>
    <row r="162" spans="1:4" ht="15" x14ac:dyDescent="0.25">
      <c r="A162" s="83"/>
      <c r="B162" s="83"/>
      <c r="C162" s="83"/>
      <c r="D162" s="83"/>
    </row>
    <row r="163" spans="1:4" ht="15" x14ac:dyDescent="0.25">
      <c r="A163" s="83"/>
      <c r="B163" s="83"/>
      <c r="C163" s="83"/>
      <c r="D163" s="83"/>
    </row>
    <row r="164" spans="1:4" ht="15" x14ac:dyDescent="0.25">
      <c r="A164" s="83"/>
      <c r="B164" s="83"/>
      <c r="C164" s="83"/>
      <c r="D164" s="83"/>
    </row>
    <row r="165" spans="1:4" ht="15" x14ac:dyDescent="0.25">
      <c r="A165" s="83"/>
      <c r="B165" s="83"/>
      <c r="C165" s="83"/>
      <c r="D165" s="83"/>
    </row>
    <row r="166" spans="1:4" ht="15" x14ac:dyDescent="0.25">
      <c r="A166" s="83"/>
      <c r="B166" s="83"/>
      <c r="C166" s="83"/>
      <c r="D166" s="83"/>
    </row>
    <row r="167" spans="1:4" ht="15" x14ac:dyDescent="0.25">
      <c r="A167" s="83"/>
      <c r="B167" s="83"/>
      <c r="C167" s="83"/>
      <c r="D167" s="83"/>
    </row>
    <row r="168" spans="1:4" ht="15" x14ac:dyDescent="0.25">
      <c r="A168" s="83"/>
      <c r="B168" s="83"/>
      <c r="C168" s="83"/>
      <c r="D168" s="83"/>
    </row>
    <row r="169" spans="1:4" ht="15" x14ac:dyDescent="0.25">
      <c r="A169" s="83"/>
      <c r="B169" s="83"/>
      <c r="C169" s="83"/>
      <c r="D169" s="83"/>
    </row>
    <row r="170" spans="1:4" ht="15" x14ac:dyDescent="0.25">
      <c r="A170" s="83"/>
      <c r="B170" s="83"/>
      <c r="C170" s="83"/>
      <c r="D170" s="83"/>
    </row>
    <row r="171" spans="1:4" ht="15" x14ac:dyDescent="0.25">
      <c r="A171" s="83"/>
      <c r="B171" s="83"/>
      <c r="C171" s="83"/>
      <c r="D171" s="83"/>
    </row>
    <row r="172" spans="1:4" ht="15" x14ac:dyDescent="0.25">
      <c r="A172" s="83"/>
      <c r="B172" s="83"/>
      <c r="C172" s="83"/>
      <c r="D172" s="83"/>
    </row>
    <row r="173" spans="1:4" ht="15" x14ac:dyDescent="0.25">
      <c r="A173" s="83"/>
      <c r="B173" s="83"/>
      <c r="C173" s="83"/>
      <c r="D173" s="83"/>
    </row>
    <row r="174" spans="1:4" ht="15" x14ac:dyDescent="0.25">
      <c r="A174" s="83"/>
      <c r="B174" s="83"/>
      <c r="C174" s="83"/>
      <c r="D174" s="83"/>
    </row>
    <row r="175" spans="1:4" ht="15" x14ac:dyDescent="0.25">
      <c r="A175" s="83"/>
      <c r="B175" s="83"/>
      <c r="C175" s="83"/>
      <c r="D175" s="83"/>
    </row>
    <row r="176" spans="1:4" ht="15" x14ac:dyDescent="0.25">
      <c r="A176" s="83"/>
      <c r="B176" s="83"/>
      <c r="C176" s="83"/>
      <c r="D176" s="83"/>
    </row>
    <row r="177" spans="1:4" ht="15" x14ac:dyDescent="0.25">
      <c r="A177" s="83"/>
      <c r="B177" s="83"/>
      <c r="C177" s="83"/>
      <c r="D177" s="83"/>
    </row>
    <row r="178" spans="1:4" ht="15" x14ac:dyDescent="0.25">
      <c r="A178" s="83"/>
      <c r="B178" s="83"/>
      <c r="C178" s="83"/>
      <c r="D178" s="83"/>
    </row>
    <row r="179" spans="1:4" ht="15" x14ac:dyDescent="0.25">
      <c r="A179" s="83"/>
      <c r="B179" s="83"/>
      <c r="C179" s="83"/>
      <c r="D179" s="83"/>
    </row>
    <row r="180" spans="1:4" ht="15" x14ac:dyDescent="0.25">
      <c r="A180" s="83"/>
      <c r="B180" s="83"/>
      <c r="C180" s="83"/>
      <c r="D180" s="83"/>
    </row>
    <row r="181" spans="1:4" ht="15" x14ac:dyDescent="0.25">
      <c r="A181" s="83"/>
      <c r="B181" s="83"/>
      <c r="C181" s="83"/>
      <c r="D181" s="83"/>
    </row>
    <row r="182" spans="1:4" ht="15" x14ac:dyDescent="0.25">
      <c r="A182" s="83"/>
      <c r="B182" s="83"/>
      <c r="C182" s="83"/>
      <c r="D182" s="83"/>
    </row>
    <row r="183" spans="1:4" ht="15" x14ac:dyDescent="0.25">
      <c r="A183" s="83"/>
      <c r="B183" s="83"/>
      <c r="C183" s="83"/>
      <c r="D183" s="83"/>
    </row>
    <row r="184" spans="1:4" ht="15" x14ac:dyDescent="0.25">
      <c r="A184" s="83"/>
      <c r="B184" s="83"/>
      <c r="C184" s="83"/>
      <c r="D184" s="83"/>
    </row>
    <row r="185" spans="1:4" ht="15" x14ac:dyDescent="0.25">
      <c r="A185" s="83"/>
      <c r="B185" s="83"/>
      <c r="C185" s="83"/>
      <c r="D185" s="83"/>
    </row>
    <row r="186" spans="1:4" ht="15" x14ac:dyDescent="0.25">
      <c r="A186" s="83"/>
      <c r="B186" s="83"/>
      <c r="C186" s="83"/>
      <c r="D186" s="83"/>
    </row>
    <row r="187" spans="1:4" ht="15" x14ac:dyDescent="0.25">
      <c r="A187" s="83"/>
      <c r="B187" s="83"/>
      <c r="C187" s="83"/>
      <c r="D187" s="83"/>
    </row>
    <row r="188" spans="1:4" ht="15" x14ac:dyDescent="0.25">
      <c r="A188" s="83"/>
      <c r="B188" s="83"/>
      <c r="C188" s="83"/>
      <c r="D188" s="83"/>
    </row>
    <row r="189" spans="1:4" ht="15" x14ac:dyDescent="0.25">
      <c r="A189" s="83"/>
      <c r="B189" s="83"/>
      <c r="C189" s="83"/>
      <c r="D189" s="83"/>
    </row>
    <row r="190" spans="1:4" ht="15" x14ac:dyDescent="0.25">
      <c r="A190" s="83"/>
      <c r="B190" s="83"/>
      <c r="C190" s="83"/>
      <c r="D190" s="83"/>
    </row>
    <row r="191" spans="1:4" ht="15" x14ac:dyDescent="0.25">
      <c r="A191" s="83"/>
      <c r="B191" s="83"/>
      <c r="C191" s="83"/>
      <c r="D191" s="83"/>
    </row>
    <row r="192" spans="1:4" ht="15" x14ac:dyDescent="0.25">
      <c r="A192" s="83"/>
      <c r="B192" s="83"/>
      <c r="C192" s="83"/>
      <c r="D192" s="83"/>
    </row>
    <row r="193" spans="1:4" ht="15" x14ac:dyDescent="0.25">
      <c r="A193" s="83"/>
      <c r="B193" s="83"/>
      <c r="C193" s="83"/>
      <c r="D193" s="83"/>
    </row>
    <row r="194" spans="1:4" ht="15" x14ac:dyDescent="0.25">
      <c r="A194" s="83"/>
      <c r="B194" s="83"/>
      <c r="C194" s="83"/>
      <c r="D194" s="83"/>
    </row>
    <row r="195" spans="1:4" ht="15" x14ac:dyDescent="0.25">
      <c r="A195" s="83"/>
      <c r="B195" s="83"/>
      <c r="C195" s="83"/>
      <c r="D195" s="83"/>
    </row>
    <row r="196" spans="1:4" ht="15" x14ac:dyDescent="0.25">
      <c r="A196" s="83"/>
      <c r="B196" s="83"/>
      <c r="C196" s="83"/>
      <c r="D196" s="83"/>
    </row>
    <row r="197" spans="1:4" ht="15" x14ac:dyDescent="0.25">
      <c r="A197" s="83"/>
      <c r="B197" s="83"/>
      <c r="C197" s="83"/>
      <c r="D197" s="83"/>
    </row>
    <row r="198" spans="1:4" ht="15" x14ac:dyDescent="0.25">
      <c r="A198" s="83"/>
      <c r="B198" s="83"/>
      <c r="C198" s="83"/>
      <c r="D198" s="83"/>
    </row>
    <row r="199" spans="1:4" ht="15" x14ac:dyDescent="0.25">
      <c r="A199" s="83"/>
      <c r="B199" s="83"/>
      <c r="C199" s="83"/>
      <c r="D199" s="83"/>
    </row>
    <row r="200" spans="1:4" ht="15" x14ac:dyDescent="0.25">
      <c r="A200" s="83"/>
      <c r="B200" s="83"/>
      <c r="C200" s="83"/>
      <c r="D200" s="83"/>
    </row>
    <row r="201" spans="1:4" ht="15" x14ac:dyDescent="0.25">
      <c r="A201" s="83"/>
      <c r="B201" s="83"/>
      <c r="C201" s="83"/>
      <c r="D201" s="83"/>
    </row>
    <row r="202" spans="1:4" ht="15" x14ac:dyDescent="0.25">
      <c r="A202" s="83"/>
      <c r="B202" s="83"/>
      <c r="C202" s="83"/>
      <c r="D202" s="83"/>
    </row>
    <row r="203" spans="1:4" ht="15" x14ac:dyDescent="0.25">
      <c r="A203" s="83"/>
      <c r="B203" s="83"/>
      <c r="C203" s="83"/>
      <c r="D203" s="83"/>
    </row>
    <row r="204" spans="1:4" ht="15" x14ac:dyDescent="0.25">
      <c r="A204" s="83"/>
      <c r="B204" s="83"/>
      <c r="C204" s="83"/>
      <c r="D204" s="83"/>
    </row>
    <row r="205" spans="1:4" ht="15" x14ac:dyDescent="0.25">
      <c r="A205" s="83"/>
      <c r="B205" s="83"/>
      <c r="C205" s="83"/>
      <c r="D205" s="83"/>
    </row>
    <row r="206" spans="1:4" ht="15" x14ac:dyDescent="0.25">
      <c r="A206" s="83"/>
      <c r="B206" s="83"/>
      <c r="C206" s="83"/>
      <c r="D206" s="83"/>
    </row>
    <row r="207" spans="1:4" ht="15" x14ac:dyDescent="0.25">
      <c r="A207" s="83"/>
      <c r="B207" s="83"/>
      <c r="C207" s="83"/>
      <c r="D207" s="83"/>
    </row>
    <row r="208" spans="1:4" ht="15" x14ac:dyDescent="0.25">
      <c r="A208" s="83"/>
      <c r="B208" s="83"/>
      <c r="C208" s="83"/>
      <c r="D208" s="83"/>
    </row>
    <row r="209" spans="1:4" ht="15" x14ac:dyDescent="0.25">
      <c r="A209" s="83"/>
      <c r="B209" s="83"/>
      <c r="C209" s="83"/>
      <c r="D209" s="83"/>
    </row>
    <row r="210" spans="1:4" ht="15" x14ac:dyDescent="0.25">
      <c r="A210" s="83"/>
      <c r="B210" s="83"/>
      <c r="C210" s="83"/>
      <c r="D210" s="83"/>
    </row>
    <row r="211" spans="1:4" ht="15" x14ac:dyDescent="0.25">
      <c r="A211" s="83"/>
      <c r="B211" s="83"/>
      <c r="C211" s="83"/>
      <c r="D211" s="83"/>
    </row>
    <row r="212" spans="1:4" ht="15" x14ac:dyDescent="0.25">
      <c r="A212" s="83"/>
      <c r="B212" s="83"/>
      <c r="C212" s="83"/>
      <c r="D212" s="83"/>
    </row>
    <row r="213" spans="1:4" ht="15" x14ac:dyDescent="0.25">
      <c r="A213" s="83"/>
      <c r="B213" s="83"/>
      <c r="C213" s="83"/>
      <c r="D213" s="83"/>
    </row>
    <row r="214" spans="1:4" ht="15" x14ac:dyDescent="0.25">
      <c r="A214" s="83"/>
      <c r="B214" s="83"/>
      <c r="C214" s="83"/>
      <c r="D214" s="83"/>
    </row>
    <row r="215" spans="1:4" ht="15" x14ac:dyDescent="0.25">
      <c r="A215" s="83"/>
      <c r="B215" s="83"/>
      <c r="C215" s="83"/>
      <c r="D215" s="83"/>
    </row>
    <row r="216" spans="1:4" ht="15" x14ac:dyDescent="0.25">
      <c r="A216" s="83"/>
      <c r="B216" s="83"/>
      <c r="C216" s="83"/>
      <c r="D216" s="83"/>
    </row>
    <row r="217" spans="1:4" ht="15" x14ac:dyDescent="0.25">
      <c r="A217" s="83"/>
      <c r="B217" s="83"/>
      <c r="C217" s="83"/>
      <c r="D217" s="83"/>
    </row>
    <row r="218" spans="1:4" ht="15" x14ac:dyDescent="0.25">
      <c r="A218" s="83"/>
      <c r="B218" s="83"/>
      <c r="C218" s="83"/>
      <c r="D218" s="83"/>
    </row>
    <row r="219" spans="1:4" ht="15" x14ac:dyDescent="0.25">
      <c r="A219" s="83"/>
      <c r="B219" s="83"/>
      <c r="C219" s="83"/>
      <c r="D219" s="83"/>
    </row>
    <row r="220" spans="1:4" ht="15" x14ac:dyDescent="0.25">
      <c r="A220" s="83"/>
      <c r="B220" s="83"/>
      <c r="C220" s="83"/>
      <c r="D220" s="83"/>
    </row>
    <row r="221" spans="1:4" ht="15" x14ac:dyDescent="0.25">
      <c r="A221" s="83"/>
      <c r="B221" s="83"/>
      <c r="C221" s="83"/>
      <c r="D221" s="83"/>
    </row>
    <row r="222" spans="1:4" ht="15" x14ac:dyDescent="0.25">
      <c r="A222" s="83"/>
      <c r="B222" s="83"/>
      <c r="C222" s="83"/>
      <c r="D222" s="83"/>
    </row>
    <row r="223" spans="1:4" ht="15" x14ac:dyDescent="0.25">
      <c r="A223" s="83"/>
      <c r="B223" s="83"/>
      <c r="C223" s="83"/>
      <c r="D223" s="83"/>
    </row>
    <row r="224" spans="1:4" ht="15" x14ac:dyDescent="0.25">
      <c r="A224" s="83"/>
      <c r="B224" s="83"/>
      <c r="C224" s="83"/>
      <c r="D224" s="83"/>
    </row>
    <row r="225" spans="1:4" ht="15" x14ac:dyDescent="0.25">
      <c r="A225" s="83"/>
      <c r="B225" s="83"/>
      <c r="C225" s="83"/>
      <c r="D225" s="83"/>
    </row>
    <row r="226" spans="1:4" ht="15" x14ac:dyDescent="0.25">
      <c r="A226" s="83"/>
      <c r="B226" s="83"/>
      <c r="C226" s="83"/>
      <c r="D226" s="83"/>
    </row>
    <row r="227" spans="1:4" ht="15" x14ac:dyDescent="0.25">
      <c r="A227" s="83"/>
      <c r="B227" s="83"/>
      <c r="C227" s="83"/>
      <c r="D227" s="83"/>
    </row>
    <row r="228" spans="1:4" ht="15" x14ac:dyDescent="0.25">
      <c r="A228" s="83"/>
      <c r="B228" s="83"/>
      <c r="C228" s="83"/>
      <c r="D228" s="83"/>
    </row>
    <row r="229" spans="1:4" ht="15" x14ac:dyDescent="0.25">
      <c r="A229" s="83"/>
      <c r="B229" s="83"/>
      <c r="C229" s="83"/>
      <c r="D229" s="83"/>
    </row>
    <row r="230" spans="1:4" ht="15" x14ac:dyDescent="0.25">
      <c r="A230" s="83"/>
      <c r="B230" s="83"/>
      <c r="C230" s="83"/>
      <c r="D230" s="83"/>
    </row>
    <row r="231" spans="1:4" ht="15" x14ac:dyDescent="0.25">
      <c r="A231" s="83"/>
      <c r="B231" s="83"/>
      <c r="C231" s="83"/>
      <c r="D231" s="83"/>
    </row>
    <row r="232" spans="1:4" ht="15" x14ac:dyDescent="0.25">
      <c r="A232" s="83"/>
      <c r="B232" s="83"/>
      <c r="C232" s="83"/>
      <c r="D232" s="83"/>
    </row>
    <row r="233" spans="1:4" ht="15" x14ac:dyDescent="0.25">
      <c r="A233" s="83"/>
      <c r="B233" s="83"/>
      <c r="C233" s="83"/>
      <c r="D233" s="83"/>
    </row>
    <row r="234" spans="1:4" ht="15" x14ac:dyDescent="0.25">
      <c r="A234" s="83"/>
      <c r="B234" s="83"/>
      <c r="C234" s="83"/>
      <c r="D234" s="83"/>
    </row>
    <row r="235" spans="1:4" ht="15" x14ac:dyDescent="0.25">
      <c r="A235" s="83"/>
      <c r="B235" s="83"/>
      <c r="C235" s="83"/>
      <c r="D235" s="83"/>
    </row>
    <row r="236" spans="1:4" ht="15" x14ac:dyDescent="0.25">
      <c r="A236" s="83"/>
      <c r="B236" s="83"/>
      <c r="C236" s="83"/>
      <c r="D236" s="83"/>
    </row>
    <row r="237" spans="1:4" ht="15" x14ac:dyDescent="0.25">
      <c r="A237" s="83"/>
      <c r="B237" s="83"/>
      <c r="C237" s="83"/>
      <c r="D237" s="83"/>
    </row>
    <row r="238" spans="1:4" ht="15" x14ac:dyDescent="0.25">
      <c r="A238" s="83"/>
      <c r="B238" s="83"/>
      <c r="C238" s="83"/>
      <c r="D238" s="83"/>
    </row>
    <row r="239" spans="1:4" ht="15" x14ac:dyDescent="0.25">
      <c r="A239" s="83"/>
      <c r="B239" s="83"/>
      <c r="C239" s="83"/>
      <c r="D239" s="83"/>
    </row>
    <row r="240" spans="1:4" ht="15" x14ac:dyDescent="0.25">
      <c r="A240" s="83"/>
      <c r="B240" s="83"/>
      <c r="C240" s="83"/>
      <c r="D240" s="83"/>
    </row>
    <row r="241" spans="1:4" ht="15" x14ac:dyDescent="0.25">
      <c r="A241" s="83"/>
      <c r="B241" s="83"/>
      <c r="C241" s="83"/>
      <c r="D241" s="83"/>
    </row>
    <row r="242" spans="1:4" ht="15" x14ac:dyDescent="0.25">
      <c r="A242" s="83"/>
      <c r="B242" s="83"/>
      <c r="C242" s="83"/>
      <c r="D242" s="83"/>
    </row>
    <row r="243" spans="1:4" ht="15" x14ac:dyDescent="0.25">
      <c r="A243" s="83"/>
      <c r="B243" s="83"/>
      <c r="C243" s="83"/>
      <c r="D243" s="83"/>
    </row>
    <row r="244" spans="1:4" ht="15" x14ac:dyDescent="0.25">
      <c r="A244" s="83"/>
      <c r="B244" s="83"/>
      <c r="C244" s="83"/>
      <c r="D244" s="83"/>
    </row>
    <row r="245" spans="1:4" ht="15" x14ac:dyDescent="0.25">
      <c r="A245" s="83"/>
      <c r="B245" s="83"/>
      <c r="C245" s="83"/>
      <c r="D245" s="83"/>
    </row>
    <row r="246" spans="1:4" ht="15" x14ac:dyDescent="0.25">
      <c r="A246" s="83"/>
      <c r="B246" s="83"/>
      <c r="C246" s="83"/>
      <c r="D246" s="83"/>
    </row>
    <row r="247" spans="1:4" ht="15" x14ac:dyDescent="0.25">
      <c r="A247" s="83"/>
      <c r="B247" s="83"/>
      <c r="C247" s="83"/>
      <c r="D247" s="83"/>
    </row>
    <row r="248" spans="1:4" ht="15" x14ac:dyDescent="0.25">
      <c r="A248" s="83"/>
      <c r="B248" s="83"/>
      <c r="C248" s="83"/>
      <c r="D248" s="83"/>
    </row>
    <row r="249" spans="1:4" ht="15" x14ac:dyDescent="0.25">
      <c r="A249" s="83"/>
      <c r="B249" s="83"/>
      <c r="C249" s="83"/>
      <c r="D249" s="83"/>
    </row>
    <row r="250" spans="1:4" ht="15" x14ac:dyDescent="0.25">
      <c r="A250" s="83"/>
      <c r="B250" s="83"/>
      <c r="C250" s="83"/>
      <c r="D250" s="83"/>
    </row>
    <row r="251" spans="1:4" ht="15" x14ac:dyDescent="0.25">
      <c r="A251" s="83"/>
      <c r="B251" s="83"/>
      <c r="C251" s="83"/>
      <c r="D251" s="83"/>
    </row>
    <row r="252" spans="1:4" ht="15" x14ac:dyDescent="0.25">
      <c r="A252" s="83"/>
      <c r="B252" s="83"/>
      <c r="C252" s="83"/>
      <c r="D252" s="83"/>
    </row>
    <row r="253" spans="1:4" ht="15" x14ac:dyDescent="0.25">
      <c r="A253" s="83"/>
      <c r="B253" s="83"/>
      <c r="C253" s="83"/>
      <c r="D253" s="83"/>
    </row>
    <row r="254" spans="1:4" ht="15" x14ac:dyDescent="0.25">
      <c r="A254" s="83"/>
      <c r="B254" s="83"/>
      <c r="C254" s="83"/>
      <c r="D254" s="83"/>
    </row>
    <row r="255" spans="1:4" ht="15" x14ac:dyDescent="0.25">
      <c r="A255" s="83"/>
      <c r="B255" s="83"/>
      <c r="C255" s="83"/>
      <c r="D255" s="83"/>
    </row>
    <row r="256" spans="1:4" ht="15" x14ac:dyDescent="0.25">
      <c r="A256" s="83"/>
      <c r="B256" s="83"/>
      <c r="C256" s="83"/>
      <c r="D256" s="83"/>
    </row>
    <row r="257" spans="1:4" ht="15" x14ac:dyDescent="0.25">
      <c r="A257" s="83"/>
      <c r="B257" s="83"/>
      <c r="C257" s="83"/>
      <c r="D257" s="83"/>
    </row>
    <row r="258" spans="1:4" ht="15" x14ac:dyDescent="0.25">
      <c r="A258" s="83"/>
      <c r="B258" s="83"/>
      <c r="C258" s="83"/>
      <c r="D258" s="83"/>
    </row>
    <row r="259" spans="1:4" ht="15" x14ac:dyDescent="0.25">
      <c r="A259" s="83"/>
      <c r="B259" s="83"/>
      <c r="C259" s="83"/>
      <c r="D259" s="83"/>
    </row>
    <row r="260" spans="1:4" ht="15" x14ac:dyDescent="0.25">
      <c r="A260" s="83"/>
      <c r="B260" s="83"/>
      <c r="C260" s="83"/>
      <c r="D260" s="83"/>
    </row>
    <row r="261" spans="1:4" ht="15" x14ac:dyDescent="0.25">
      <c r="A261" s="83"/>
      <c r="B261" s="83"/>
      <c r="C261" s="83"/>
      <c r="D261" s="83"/>
    </row>
    <row r="262" spans="1:4" ht="15" x14ac:dyDescent="0.25">
      <c r="A262" s="83"/>
      <c r="B262" s="83"/>
      <c r="C262" s="83"/>
      <c r="D262" s="83"/>
    </row>
    <row r="263" spans="1:4" ht="15" x14ac:dyDescent="0.25">
      <c r="A263" s="83"/>
      <c r="B263" s="83"/>
      <c r="C263" s="83"/>
      <c r="D263" s="83"/>
    </row>
    <row r="264" spans="1:4" ht="15" x14ac:dyDescent="0.25">
      <c r="A264" s="83"/>
      <c r="B264" s="83"/>
      <c r="C264" s="83"/>
      <c r="D264" s="83"/>
    </row>
    <row r="265" spans="1:4" ht="15" x14ac:dyDescent="0.25">
      <c r="A265" s="83"/>
      <c r="B265" s="83"/>
      <c r="C265" s="83"/>
      <c r="D265" s="83"/>
    </row>
    <row r="266" spans="1:4" ht="15" x14ac:dyDescent="0.25">
      <c r="A266" s="83"/>
      <c r="B266" s="83"/>
      <c r="C266" s="83"/>
      <c r="D266" s="83"/>
    </row>
    <row r="267" spans="1:4" ht="15" x14ac:dyDescent="0.25">
      <c r="A267" s="83"/>
      <c r="B267" s="83"/>
      <c r="C267" s="83"/>
      <c r="D267" s="83"/>
    </row>
    <row r="268" spans="1:4" ht="15" x14ac:dyDescent="0.25">
      <c r="A268" s="83"/>
      <c r="B268" s="83"/>
      <c r="C268" s="83"/>
      <c r="D268" s="83"/>
    </row>
    <row r="269" spans="1:4" ht="15" x14ac:dyDescent="0.25">
      <c r="A269" s="83"/>
      <c r="B269" s="83"/>
      <c r="C269" s="83"/>
      <c r="D269" s="83"/>
    </row>
    <row r="270" spans="1:4" ht="15" x14ac:dyDescent="0.25">
      <c r="A270" s="83"/>
      <c r="B270" s="83"/>
      <c r="C270" s="83"/>
      <c r="D270" s="83"/>
    </row>
    <row r="271" spans="1:4" ht="15" x14ac:dyDescent="0.25">
      <c r="A271" s="83"/>
      <c r="B271" s="83"/>
      <c r="C271" s="83"/>
      <c r="D271" s="83"/>
    </row>
    <row r="272" spans="1:4" ht="15" x14ac:dyDescent="0.25">
      <c r="A272" s="83"/>
      <c r="B272" s="83"/>
      <c r="C272" s="83"/>
      <c r="D272" s="83"/>
    </row>
    <row r="273" spans="1:4" ht="15" x14ac:dyDescent="0.25">
      <c r="A273" s="83"/>
      <c r="B273" s="83"/>
      <c r="C273" s="83"/>
      <c r="D273" s="83"/>
    </row>
    <row r="274" spans="1:4" ht="15" x14ac:dyDescent="0.25">
      <c r="A274" s="83"/>
      <c r="B274" s="83"/>
      <c r="C274" s="83"/>
      <c r="D274" s="83"/>
    </row>
    <row r="275" spans="1:4" ht="15" x14ac:dyDescent="0.25">
      <c r="A275" s="83"/>
      <c r="B275" s="83"/>
      <c r="C275" s="83"/>
      <c r="D275" s="83"/>
    </row>
    <row r="276" spans="1:4" ht="15" x14ac:dyDescent="0.25">
      <c r="A276" s="83"/>
      <c r="B276" s="83"/>
      <c r="C276" s="83"/>
      <c r="D276" s="83"/>
    </row>
    <row r="277" spans="1:4" ht="15" x14ac:dyDescent="0.25">
      <c r="A277" s="83"/>
      <c r="B277" s="83"/>
      <c r="C277" s="83"/>
      <c r="D277" s="83"/>
    </row>
    <row r="278" spans="1:4" ht="15" x14ac:dyDescent="0.25">
      <c r="A278" s="83"/>
      <c r="B278" s="83"/>
      <c r="C278" s="83"/>
      <c r="D278" s="83"/>
    </row>
    <row r="279" spans="1:4" ht="15" x14ac:dyDescent="0.25">
      <c r="A279" s="83"/>
      <c r="B279" s="83"/>
      <c r="C279" s="83"/>
      <c r="D279" s="83"/>
    </row>
    <row r="280" spans="1:4" ht="15" x14ac:dyDescent="0.25">
      <c r="A280" s="83"/>
      <c r="B280" s="83"/>
      <c r="C280" s="83"/>
      <c r="D280" s="83"/>
    </row>
    <row r="281" spans="1:4" ht="15" x14ac:dyDescent="0.25">
      <c r="A281" s="83"/>
      <c r="B281" s="83"/>
      <c r="C281" s="83"/>
      <c r="D281" s="83"/>
    </row>
    <row r="282" spans="1:4" ht="15" x14ac:dyDescent="0.25">
      <c r="A282" s="83"/>
      <c r="B282" s="83"/>
      <c r="C282" s="83"/>
      <c r="D282" s="83"/>
    </row>
    <row r="283" spans="1:4" ht="15" x14ac:dyDescent="0.25">
      <c r="A283" s="83"/>
      <c r="B283" s="83"/>
      <c r="C283" s="83"/>
      <c r="D283" s="83"/>
    </row>
    <row r="284" spans="1:4" ht="15" x14ac:dyDescent="0.25">
      <c r="A284" s="83"/>
      <c r="B284" s="83"/>
      <c r="C284" s="83"/>
      <c r="D284" s="83"/>
    </row>
    <row r="285" spans="1:4" ht="15" x14ac:dyDescent="0.25">
      <c r="A285" s="83"/>
      <c r="B285" s="83"/>
      <c r="C285" s="83"/>
      <c r="D285" s="83"/>
    </row>
    <row r="286" spans="1:4" ht="15" x14ac:dyDescent="0.25">
      <c r="A286" s="83"/>
      <c r="B286" s="83"/>
      <c r="C286" s="83"/>
      <c r="D286" s="83"/>
    </row>
    <row r="287" spans="1:4" ht="15" x14ac:dyDescent="0.25">
      <c r="A287" s="83"/>
      <c r="B287" s="83"/>
      <c r="C287" s="83"/>
      <c r="D287" s="83"/>
    </row>
    <row r="288" spans="1:4" ht="15" x14ac:dyDescent="0.25">
      <c r="A288" s="83"/>
      <c r="B288" s="83"/>
      <c r="C288" s="83"/>
      <c r="D288" s="83"/>
    </row>
    <row r="289" spans="1:4" ht="15" x14ac:dyDescent="0.25">
      <c r="A289" s="83"/>
      <c r="B289" s="83"/>
      <c r="C289" s="83"/>
      <c r="D289" s="83"/>
    </row>
    <row r="290" spans="1:4" ht="15" x14ac:dyDescent="0.25">
      <c r="A290" s="83"/>
      <c r="B290" s="83"/>
      <c r="C290" s="83"/>
      <c r="D290" s="83"/>
    </row>
    <row r="291" spans="1:4" ht="15" x14ac:dyDescent="0.25">
      <c r="A291" s="83"/>
      <c r="B291" s="83"/>
      <c r="C291" s="83"/>
      <c r="D291" s="83"/>
    </row>
    <row r="292" spans="1:4" ht="15" x14ac:dyDescent="0.25">
      <c r="A292" s="83"/>
      <c r="B292" s="83"/>
      <c r="C292" s="83"/>
      <c r="D292" s="83"/>
    </row>
    <row r="293" spans="1:4" ht="15" x14ac:dyDescent="0.25">
      <c r="A293" s="83"/>
      <c r="B293" s="83"/>
      <c r="C293" s="83"/>
      <c r="D293" s="83"/>
    </row>
    <row r="294" spans="1:4" ht="15" x14ac:dyDescent="0.25">
      <c r="A294" s="83"/>
      <c r="B294" s="83"/>
      <c r="C294" s="83"/>
      <c r="D294" s="83"/>
    </row>
    <row r="295" spans="1:4" ht="15" x14ac:dyDescent="0.25">
      <c r="A295" s="83"/>
      <c r="B295" s="83"/>
      <c r="C295" s="83"/>
      <c r="D295" s="83"/>
    </row>
    <row r="296" spans="1:4" ht="15" x14ac:dyDescent="0.25">
      <c r="A296" s="83"/>
      <c r="B296" s="83"/>
      <c r="C296" s="83"/>
      <c r="D296" s="83"/>
    </row>
    <row r="297" spans="1:4" ht="15" x14ac:dyDescent="0.25">
      <c r="A297" s="83"/>
      <c r="B297" s="83"/>
      <c r="C297" s="83"/>
      <c r="D297" s="83"/>
    </row>
    <row r="298" spans="1:4" ht="15" x14ac:dyDescent="0.25">
      <c r="A298" s="83"/>
      <c r="B298" s="83"/>
      <c r="C298" s="83"/>
      <c r="D298" s="83"/>
    </row>
    <row r="299" spans="1:4" ht="15" x14ac:dyDescent="0.25">
      <c r="A299" s="83"/>
      <c r="B299" s="83"/>
      <c r="C299" s="83"/>
      <c r="D299" s="83"/>
    </row>
    <row r="300" spans="1:4" ht="15" x14ac:dyDescent="0.25">
      <c r="A300" s="83"/>
      <c r="B300" s="83"/>
      <c r="C300" s="83"/>
      <c r="D300" s="83"/>
    </row>
    <row r="301" spans="1:4" ht="15" x14ac:dyDescent="0.25">
      <c r="A301" s="83"/>
      <c r="B301" s="83"/>
      <c r="C301" s="83"/>
      <c r="D301" s="83"/>
    </row>
    <row r="302" spans="1:4" ht="15" x14ac:dyDescent="0.25">
      <c r="A302" s="83"/>
      <c r="B302" s="83"/>
      <c r="C302" s="83"/>
      <c r="D302" s="83"/>
    </row>
    <row r="303" spans="1:4" ht="15" x14ac:dyDescent="0.25">
      <c r="A303" s="83"/>
      <c r="B303" s="83"/>
      <c r="C303" s="83"/>
      <c r="D303" s="83"/>
    </row>
    <row r="304" spans="1:4" ht="15" x14ac:dyDescent="0.25">
      <c r="A304" s="83"/>
      <c r="B304" s="83"/>
      <c r="C304" s="83"/>
      <c r="D304" s="83"/>
    </row>
    <row r="305" spans="1:4" ht="15" x14ac:dyDescent="0.25">
      <c r="A305" s="83"/>
      <c r="B305" s="83"/>
      <c r="C305" s="83"/>
      <c r="D305" s="83"/>
    </row>
    <row r="306" spans="1:4" ht="15" x14ac:dyDescent="0.25">
      <c r="A306" s="83"/>
      <c r="B306" s="83"/>
      <c r="C306" s="83"/>
      <c r="D306" s="83"/>
    </row>
    <row r="307" spans="1:4" ht="15" x14ac:dyDescent="0.25">
      <c r="A307" s="83"/>
      <c r="B307" s="83"/>
      <c r="C307" s="83"/>
      <c r="D307" s="83"/>
    </row>
    <row r="308" spans="1:4" ht="15" x14ac:dyDescent="0.25">
      <c r="A308" s="83"/>
      <c r="B308" s="83"/>
      <c r="C308" s="83"/>
      <c r="D308" s="83"/>
    </row>
    <row r="309" spans="1:4" ht="15" x14ac:dyDescent="0.25">
      <c r="A309" s="83"/>
      <c r="B309" s="83"/>
      <c r="C309" s="83"/>
      <c r="D309" s="83"/>
    </row>
    <row r="310" spans="1:4" ht="15" x14ac:dyDescent="0.25">
      <c r="A310" s="83"/>
      <c r="B310" s="83"/>
      <c r="C310" s="83"/>
      <c r="D310" s="83"/>
    </row>
    <row r="311" spans="1:4" ht="15" x14ac:dyDescent="0.25">
      <c r="A311" s="83"/>
      <c r="B311" s="83"/>
      <c r="C311" s="83"/>
      <c r="D311" s="83"/>
    </row>
    <row r="312" spans="1:4" ht="15" x14ac:dyDescent="0.25">
      <c r="A312" s="83"/>
      <c r="B312" s="83"/>
      <c r="C312" s="83"/>
      <c r="D312" s="83"/>
    </row>
    <row r="313" spans="1:4" ht="15" x14ac:dyDescent="0.25">
      <c r="A313" s="83"/>
      <c r="B313" s="83"/>
      <c r="C313" s="83"/>
      <c r="D313" s="83"/>
    </row>
    <row r="314" spans="1:4" ht="15" x14ac:dyDescent="0.25">
      <c r="A314" s="83"/>
      <c r="B314" s="83"/>
      <c r="C314" s="83"/>
      <c r="D314" s="83"/>
    </row>
    <row r="315" spans="1:4" ht="15" x14ac:dyDescent="0.25">
      <c r="A315" s="83"/>
      <c r="B315" s="83"/>
      <c r="C315" s="83"/>
      <c r="D315" s="83"/>
    </row>
    <row r="316" spans="1:4" ht="15" x14ac:dyDescent="0.25">
      <c r="A316" s="83"/>
      <c r="B316" s="83"/>
      <c r="C316" s="83"/>
      <c r="D316" s="83"/>
    </row>
    <row r="317" spans="1:4" ht="15" x14ac:dyDescent="0.25">
      <c r="A317" s="83"/>
      <c r="B317" s="83"/>
      <c r="C317" s="83"/>
      <c r="D317" s="83"/>
    </row>
    <row r="318" spans="1:4" ht="15" x14ac:dyDescent="0.25">
      <c r="A318" s="83"/>
      <c r="B318" s="83"/>
      <c r="C318" s="83"/>
      <c r="D318" s="83"/>
    </row>
    <row r="319" spans="1:4" ht="15" x14ac:dyDescent="0.25">
      <c r="A319" s="83"/>
      <c r="B319" s="83"/>
      <c r="C319" s="83"/>
      <c r="D319" s="83"/>
    </row>
    <row r="320" spans="1:4" ht="15" x14ac:dyDescent="0.25">
      <c r="A320" s="83"/>
      <c r="B320" s="83"/>
      <c r="C320" s="83"/>
      <c r="D320" s="83"/>
    </row>
    <row r="321" spans="1:4" ht="15" x14ac:dyDescent="0.25">
      <c r="A321" s="83"/>
      <c r="B321" s="83"/>
      <c r="C321" s="83"/>
      <c r="D321" s="83"/>
    </row>
    <row r="322" spans="1:4" ht="15" x14ac:dyDescent="0.25">
      <c r="A322" s="83"/>
      <c r="B322" s="83"/>
      <c r="C322" s="83"/>
      <c r="D322" s="83"/>
    </row>
    <row r="323" spans="1:4" ht="15" x14ac:dyDescent="0.25">
      <c r="A323" s="83"/>
      <c r="B323" s="83"/>
      <c r="C323" s="83"/>
      <c r="D323" s="83"/>
    </row>
    <row r="324" spans="1:4" ht="15" x14ac:dyDescent="0.25">
      <c r="A324" s="83"/>
      <c r="B324" s="83"/>
      <c r="C324" s="83"/>
      <c r="D324" s="83"/>
    </row>
    <row r="325" spans="1:4" ht="15" x14ac:dyDescent="0.25">
      <c r="A325" s="83"/>
      <c r="B325" s="83"/>
      <c r="C325" s="83"/>
      <c r="D325" s="83"/>
    </row>
    <row r="326" spans="1:4" ht="15" x14ac:dyDescent="0.25">
      <c r="A326" s="83"/>
      <c r="B326" s="83"/>
      <c r="C326" s="83"/>
      <c r="D326" s="83"/>
    </row>
    <row r="327" spans="1:4" ht="15" x14ac:dyDescent="0.25">
      <c r="A327" s="83"/>
      <c r="B327" s="83"/>
      <c r="C327" s="83"/>
      <c r="D327" s="83"/>
    </row>
    <row r="328" spans="1:4" ht="15" x14ac:dyDescent="0.25">
      <c r="A328" s="83"/>
      <c r="B328" s="83"/>
      <c r="C328" s="83"/>
      <c r="D328" s="83"/>
    </row>
    <row r="329" spans="1:4" ht="15" x14ac:dyDescent="0.25">
      <c r="A329" s="83"/>
      <c r="B329" s="83"/>
      <c r="C329" s="83"/>
      <c r="D329" s="83"/>
    </row>
    <row r="330" spans="1:4" ht="15" x14ac:dyDescent="0.25">
      <c r="A330" s="83"/>
      <c r="B330" s="83"/>
      <c r="C330" s="83"/>
      <c r="D330" s="83"/>
    </row>
    <row r="331" spans="1:4" ht="15" x14ac:dyDescent="0.25">
      <c r="A331" s="83"/>
      <c r="B331" s="83"/>
      <c r="C331" s="83"/>
      <c r="D331" s="83"/>
    </row>
    <row r="332" spans="1:4" ht="15" x14ac:dyDescent="0.25">
      <c r="A332" s="83"/>
      <c r="B332" s="83"/>
      <c r="C332" s="83"/>
      <c r="D332" s="83"/>
    </row>
    <row r="333" spans="1:4" ht="15" x14ac:dyDescent="0.25">
      <c r="A333" s="83"/>
      <c r="B333" s="83"/>
      <c r="C333" s="83"/>
      <c r="D333" s="83"/>
    </row>
    <row r="334" spans="1:4" ht="15" x14ac:dyDescent="0.25">
      <c r="A334" s="83"/>
      <c r="B334" s="83"/>
      <c r="C334" s="83"/>
      <c r="D334" s="83"/>
    </row>
    <row r="335" spans="1:4" ht="15" x14ac:dyDescent="0.25">
      <c r="A335" s="83"/>
      <c r="B335" s="83"/>
      <c r="C335" s="83"/>
      <c r="D335" s="83"/>
    </row>
    <row r="336" spans="1:4" ht="15" x14ac:dyDescent="0.25">
      <c r="A336" s="83"/>
      <c r="B336" s="83"/>
      <c r="C336" s="83"/>
      <c r="D336" s="83"/>
    </row>
    <row r="337" spans="1:4" ht="15" x14ac:dyDescent="0.25">
      <c r="A337" s="83"/>
      <c r="B337" s="83"/>
      <c r="C337" s="83"/>
      <c r="D337" s="83"/>
    </row>
    <row r="338" spans="1:4" ht="15" x14ac:dyDescent="0.25">
      <c r="A338" s="83"/>
      <c r="B338" s="83"/>
      <c r="C338" s="83"/>
      <c r="D338" s="83"/>
    </row>
    <row r="339" spans="1:4" ht="15" x14ac:dyDescent="0.25">
      <c r="A339" s="83"/>
      <c r="B339" s="83"/>
      <c r="C339" s="83"/>
      <c r="D339" s="83"/>
    </row>
    <row r="340" spans="1:4" ht="15" x14ac:dyDescent="0.25">
      <c r="A340" s="83"/>
      <c r="B340" s="83"/>
      <c r="C340" s="83"/>
      <c r="D340" s="83"/>
    </row>
    <row r="341" spans="1:4" ht="15" x14ac:dyDescent="0.25">
      <c r="A341" s="83"/>
      <c r="B341" s="83"/>
      <c r="C341" s="83"/>
      <c r="D341" s="83"/>
    </row>
    <row r="342" spans="1:4" ht="15" x14ac:dyDescent="0.25">
      <c r="A342" s="83"/>
      <c r="B342" s="83"/>
      <c r="C342" s="83"/>
      <c r="D342" s="83"/>
    </row>
    <row r="343" spans="1:4" ht="15" x14ac:dyDescent="0.25">
      <c r="A343" s="83"/>
      <c r="B343" s="83"/>
      <c r="C343" s="83"/>
      <c r="D343" s="83"/>
    </row>
    <row r="344" spans="1:4" ht="15" x14ac:dyDescent="0.25">
      <c r="A344" s="83"/>
      <c r="B344" s="83"/>
      <c r="C344" s="83"/>
      <c r="D344" s="83"/>
    </row>
    <row r="345" spans="1:4" ht="15" x14ac:dyDescent="0.25">
      <c r="A345" s="83"/>
      <c r="B345" s="83"/>
      <c r="C345" s="83"/>
      <c r="D345" s="83"/>
    </row>
    <row r="346" spans="1:4" ht="15" x14ac:dyDescent="0.25">
      <c r="A346" s="83"/>
      <c r="B346" s="83"/>
      <c r="C346" s="83"/>
      <c r="D346" s="83"/>
    </row>
    <row r="347" spans="1:4" ht="15" x14ac:dyDescent="0.25">
      <c r="A347" s="83"/>
      <c r="B347" s="83"/>
      <c r="C347" s="83"/>
      <c r="D347" s="83"/>
    </row>
    <row r="348" spans="1:4" ht="15" x14ac:dyDescent="0.25">
      <c r="A348" s="83"/>
      <c r="B348" s="83"/>
      <c r="C348" s="83"/>
      <c r="D348" s="83"/>
    </row>
    <row r="349" spans="1:4" ht="15" x14ac:dyDescent="0.25">
      <c r="A349" s="83"/>
      <c r="B349" s="83"/>
      <c r="C349" s="83"/>
      <c r="D349" s="83"/>
    </row>
    <row r="350" spans="1:4" ht="15" x14ac:dyDescent="0.25">
      <c r="A350" s="83"/>
      <c r="B350" s="83"/>
      <c r="C350" s="83"/>
      <c r="D350" s="83"/>
    </row>
    <row r="351" spans="1:4" ht="15" x14ac:dyDescent="0.25">
      <c r="A351" s="83"/>
      <c r="B351" s="83"/>
      <c r="C351" s="83"/>
      <c r="D351" s="83"/>
    </row>
    <row r="352" spans="1:4" ht="15" x14ac:dyDescent="0.25">
      <c r="A352" s="83"/>
      <c r="B352" s="83"/>
      <c r="C352" s="83"/>
      <c r="D352" s="83"/>
    </row>
    <row r="353" spans="1:4" ht="15" x14ac:dyDescent="0.25">
      <c r="A353" s="83"/>
      <c r="B353" s="83"/>
      <c r="C353" s="83"/>
      <c r="D353" s="83"/>
    </row>
    <row r="354" spans="1:4" ht="15" x14ac:dyDescent="0.25">
      <c r="A354" s="83"/>
      <c r="B354" s="83"/>
      <c r="C354" s="83"/>
      <c r="D354" s="83"/>
    </row>
    <row r="355" spans="1:4" ht="15" x14ac:dyDescent="0.25">
      <c r="A355" s="83"/>
      <c r="B355" s="83"/>
      <c r="C355" s="83"/>
      <c r="D355" s="83"/>
    </row>
    <row r="356" spans="1:4" ht="15" x14ac:dyDescent="0.25">
      <c r="A356" s="83"/>
      <c r="B356" s="83"/>
      <c r="C356" s="83"/>
      <c r="D356" s="83"/>
    </row>
    <row r="357" spans="1:4" ht="15" x14ac:dyDescent="0.25">
      <c r="A357" s="83"/>
      <c r="B357" s="83"/>
      <c r="C357" s="83"/>
      <c r="D357" s="83"/>
    </row>
    <row r="358" spans="1:4" ht="15" x14ac:dyDescent="0.25">
      <c r="A358" s="83"/>
      <c r="B358" s="83"/>
      <c r="C358" s="83"/>
      <c r="D358" s="83"/>
    </row>
    <row r="359" spans="1:4" ht="15" x14ac:dyDescent="0.25">
      <c r="A359" s="83"/>
      <c r="B359" s="83"/>
      <c r="C359" s="83"/>
      <c r="D359" s="83"/>
    </row>
    <row r="360" spans="1:4" ht="15" x14ac:dyDescent="0.25">
      <c r="A360" s="83"/>
      <c r="B360" s="83"/>
      <c r="C360" s="83"/>
      <c r="D360" s="83"/>
    </row>
    <row r="361" spans="1:4" ht="15" x14ac:dyDescent="0.25">
      <c r="A361" s="83"/>
      <c r="B361" s="83"/>
      <c r="C361" s="83"/>
      <c r="D361" s="83"/>
    </row>
    <row r="362" spans="1:4" ht="15" x14ac:dyDescent="0.25">
      <c r="A362" s="83"/>
      <c r="B362" s="83"/>
      <c r="C362" s="83"/>
      <c r="D362" s="83"/>
    </row>
    <row r="363" spans="1:4" ht="15" x14ac:dyDescent="0.25">
      <c r="A363" s="83"/>
      <c r="B363" s="83"/>
      <c r="C363" s="83"/>
      <c r="D363" s="83"/>
    </row>
    <row r="364" spans="1:4" ht="15" x14ac:dyDescent="0.25">
      <c r="A364" s="83"/>
      <c r="B364" s="83"/>
      <c r="C364" s="83"/>
      <c r="D364" s="83"/>
    </row>
    <row r="365" spans="1:4" ht="15" x14ac:dyDescent="0.25">
      <c r="A365" s="83"/>
      <c r="B365" s="83"/>
      <c r="C365" s="83"/>
      <c r="D365" s="83"/>
    </row>
    <row r="366" spans="1:4" ht="15" x14ac:dyDescent="0.25">
      <c r="A366" s="83"/>
      <c r="B366" s="83"/>
      <c r="C366" s="83"/>
      <c r="D366" s="83"/>
    </row>
    <row r="367" spans="1:4" ht="15" x14ac:dyDescent="0.25">
      <c r="A367" s="83"/>
      <c r="B367" s="83"/>
      <c r="C367" s="83"/>
      <c r="D367" s="83"/>
    </row>
    <row r="368" spans="1:4" ht="15" x14ac:dyDescent="0.25">
      <c r="A368" s="83"/>
      <c r="B368" s="83"/>
      <c r="C368" s="83"/>
      <c r="D368" s="83"/>
    </row>
    <row r="369" spans="1:4" ht="15" x14ac:dyDescent="0.25">
      <c r="A369" s="83"/>
      <c r="B369" s="83"/>
      <c r="C369" s="83"/>
      <c r="D369" s="83"/>
    </row>
    <row r="370" spans="1:4" ht="15" x14ac:dyDescent="0.25">
      <c r="A370" s="83"/>
      <c r="B370" s="83"/>
      <c r="C370" s="83"/>
      <c r="D370" s="83"/>
    </row>
    <row r="371" spans="1:4" ht="15" x14ac:dyDescent="0.25">
      <c r="A371" s="83"/>
      <c r="B371" s="83"/>
      <c r="C371" s="83"/>
      <c r="D371" s="83"/>
    </row>
    <row r="372" spans="1:4" ht="15" x14ac:dyDescent="0.25">
      <c r="A372" s="83"/>
      <c r="B372" s="83"/>
      <c r="C372" s="83"/>
      <c r="D372" s="83"/>
    </row>
    <row r="373" spans="1:4" ht="15" x14ac:dyDescent="0.25">
      <c r="A373" s="83"/>
      <c r="B373" s="83"/>
      <c r="C373" s="83"/>
      <c r="D373" s="83"/>
    </row>
    <row r="374" spans="1:4" ht="15" x14ac:dyDescent="0.25">
      <c r="A374" s="83"/>
      <c r="B374" s="83"/>
      <c r="C374" s="83"/>
      <c r="D374" s="83"/>
    </row>
    <row r="375" spans="1:4" ht="15" x14ac:dyDescent="0.25">
      <c r="A375" s="83"/>
      <c r="B375" s="83"/>
      <c r="C375" s="83"/>
      <c r="D375" s="83"/>
    </row>
    <row r="376" spans="1:4" ht="15" x14ac:dyDescent="0.25">
      <c r="A376" s="83"/>
      <c r="B376" s="83"/>
      <c r="C376" s="83"/>
      <c r="D376" s="83"/>
    </row>
    <row r="377" spans="1:4" ht="15" x14ac:dyDescent="0.25">
      <c r="A377" s="83"/>
      <c r="B377" s="83"/>
      <c r="C377" s="83"/>
      <c r="D377" s="83"/>
    </row>
    <row r="378" spans="1:4" ht="15" x14ac:dyDescent="0.25">
      <c r="A378" s="83"/>
      <c r="B378" s="83"/>
      <c r="C378" s="83"/>
      <c r="D378" s="83"/>
    </row>
    <row r="379" spans="1:4" ht="15" x14ac:dyDescent="0.25">
      <c r="A379" s="83"/>
      <c r="B379" s="83"/>
      <c r="C379" s="83"/>
      <c r="D379" s="83"/>
    </row>
    <row r="380" spans="1:4" ht="15" x14ac:dyDescent="0.25">
      <c r="A380" s="83"/>
      <c r="B380" s="83"/>
      <c r="C380" s="83"/>
      <c r="D380" s="83"/>
    </row>
    <row r="381" spans="1:4" ht="15" x14ac:dyDescent="0.25">
      <c r="A381" s="83"/>
      <c r="B381" s="83"/>
      <c r="C381" s="83"/>
      <c r="D381" s="83"/>
    </row>
    <row r="382" spans="1:4" ht="15" x14ac:dyDescent="0.25">
      <c r="A382" s="83"/>
      <c r="B382" s="83"/>
      <c r="C382" s="83"/>
      <c r="D382" s="83"/>
    </row>
    <row r="383" spans="1:4" ht="15" x14ac:dyDescent="0.25">
      <c r="A383" s="83"/>
      <c r="B383" s="83"/>
      <c r="C383" s="83"/>
      <c r="D383" s="83"/>
    </row>
    <row r="384" spans="1:4" ht="15" x14ac:dyDescent="0.25">
      <c r="A384" s="83"/>
      <c r="B384" s="83"/>
      <c r="C384" s="83"/>
      <c r="D384" s="83"/>
    </row>
    <row r="385" spans="1:4" ht="15" x14ac:dyDescent="0.25">
      <c r="A385" s="83"/>
      <c r="B385" s="83"/>
      <c r="C385" s="83"/>
      <c r="D385" s="83"/>
    </row>
    <row r="386" spans="1:4" ht="15" x14ac:dyDescent="0.25">
      <c r="A386" s="83"/>
      <c r="B386" s="83"/>
      <c r="C386" s="83"/>
      <c r="D386" s="83"/>
    </row>
    <row r="387" spans="1:4" ht="15" x14ac:dyDescent="0.25">
      <c r="A387" s="83"/>
      <c r="B387" s="83"/>
      <c r="C387" s="83"/>
      <c r="D387" s="83"/>
    </row>
    <row r="388" spans="1:4" ht="15" x14ac:dyDescent="0.25">
      <c r="A388" s="83"/>
      <c r="B388" s="83"/>
      <c r="C388" s="83"/>
      <c r="D388" s="83"/>
    </row>
    <row r="389" spans="1:4" ht="15" x14ac:dyDescent="0.25">
      <c r="A389" s="83"/>
      <c r="B389" s="83"/>
      <c r="C389" s="83"/>
      <c r="D389" s="83"/>
    </row>
    <row r="390" spans="1:4" ht="15" x14ac:dyDescent="0.25">
      <c r="A390" s="83"/>
      <c r="B390" s="83"/>
      <c r="C390" s="83"/>
      <c r="D390" s="83"/>
    </row>
    <row r="391" spans="1:4" ht="15" x14ac:dyDescent="0.25">
      <c r="A391" s="83"/>
      <c r="B391" s="83"/>
      <c r="C391" s="83"/>
      <c r="D391" s="83"/>
    </row>
    <row r="392" spans="1:4" ht="15" x14ac:dyDescent="0.25">
      <c r="A392" s="83"/>
      <c r="B392" s="83"/>
      <c r="C392" s="83"/>
      <c r="D392" s="83"/>
    </row>
    <row r="393" spans="1:4" ht="15" x14ac:dyDescent="0.25">
      <c r="A393" s="83"/>
      <c r="B393" s="83"/>
      <c r="C393" s="83"/>
      <c r="D393" s="83"/>
    </row>
    <row r="394" spans="1:4" ht="15" x14ac:dyDescent="0.25">
      <c r="A394" s="83"/>
      <c r="B394" s="83"/>
      <c r="C394" s="83"/>
      <c r="D394" s="83"/>
    </row>
    <row r="395" spans="1:4" ht="15" x14ac:dyDescent="0.25">
      <c r="A395" s="83"/>
      <c r="B395" s="83"/>
      <c r="C395" s="83"/>
      <c r="D395" s="83"/>
    </row>
    <row r="396" spans="1:4" ht="15" x14ac:dyDescent="0.25">
      <c r="A396" s="83"/>
      <c r="B396" s="83"/>
      <c r="C396" s="83"/>
      <c r="D396" s="83"/>
    </row>
    <row r="397" spans="1:4" ht="15" x14ac:dyDescent="0.25">
      <c r="A397" s="83"/>
      <c r="B397" s="83"/>
      <c r="C397" s="83"/>
      <c r="D397" s="83"/>
    </row>
    <row r="398" spans="1:4" ht="15" x14ac:dyDescent="0.25">
      <c r="A398" s="83"/>
      <c r="B398" s="83"/>
      <c r="C398" s="83"/>
      <c r="D398" s="83"/>
    </row>
    <row r="399" spans="1:4" ht="15" x14ac:dyDescent="0.25">
      <c r="A399" s="83"/>
      <c r="B399" s="83"/>
      <c r="C399" s="83"/>
      <c r="D399" s="83"/>
    </row>
    <row r="400" spans="1:4" ht="15" x14ac:dyDescent="0.25">
      <c r="A400" s="83"/>
      <c r="B400" s="83"/>
      <c r="C400" s="83"/>
      <c r="D400" s="83"/>
    </row>
    <row r="401" spans="1:4" ht="15" x14ac:dyDescent="0.25">
      <c r="A401" s="83"/>
      <c r="B401" s="83"/>
      <c r="C401" s="83"/>
      <c r="D401" s="83"/>
    </row>
    <row r="402" spans="1:4" ht="15" x14ac:dyDescent="0.25">
      <c r="A402" s="83"/>
      <c r="B402" s="83"/>
      <c r="C402" s="83"/>
      <c r="D402" s="83"/>
    </row>
    <row r="403" spans="1:4" ht="15" x14ac:dyDescent="0.25">
      <c r="A403" s="83"/>
      <c r="B403" s="83"/>
      <c r="C403" s="83"/>
      <c r="D403" s="83"/>
    </row>
    <row r="404" spans="1:4" ht="15" x14ac:dyDescent="0.25">
      <c r="A404" s="83"/>
      <c r="B404" s="83"/>
      <c r="C404" s="83"/>
      <c r="D404" s="83"/>
    </row>
    <row r="405" spans="1:4" ht="15" x14ac:dyDescent="0.25">
      <c r="A405" s="83"/>
      <c r="B405" s="83"/>
      <c r="C405" s="83"/>
      <c r="D405" s="83"/>
    </row>
    <row r="406" spans="1:4" ht="15" x14ac:dyDescent="0.25">
      <c r="A406" s="83"/>
      <c r="B406" s="83"/>
      <c r="C406" s="83"/>
      <c r="D406" s="83"/>
    </row>
    <row r="407" spans="1:4" ht="15" x14ac:dyDescent="0.25">
      <c r="A407" s="83"/>
      <c r="B407" s="83"/>
      <c r="C407" s="83"/>
      <c r="D407" s="83"/>
    </row>
    <row r="408" spans="1:4" ht="15" x14ac:dyDescent="0.25">
      <c r="A408" s="83"/>
      <c r="B408" s="83"/>
      <c r="C408" s="83"/>
      <c r="D408" s="83"/>
    </row>
    <row r="409" spans="1:4" ht="15" x14ac:dyDescent="0.25">
      <c r="A409" s="83"/>
      <c r="B409" s="83"/>
      <c r="C409" s="83"/>
      <c r="D409" s="83"/>
    </row>
    <row r="410" spans="1:4" ht="15" x14ac:dyDescent="0.25">
      <c r="A410" s="83"/>
      <c r="B410" s="83"/>
      <c r="C410" s="83"/>
      <c r="D410" s="83"/>
    </row>
    <row r="411" spans="1:4" ht="15" x14ac:dyDescent="0.25">
      <c r="A411" s="83"/>
      <c r="B411" s="83"/>
      <c r="C411" s="83"/>
      <c r="D411" s="83"/>
    </row>
    <row r="412" spans="1:4" ht="15" x14ac:dyDescent="0.25">
      <c r="A412" s="83"/>
      <c r="B412" s="83"/>
      <c r="C412" s="83"/>
      <c r="D412" s="83"/>
    </row>
    <row r="413" spans="1:4" ht="15" x14ac:dyDescent="0.25">
      <c r="A413" s="83"/>
      <c r="B413" s="83"/>
      <c r="C413" s="83"/>
      <c r="D413" s="83"/>
    </row>
    <row r="414" spans="1:4" ht="15" x14ac:dyDescent="0.25">
      <c r="A414" s="83"/>
      <c r="B414" s="83"/>
      <c r="C414" s="83"/>
      <c r="D414" s="83"/>
    </row>
    <row r="415" spans="1:4" ht="15" x14ac:dyDescent="0.25">
      <c r="A415" s="83"/>
      <c r="B415" s="83"/>
      <c r="C415" s="83"/>
      <c r="D415" s="83"/>
    </row>
    <row r="416" spans="1:4" ht="15" x14ac:dyDescent="0.25">
      <c r="A416" s="83"/>
      <c r="B416" s="83"/>
      <c r="C416" s="83"/>
      <c r="D416" s="83"/>
    </row>
    <row r="417" spans="1:4" ht="15" x14ac:dyDescent="0.25">
      <c r="A417" s="83"/>
      <c r="B417" s="83"/>
      <c r="C417" s="83"/>
      <c r="D417" s="83"/>
    </row>
    <row r="418" spans="1:4" ht="15" x14ac:dyDescent="0.25">
      <c r="A418" s="83"/>
      <c r="B418" s="83"/>
      <c r="C418" s="83"/>
      <c r="D418" s="83"/>
    </row>
    <row r="419" spans="1:4" ht="15" x14ac:dyDescent="0.25">
      <c r="A419" s="83"/>
      <c r="B419" s="83"/>
      <c r="C419" s="83"/>
      <c r="D419" s="83"/>
    </row>
    <row r="420" spans="1:4" ht="15" x14ac:dyDescent="0.25">
      <c r="A420" s="83"/>
      <c r="B420" s="83"/>
      <c r="C420" s="83"/>
      <c r="D420" s="83"/>
    </row>
    <row r="421" spans="1:4" ht="15" x14ac:dyDescent="0.25">
      <c r="A421" s="83"/>
      <c r="B421" s="83"/>
      <c r="C421" s="83"/>
      <c r="D421" s="83"/>
    </row>
    <row r="422" spans="1:4" ht="15" x14ac:dyDescent="0.25">
      <c r="A422" s="83"/>
      <c r="B422" s="83"/>
      <c r="C422" s="83"/>
      <c r="D422" s="83"/>
    </row>
    <row r="423" spans="1:4" ht="15" x14ac:dyDescent="0.25">
      <c r="A423" s="83"/>
      <c r="B423" s="83"/>
      <c r="C423" s="83"/>
      <c r="D423" s="83"/>
    </row>
    <row r="424" spans="1:4" ht="15" x14ac:dyDescent="0.25">
      <c r="A424" s="83"/>
      <c r="B424" s="83"/>
      <c r="C424" s="83"/>
      <c r="D424" s="83"/>
    </row>
    <row r="425" spans="1:4" ht="15" x14ac:dyDescent="0.25">
      <c r="A425" s="83"/>
      <c r="B425" s="83"/>
      <c r="C425" s="83"/>
      <c r="D425" s="83"/>
    </row>
    <row r="426" spans="1:4" ht="15" x14ac:dyDescent="0.25">
      <c r="A426" s="83"/>
      <c r="B426" s="83"/>
      <c r="C426" s="83"/>
      <c r="D426" s="83"/>
    </row>
    <row r="427" spans="1:4" ht="15" x14ac:dyDescent="0.25">
      <c r="A427" s="83"/>
      <c r="B427" s="83"/>
      <c r="C427" s="83"/>
      <c r="D427" s="83"/>
    </row>
    <row r="428" spans="1:4" ht="15" x14ac:dyDescent="0.25">
      <c r="A428" s="83"/>
      <c r="B428" s="83"/>
      <c r="C428" s="83"/>
      <c r="D428" s="83"/>
    </row>
    <row r="429" spans="1:4" ht="15" x14ac:dyDescent="0.25">
      <c r="A429" s="83"/>
      <c r="B429" s="83"/>
      <c r="C429" s="83"/>
      <c r="D429" s="83"/>
    </row>
    <row r="430" spans="1:4" ht="15" x14ac:dyDescent="0.25">
      <c r="A430" s="83"/>
      <c r="B430" s="83"/>
      <c r="C430" s="83"/>
      <c r="D430" s="83"/>
    </row>
    <row r="431" spans="1:4" ht="15" x14ac:dyDescent="0.25">
      <c r="A431" s="83"/>
      <c r="B431" s="83"/>
      <c r="C431" s="83"/>
      <c r="D431" s="83"/>
    </row>
    <row r="432" spans="1:4" ht="15" x14ac:dyDescent="0.25">
      <c r="A432" s="83"/>
      <c r="B432" s="83"/>
      <c r="C432" s="83"/>
      <c r="D432" s="83"/>
    </row>
    <row r="433" spans="1:4" ht="15" x14ac:dyDescent="0.25">
      <c r="A433" s="83"/>
      <c r="B433" s="83"/>
      <c r="C433" s="83"/>
      <c r="D433" s="83"/>
    </row>
    <row r="434" spans="1:4" ht="15" x14ac:dyDescent="0.25">
      <c r="A434" s="83"/>
      <c r="B434" s="83"/>
      <c r="C434" s="83"/>
      <c r="D434" s="83"/>
    </row>
    <row r="435" spans="1:4" ht="15" x14ac:dyDescent="0.25">
      <c r="A435" s="83"/>
      <c r="B435" s="83"/>
      <c r="C435" s="83"/>
      <c r="D435" s="83"/>
    </row>
    <row r="436" spans="1:4" ht="15" x14ac:dyDescent="0.25">
      <c r="A436" s="83"/>
      <c r="B436" s="83"/>
      <c r="C436" s="83"/>
      <c r="D436" s="83"/>
    </row>
    <row r="437" spans="1:4" ht="15" x14ac:dyDescent="0.25">
      <c r="A437" s="83"/>
      <c r="B437" s="83"/>
      <c r="C437" s="83"/>
      <c r="D437" s="83"/>
    </row>
    <row r="438" spans="1:4" ht="15" x14ac:dyDescent="0.25">
      <c r="A438" s="83"/>
      <c r="B438" s="83"/>
      <c r="C438" s="83"/>
      <c r="D438" s="83"/>
    </row>
    <row r="439" spans="1:4" ht="15" x14ac:dyDescent="0.25">
      <c r="A439" s="83"/>
      <c r="B439" s="83"/>
      <c r="C439" s="83"/>
      <c r="D439" s="83"/>
    </row>
    <row r="440" spans="1:4" ht="15" x14ac:dyDescent="0.25">
      <c r="A440" s="83"/>
      <c r="B440" s="83"/>
      <c r="C440" s="83"/>
      <c r="D440" s="83"/>
    </row>
    <row r="441" spans="1:4" ht="15" x14ac:dyDescent="0.25">
      <c r="A441" s="83"/>
      <c r="B441" s="83"/>
      <c r="C441" s="83"/>
      <c r="D441" s="83"/>
    </row>
    <row r="442" spans="1:4" ht="15" x14ac:dyDescent="0.25">
      <c r="A442" s="83"/>
      <c r="B442" s="83"/>
      <c r="C442" s="83"/>
      <c r="D442" s="83"/>
    </row>
    <row r="443" spans="1:4" ht="15" x14ac:dyDescent="0.25">
      <c r="A443" s="83"/>
      <c r="B443" s="83"/>
      <c r="C443" s="83"/>
      <c r="D443" s="83"/>
    </row>
    <row r="444" spans="1:4" ht="15" x14ac:dyDescent="0.25">
      <c r="A444" s="83"/>
      <c r="B444" s="83"/>
      <c r="C444" s="83"/>
      <c r="D444" s="83"/>
    </row>
    <row r="445" spans="1:4" ht="15" x14ac:dyDescent="0.25">
      <c r="A445" s="83"/>
      <c r="B445" s="83"/>
      <c r="C445" s="83"/>
      <c r="D445" s="83"/>
    </row>
    <row r="446" spans="1:4" ht="15" x14ac:dyDescent="0.25">
      <c r="A446" s="83"/>
      <c r="B446" s="83"/>
      <c r="C446" s="83"/>
      <c r="D446" s="83"/>
    </row>
    <row r="447" spans="1:4" ht="15" x14ac:dyDescent="0.25">
      <c r="A447" s="83"/>
      <c r="B447" s="83"/>
      <c r="C447" s="83"/>
      <c r="D447" s="83"/>
    </row>
    <row r="448" spans="1:4" ht="15" x14ac:dyDescent="0.25">
      <c r="A448" s="83"/>
      <c r="B448" s="83"/>
      <c r="C448" s="83"/>
      <c r="D448" s="83"/>
    </row>
    <row r="449" spans="1:4" ht="15" x14ac:dyDescent="0.25">
      <c r="A449" s="83"/>
      <c r="B449" s="83"/>
      <c r="C449" s="83"/>
      <c r="D449" s="83"/>
    </row>
    <row r="450" spans="1:4" ht="15" x14ac:dyDescent="0.25">
      <c r="A450" s="83"/>
      <c r="B450" s="83"/>
      <c r="C450" s="83"/>
      <c r="D450" s="83"/>
    </row>
    <row r="451" spans="1:4" ht="15" x14ac:dyDescent="0.25">
      <c r="A451" s="83"/>
      <c r="B451" s="83"/>
      <c r="C451" s="83"/>
      <c r="D451" s="83"/>
    </row>
    <row r="452" spans="1:4" ht="15" x14ac:dyDescent="0.25">
      <c r="A452" s="83"/>
      <c r="B452" s="83"/>
      <c r="C452" s="83"/>
      <c r="D452" s="83"/>
    </row>
    <row r="453" spans="1:4" ht="15" x14ac:dyDescent="0.25">
      <c r="A453" s="83"/>
      <c r="B453" s="83"/>
      <c r="C453" s="83"/>
      <c r="D453" s="83"/>
    </row>
    <row r="454" spans="1:4" ht="15" x14ac:dyDescent="0.25">
      <c r="A454" s="83"/>
      <c r="B454" s="83"/>
      <c r="C454" s="83"/>
      <c r="D454" s="83"/>
    </row>
    <row r="455" spans="1:4" ht="15" x14ac:dyDescent="0.25">
      <c r="A455" s="83"/>
      <c r="B455" s="83"/>
      <c r="C455" s="83"/>
      <c r="D455" s="83"/>
    </row>
    <row r="456" spans="1:4" ht="15" x14ac:dyDescent="0.25">
      <c r="A456" s="83"/>
      <c r="B456" s="83"/>
      <c r="C456" s="83"/>
      <c r="D456" s="83"/>
    </row>
    <row r="457" spans="1:4" ht="15" x14ac:dyDescent="0.25">
      <c r="A457" s="83"/>
      <c r="B457" s="83"/>
      <c r="C457" s="83"/>
      <c r="D457" s="83"/>
    </row>
    <row r="458" spans="1:4" ht="15" x14ac:dyDescent="0.25">
      <c r="A458" s="83"/>
      <c r="B458" s="83"/>
      <c r="C458" s="83"/>
      <c r="D458" s="83"/>
    </row>
    <row r="459" spans="1:4" ht="15" x14ac:dyDescent="0.25">
      <c r="A459" s="83"/>
      <c r="B459" s="83"/>
      <c r="C459" s="83"/>
      <c r="D459" s="83"/>
    </row>
    <row r="460" spans="1:4" ht="15" x14ac:dyDescent="0.25">
      <c r="A460" s="83"/>
      <c r="B460" s="83"/>
      <c r="C460" s="83"/>
      <c r="D460" s="83"/>
    </row>
    <row r="461" spans="1:4" ht="15" x14ac:dyDescent="0.25">
      <c r="A461" s="83"/>
      <c r="B461" s="83"/>
      <c r="C461" s="83"/>
      <c r="D461" s="83"/>
    </row>
    <row r="462" spans="1:4" ht="15" x14ac:dyDescent="0.25">
      <c r="A462" s="83"/>
      <c r="B462" s="83"/>
      <c r="C462" s="83"/>
      <c r="D462" s="83"/>
    </row>
    <row r="463" spans="1:4" ht="15" x14ac:dyDescent="0.25">
      <c r="A463" s="83"/>
      <c r="B463" s="83"/>
      <c r="C463" s="83"/>
      <c r="D463" s="83"/>
    </row>
    <row r="464" spans="1:4" ht="15" x14ac:dyDescent="0.25">
      <c r="A464" s="83"/>
      <c r="B464" s="83"/>
      <c r="C464" s="83"/>
      <c r="D464" s="83"/>
    </row>
    <row r="465" spans="1:4" ht="15" x14ac:dyDescent="0.25">
      <c r="A465" s="83"/>
      <c r="B465" s="83"/>
      <c r="C465" s="83"/>
      <c r="D465" s="83"/>
    </row>
    <row r="466" spans="1:4" ht="15" x14ac:dyDescent="0.25">
      <c r="A466" s="83"/>
      <c r="B466" s="83"/>
      <c r="C466" s="83"/>
      <c r="D466" s="83"/>
    </row>
    <row r="467" spans="1:4" ht="15" x14ac:dyDescent="0.25">
      <c r="A467" s="83"/>
      <c r="B467" s="83"/>
      <c r="C467" s="83"/>
      <c r="D467" s="83"/>
    </row>
    <row r="468" spans="1:4" ht="15" x14ac:dyDescent="0.25">
      <c r="A468" s="83"/>
      <c r="B468" s="83"/>
      <c r="C468" s="83"/>
      <c r="D468" s="83"/>
    </row>
    <row r="469" spans="1:4" ht="15" x14ac:dyDescent="0.25">
      <c r="A469" s="83"/>
      <c r="B469" s="83"/>
      <c r="C469" s="83"/>
      <c r="D469" s="83"/>
    </row>
    <row r="470" spans="1:4" ht="15" x14ac:dyDescent="0.25">
      <c r="A470" s="83"/>
      <c r="B470" s="83"/>
      <c r="C470" s="83"/>
      <c r="D470" s="83"/>
    </row>
    <row r="471" spans="1:4" ht="15" x14ac:dyDescent="0.25">
      <c r="A471" s="83"/>
      <c r="B471" s="83"/>
      <c r="C471" s="83"/>
      <c r="D471" s="83"/>
    </row>
    <row r="472" spans="1:4" ht="15" x14ac:dyDescent="0.25">
      <c r="A472" s="83"/>
      <c r="B472" s="83"/>
      <c r="C472" s="83"/>
      <c r="D472" s="83"/>
    </row>
    <row r="473" spans="1:4" ht="15" x14ac:dyDescent="0.25">
      <c r="A473" s="83"/>
      <c r="B473" s="83"/>
      <c r="C473" s="83"/>
      <c r="D473" s="83"/>
    </row>
    <row r="474" spans="1:4" ht="15" x14ac:dyDescent="0.25">
      <c r="A474" s="83"/>
      <c r="B474" s="83"/>
      <c r="C474" s="83"/>
      <c r="D474" s="83"/>
    </row>
    <row r="475" spans="1:4" ht="15" x14ac:dyDescent="0.25">
      <c r="A475" s="83"/>
      <c r="B475" s="83"/>
      <c r="C475" s="83"/>
      <c r="D475" s="83"/>
    </row>
    <row r="476" spans="1:4" ht="15" x14ac:dyDescent="0.25">
      <c r="A476" s="83"/>
      <c r="B476" s="83"/>
      <c r="C476" s="83"/>
      <c r="D476" s="83"/>
    </row>
    <row r="477" spans="1:4" ht="15" x14ac:dyDescent="0.25">
      <c r="A477" s="83"/>
      <c r="B477" s="83"/>
      <c r="C477" s="83"/>
      <c r="D477" s="83"/>
    </row>
    <row r="478" spans="1:4" ht="15" x14ac:dyDescent="0.25">
      <c r="A478" s="83"/>
      <c r="B478" s="83"/>
      <c r="C478" s="83"/>
      <c r="D478" s="83"/>
    </row>
    <row r="479" spans="1:4" ht="15" x14ac:dyDescent="0.25">
      <c r="A479" s="83"/>
      <c r="B479" s="83"/>
      <c r="C479" s="83"/>
      <c r="D479" s="83"/>
    </row>
    <row r="480" spans="1:4" ht="15" x14ac:dyDescent="0.25">
      <c r="A480" s="83"/>
      <c r="B480" s="83"/>
      <c r="C480" s="83"/>
      <c r="D480" s="83"/>
    </row>
    <row r="481" spans="1:4" ht="15" x14ac:dyDescent="0.25">
      <c r="A481" s="83"/>
      <c r="B481" s="83"/>
      <c r="C481" s="83"/>
      <c r="D481" s="83"/>
    </row>
    <row r="482" spans="1:4" ht="15" x14ac:dyDescent="0.25">
      <c r="A482" s="83"/>
      <c r="B482" s="83"/>
      <c r="C482" s="83"/>
      <c r="D482" s="83"/>
    </row>
    <row r="483" spans="1:4" ht="15" x14ac:dyDescent="0.25">
      <c r="A483" s="83"/>
      <c r="B483" s="83"/>
      <c r="C483" s="83"/>
      <c r="D483" s="83"/>
    </row>
    <row r="484" spans="1:4" ht="15" x14ac:dyDescent="0.25">
      <c r="A484" s="83"/>
      <c r="B484" s="83"/>
      <c r="C484" s="83"/>
      <c r="D484" s="83"/>
    </row>
    <row r="485" spans="1:4" ht="15" x14ac:dyDescent="0.25">
      <c r="A485" s="83"/>
      <c r="B485" s="83"/>
      <c r="C485" s="83"/>
      <c r="D485" s="83"/>
    </row>
    <row r="486" spans="1:4" ht="15" x14ac:dyDescent="0.25">
      <c r="A486" s="83"/>
      <c r="B486" s="83"/>
      <c r="C486" s="83"/>
      <c r="D486" s="83"/>
    </row>
    <row r="487" spans="1:4" ht="15" x14ac:dyDescent="0.25">
      <c r="A487" s="83"/>
      <c r="B487" s="83"/>
      <c r="C487" s="83"/>
      <c r="D487" s="83"/>
    </row>
    <row r="488" spans="1:4" ht="15" x14ac:dyDescent="0.25">
      <c r="A488" s="83"/>
      <c r="B488" s="83"/>
      <c r="C488" s="83"/>
      <c r="D488" s="83"/>
    </row>
    <row r="489" spans="1:4" ht="15" x14ac:dyDescent="0.25">
      <c r="A489" s="83"/>
      <c r="B489" s="83"/>
      <c r="C489" s="83"/>
      <c r="D489" s="83"/>
    </row>
    <row r="490" spans="1:4" ht="15" x14ac:dyDescent="0.25">
      <c r="A490" s="83"/>
      <c r="B490" s="83"/>
      <c r="C490" s="83"/>
      <c r="D490" s="83"/>
    </row>
    <row r="491" spans="1:4" ht="15" x14ac:dyDescent="0.25">
      <c r="A491" s="83"/>
      <c r="B491" s="83"/>
      <c r="C491" s="83"/>
      <c r="D491" s="83"/>
    </row>
    <row r="492" spans="1:4" ht="15" x14ac:dyDescent="0.25">
      <c r="A492" s="83"/>
      <c r="B492" s="83"/>
      <c r="C492" s="83"/>
      <c r="D492" s="83"/>
    </row>
    <row r="493" spans="1:4" ht="15" x14ac:dyDescent="0.25">
      <c r="A493" s="83"/>
      <c r="B493" s="83"/>
      <c r="C493" s="83"/>
      <c r="D493" s="83"/>
    </row>
    <row r="494" spans="1:4" ht="15" x14ac:dyDescent="0.25">
      <c r="A494" s="83"/>
      <c r="B494" s="83"/>
      <c r="C494" s="83"/>
      <c r="D494" s="83"/>
    </row>
    <row r="495" spans="1:4" ht="15" x14ac:dyDescent="0.25">
      <c r="A495" s="83"/>
      <c r="B495" s="83"/>
      <c r="C495" s="83"/>
      <c r="D495" s="83"/>
    </row>
    <row r="496" spans="1:4" ht="15" x14ac:dyDescent="0.25">
      <c r="A496" s="83"/>
      <c r="B496" s="83"/>
      <c r="C496" s="83"/>
      <c r="D496" s="83"/>
    </row>
    <row r="497" spans="1:4" ht="15" x14ac:dyDescent="0.25">
      <c r="A497" s="83"/>
      <c r="B497" s="83"/>
      <c r="C497" s="83"/>
      <c r="D497" s="83"/>
    </row>
    <row r="498" spans="1:4" ht="15" x14ac:dyDescent="0.25">
      <c r="A498" s="83"/>
      <c r="B498" s="83"/>
      <c r="C498" s="83"/>
      <c r="D498" s="83"/>
    </row>
    <row r="499" spans="1:4" ht="15" x14ac:dyDescent="0.25">
      <c r="A499" s="83"/>
      <c r="B499" s="83"/>
      <c r="C499" s="83"/>
      <c r="D499" s="83"/>
    </row>
    <row r="500" spans="1:4" ht="15" x14ac:dyDescent="0.25">
      <c r="A500" s="83"/>
      <c r="B500" s="83"/>
      <c r="C500" s="83"/>
      <c r="D500" s="83"/>
    </row>
    <row r="501" spans="1:4" ht="15" x14ac:dyDescent="0.25">
      <c r="A501" s="83"/>
      <c r="B501" s="83"/>
      <c r="C501" s="83"/>
      <c r="D501" s="83"/>
    </row>
    <row r="502" spans="1:4" ht="15" x14ac:dyDescent="0.25">
      <c r="A502" s="83"/>
      <c r="B502" s="83"/>
      <c r="C502" s="83"/>
      <c r="D502" s="83"/>
    </row>
    <row r="503" spans="1:4" ht="15" x14ac:dyDescent="0.25">
      <c r="A503" s="83"/>
      <c r="B503" s="83"/>
      <c r="C503" s="83"/>
      <c r="D503" s="83"/>
    </row>
    <row r="504" spans="1:4" ht="15" x14ac:dyDescent="0.25">
      <c r="A504" s="83"/>
      <c r="B504" s="83"/>
      <c r="C504" s="83"/>
      <c r="D504" s="83"/>
    </row>
    <row r="505" spans="1:4" ht="15" x14ac:dyDescent="0.25">
      <c r="A505" s="83"/>
      <c r="B505" s="83"/>
      <c r="C505" s="83"/>
      <c r="D505" s="83"/>
    </row>
    <row r="506" spans="1:4" ht="15" x14ac:dyDescent="0.25">
      <c r="A506" s="83"/>
      <c r="B506" s="83"/>
      <c r="C506" s="83"/>
      <c r="D506" s="83"/>
    </row>
    <row r="507" spans="1:4" ht="15" x14ac:dyDescent="0.25">
      <c r="A507" s="83"/>
      <c r="B507" s="83"/>
      <c r="C507" s="83"/>
      <c r="D507" s="83"/>
    </row>
    <row r="508" spans="1:4" ht="15" x14ac:dyDescent="0.25">
      <c r="A508" s="83"/>
      <c r="B508" s="83"/>
      <c r="C508" s="83"/>
      <c r="D508" s="83"/>
    </row>
    <row r="509" spans="1:4" ht="15" x14ac:dyDescent="0.25">
      <c r="A509" s="83"/>
      <c r="B509" s="83"/>
      <c r="C509" s="83"/>
      <c r="D509" s="83"/>
    </row>
    <row r="510" spans="1:4" ht="15" x14ac:dyDescent="0.25">
      <c r="A510" s="83"/>
      <c r="B510" s="83"/>
      <c r="C510" s="83"/>
      <c r="D510" s="83"/>
    </row>
    <row r="511" spans="1:4" ht="15" x14ac:dyDescent="0.25">
      <c r="A511" s="83"/>
      <c r="B511" s="83"/>
      <c r="C511" s="83"/>
      <c r="D511" s="83"/>
    </row>
    <row r="512" spans="1:4" ht="15" x14ac:dyDescent="0.25">
      <c r="A512" s="83"/>
      <c r="B512" s="83"/>
      <c r="C512" s="83"/>
      <c r="D512" s="83"/>
    </row>
    <row r="513" spans="1:4" ht="15" x14ac:dyDescent="0.25">
      <c r="A513" s="83"/>
      <c r="B513" s="83"/>
      <c r="C513" s="83"/>
      <c r="D513" s="83"/>
    </row>
    <row r="514" spans="1:4" ht="15" x14ac:dyDescent="0.25">
      <c r="A514" s="83"/>
      <c r="B514" s="83"/>
      <c r="C514" s="83"/>
      <c r="D514" s="83"/>
    </row>
    <row r="515" spans="1:4" ht="15" x14ac:dyDescent="0.25">
      <c r="A515" s="83"/>
      <c r="B515" s="83"/>
      <c r="C515" s="83"/>
      <c r="D515" s="83"/>
    </row>
    <row r="516" spans="1:4" ht="15" x14ac:dyDescent="0.25">
      <c r="A516" s="83"/>
      <c r="B516" s="83"/>
      <c r="C516" s="83"/>
      <c r="D516" s="83"/>
    </row>
    <row r="517" spans="1:4" ht="15" x14ac:dyDescent="0.25">
      <c r="A517" s="83"/>
      <c r="B517" s="83"/>
      <c r="C517" s="83"/>
      <c r="D517" s="83"/>
    </row>
    <row r="518" spans="1:4" ht="15" x14ac:dyDescent="0.25">
      <c r="A518" s="83"/>
      <c r="B518" s="83"/>
      <c r="C518" s="83"/>
      <c r="D518" s="83"/>
    </row>
    <row r="519" spans="1:4" ht="15" x14ac:dyDescent="0.25">
      <c r="A519" s="83"/>
      <c r="B519" s="83"/>
      <c r="C519" s="83"/>
      <c r="D519" s="83"/>
    </row>
    <row r="520" spans="1:4" ht="15" x14ac:dyDescent="0.25">
      <c r="A520" s="83"/>
      <c r="B520" s="83"/>
      <c r="C520" s="83"/>
      <c r="D520" s="83"/>
    </row>
    <row r="521" spans="1:4" ht="15" x14ac:dyDescent="0.25">
      <c r="A521" s="83"/>
      <c r="B521" s="83"/>
      <c r="C521" s="83"/>
      <c r="D521" s="83"/>
    </row>
    <row r="522" spans="1:4" ht="15" x14ac:dyDescent="0.25">
      <c r="A522" s="83"/>
      <c r="B522" s="83"/>
      <c r="C522" s="83"/>
      <c r="D522" s="83"/>
    </row>
    <row r="523" spans="1:4" ht="15" x14ac:dyDescent="0.25">
      <c r="A523" s="83"/>
      <c r="B523" s="83"/>
      <c r="C523" s="83"/>
      <c r="D523" s="83"/>
    </row>
    <row r="524" spans="1:4" ht="15" x14ac:dyDescent="0.25">
      <c r="A524" s="83"/>
      <c r="B524" s="83"/>
      <c r="C524" s="83"/>
      <c r="D524" s="83"/>
    </row>
    <row r="525" spans="1:4" ht="15" x14ac:dyDescent="0.25">
      <c r="A525" s="83"/>
      <c r="B525" s="83"/>
      <c r="C525" s="83"/>
      <c r="D525" s="83"/>
    </row>
    <row r="526" spans="1:4" ht="15" x14ac:dyDescent="0.25">
      <c r="A526" s="83"/>
      <c r="B526" s="83"/>
      <c r="C526" s="83"/>
      <c r="D526" s="83"/>
    </row>
    <row r="527" spans="1:4" ht="15" x14ac:dyDescent="0.25">
      <c r="A527" s="83"/>
      <c r="B527" s="83"/>
      <c r="C527" s="83"/>
      <c r="D527" s="83"/>
    </row>
    <row r="528" spans="1:4" ht="15" x14ac:dyDescent="0.25">
      <c r="A528" s="83"/>
      <c r="B528" s="83"/>
      <c r="C528" s="83"/>
      <c r="D528" s="83"/>
    </row>
    <row r="529" spans="1:4" ht="15" x14ac:dyDescent="0.25">
      <c r="A529" s="83"/>
      <c r="B529" s="83"/>
      <c r="C529" s="83"/>
      <c r="D529" s="83"/>
    </row>
    <row r="530" spans="1:4" ht="15" x14ac:dyDescent="0.25">
      <c r="A530" s="83"/>
      <c r="B530" s="83"/>
      <c r="C530" s="83"/>
      <c r="D530" s="83"/>
    </row>
    <row r="531" spans="1:4" ht="15" x14ac:dyDescent="0.25">
      <c r="A531" s="83"/>
      <c r="B531" s="83"/>
      <c r="C531" s="83"/>
      <c r="D531" s="83"/>
    </row>
    <row r="532" spans="1:4" ht="15" x14ac:dyDescent="0.25">
      <c r="A532" s="83"/>
      <c r="B532" s="83"/>
      <c r="C532" s="83"/>
      <c r="D532" s="83"/>
    </row>
    <row r="533" spans="1:4" ht="15" x14ac:dyDescent="0.25">
      <c r="A533" s="83"/>
      <c r="B533" s="83"/>
      <c r="C533" s="83"/>
      <c r="D533" s="83"/>
    </row>
    <row r="534" spans="1:4" ht="15" x14ac:dyDescent="0.25">
      <c r="A534" s="83"/>
      <c r="B534" s="83"/>
      <c r="C534" s="83"/>
      <c r="D534" s="83"/>
    </row>
    <row r="535" spans="1:4" ht="15" x14ac:dyDescent="0.25">
      <c r="A535" s="83"/>
      <c r="B535" s="83"/>
      <c r="C535" s="83"/>
      <c r="D535" s="83"/>
    </row>
    <row r="536" spans="1:4" ht="15" x14ac:dyDescent="0.25">
      <c r="A536" s="83"/>
      <c r="B536" s="83"/>
      <c r="C536" s="83"/>
      <c r="D536" s="83"/>
    </row>
    <row r="537" spans="1:4" ht="15" x14ac:dyDescent="0.25">
      <c r="A537" s="83"/>
      <c r="B537" s="83"/>
      <c r="C537" s="83"/>
      <c r="D537" s="83"/>
    </row>
    <row r="538" spans="1:4" ht="15" x14ac:dyDescent="0.25">
      <c r="A538" s="83"/>
      <c r="B538" s="83"/>
      <c r="C538" s="83"/>
      <c r="D538" s="83"/>
    </row>
    <row r="539" spans="1:4" ht="15" x14ac:dyDescent="0.25">
      <c r="A539" s="83"/>
      <c r="B539" s="83"/>
      <c r="C539" s="83"/>
      <c r="D539" s="83"/>
    </row>
    <row r="540" spans="1:4" ht="15" x14ac:dyDescent="0.25">
      <c r="A540" s="83"/>
      <c r="B540" s="83"/>
      <c r="C540" s="83"/>
      <c r="D540" s="83"/>
    </row>
    <row r="541" spans="1:4" ht="15" x14ac:dyDescent="0.25">
      <c r="A541" s="83"/>
      <c r="B541" s="83"/>
      <c r="C541" s="83"/>
      <c r="D541" s="83"/>
    </row>
    <row r="542" spans="1:4" ht="15" x14ac:dyDescent="0.25">
      <c r="A542" s="83"/>
      <c r="B542" s="83"/>
      <c r="C542" s="83"/>
      <c r="D542" s="83"/>
    </row>
    <row r="543" spans="1:4" ht="15" x14ac:dyDescent="0.25">
      <c r="A543" s="83"/>
      <c r="B543" s="83"/>
      <c r="C543" s="83"/>
      <c r="D543" s="83"/>
    </row>
    <row r="544" spans="1:4" ht="15" x14ac:dyDescent="0.25">
      <c r="A544" s="83"/>
      <c r="B544" s="83"/>
      <c r="C544" s="83"/>
      <c r="D544" s="83"/>
    </row>
    <row r="545" spans="1:4" ht="15" x14ac:dyDescent="0.25">
      <c r="A545" s="83"/>
      <c r="B545" s="83"/>
      <c r="C545" s="83"/>
      <c r="D545" s="83"/>
    </row>
    <row r="546" spans="1:4" ht="15" x14ac:dyDescent="0.25">
      <c r="A546" s="83"/>
      <c r="B546" s="83"/>
      <c r="C546" s="83"/>
      <c r="D546" s="83"/>
    </row>
    <row r="547" spans="1:4" ht="15" x14ac:dyDescent="0.25">
      <c r="A547" s="83"/>
      <c r="B547" s="83"/>
      <c r="C547" s="83"/>
      <c r="D547" s="83"/>
    </row>
    <row r="548" spans="1:4" ht="15" x14ac:dyDescent="0.25">
      <c r="A548" s="83"/>
      <c r="B548" s="83"/>
      <c r="C548" s="83"/>
      <c r="D548" s="83"/>
    </row>
    <row r="549" spans="1:4" ht="15" x14ac:dyDescent="0.25">
      <c r="A549" s="83"/>
      <c r="B549" s="83"/>
      <c r="C549" s="83"/>
      <c r="D549" s="83"/>
    </row>
    <row r="550" spans="1:4" ht="15" x14ac:dyDescent="0.25">
      <c r="A550" s="83"/>
      <c r="B550" s="83"/>
      <c r="C550" s="83"/>
      <c r="D550" s="83"/>
    </row>
    <row r="551" spans="1:4" ht="15" x14ac:dyDescent="0.25">
      <c r="A551" s="83"/>
      <c r="B551" s="83"/>
      <c r="C551" s="83"/>
      <c r="D551" s="83"/>
    </row>
    <row r="552" spans="1:4" ht="15" x14ac:dyDescent="0.25">
      <c r="A552" s="83"/>
      <c r="B552" s="83"/>
      <c r="C552" s="83"/>
      <c r="D552" s="83"/>
    </row>
    <row r="553" spans="1:4" ht="15" x14ac:dyDescent="0.25">
      <c r="A553" s="83"/>
      <c r="B553" s="83"/>
      <c r="C553" s="83"/>
      <c r="D553" s="83"/>
    </row>
    <row r="554" spans="1:4" ht="15" x14ac:dyDescent="0.25">
      <c r="A554" s="83"/>
      <c r="B554" s="83"/>
      <c r="C554" s="83"/>
      <c r="D554" s="83"/>
    </row>
    <row r="555" spans="1:4" ht="15" x14ac:dyDescent="0.25">
      <c r="A555" s="83"/>
      <c r="B555" s="83"/>
      <c r="C555" s="83"/>
      <c r="D555" s="83"/>
    </row>
    <row r="556" spans="1:4" ht="15" x14ac:dyDescent="0.25">
      <c r="A556" s="83"/>
      <c r="B556" s="83"/>
      <c r="C556" s="83"/>
      <c r="D556" s="83"/>
    </row>
    <row r="557" spans="1:4" ht="15" x14ac:dyDescent="0.25">
      <c r="A557" s="83"/>
      <c r="B557" s="83"/>
      <c r="C557" s="83"/>
      <c r="D557" s="83"/>
    </row>
    <row r="558" spans="1:4" ht="15" x14ac:dyDescent="0.25">
      <c r="A558" s="83"/>
      <c r="B558" s="83"/>
      <c r="C558" s="83"/>
      <c r="D558" s="83"/>
    </row>
    <row r="559" spans="1:4" ht="15" x14ac:dyDescent="0.25">
      <c r="A559" s="83"/>
      <c r="B559" s="83"/>
      <c r="C559" s="83"/>
      <c r="D559" s="83"/>
    </row>
    <row r="560" spans="1:4" ht="15" x14ac:dyDescent="0.25">
      <c r="A560" s="83"/>
      <c r="B560" s="83"/>
      <c r="C560" s="83"/>
      <c r="D560" s="83"/>
    </row>
    <row r="561" spans="1:4" ht="15" x14ac:dyDescent="0.25">
      <c r="A561" s="83"/>
      <c r="B561" s="83"/>
      <c r="C561" s="83"/>
      <c r="D561" s="83"/>
    </row>
    <row r="562" spans="1:4" ht="15" x14ac:dyDescent="0.25">
      <c r="A562" s="83"/>
      <c r="B562" s="83"/>
      <c r="C562" s="83"/>
      <c r="D562" s="83"/>
    </row>
    <row r="563" spans="1:4" ht="15" x14ac:dyDescent="0.25">
      <c r="A563" s="83"/>
      <c r="B563" s="83"/>
      <c r="C563" s="83"/>
      <c r="D563" s="83"/>
    </row>
    <row r="564" spans="1:4" ht="15" x14ac:dyDescent="0.25">
      <c r="A564" s="83"/>
      <c r="B564" s="83"/>
      <c r="C564" s="83"/>
      <c r="D564" s="83"/>
    </row>
    <row r="565" spans="1:4" ht="15" x14ac:dyDescent="0.25">
      <c r="A565" s="83"/>
      <c r="B565" s="83"/>
      <c r="C565" s="83"/>
      <c r="D565" s="83"/>
    </row>
    <row r="566" spans="1:4" ht="15" x14ac:dyDescent="0.25">
      <c r="A566" s="83"/>
      <c r="B566" s="83"/>
      <c r="C566" s="83"/>
      <c r="D566" s="83"/>
    </row>
    <row r="567" spans="1:4" ht="15" x14ac:dyDescent="0.25">
      <c r="A567" s="83"/>
      <c r="B567" s="83"/>
      <c r="C567" s="83"/>
      <c r="D567" s="83"/>
    </row>
    <row r="568" spans="1:4" ht="15" x14ac:dyDescent="0.25">
      <c r="A568" s="83"/>
      <c r="B568" s="83"/>
      <c r="C568" s="83"/>
      <c r="D568" s="83"/>
    </row>
    <row r="569" spans="1:4" ht="15" x14ac:dyDescent="0.25">
      <c r="A569" s="83"/>
      <c r="B569" s="83"/>
      <c r="C569" s="83"/>
      <c r="D569" s="83"/>
    </row>
    <row r="570" spans="1:4" ht="15" x14ac:dyDescent="0.25">
      <c r="A570" s="83"/>
      <c r="B570" s="83"/>
      <c r="C570" s="83"/>
      <c r="D570" s="83"/>
    </row>
    <row r="571" spans="1:4" ht="15" x14ac:dyDescent="0.25">
      <c r="A571" s="83"/>
      <c r="B571" s="83"/>
      <c r="C571" s="83"/>
      <c r="D571" s="83"/>
    </row>
    <row r="572" spans="1:4" ht="15" x14ac:dyDescent="0.25">
      <c r="A572" s="83"/>
      <c r="B572" s="83"/>
      <c r="C572" s="83"/>
      <c r="D572" s="83"/>
    </row>
    <row r="573" spans="1:4" ht="15" x14ac:dyDescent="0.25">
      <c r="A573" s="83"/>
      <c r="B573" s="83"/>
      <c r="C573" s="83"/>
      <c r="D573" s="83"/>
    </row>
    <row r="574" spans="1:4" ht="15" x14ac:dyDescent="0.25">
      <c r="A574" s="83"/>
      <c r="B574" s="83"/>
      <c r="C574" s="83"/>
      <c r="D574" s="83"/>
    </row>
    <row r="575" spans="1:4" ht="15" x14ac:dyDescent="0.25">
      <c r="A575" s="83"/>
      <c r="B575" s="83"/>
      <c r="C575" s="83"/>
      <c r="D575" s="83"/>
    </row>
    <row r="576" spans="1:4" ht="15" x14ac:dyDescent="0.25">
      <c r="A576" s="83"/>
      <c r="B576" s="83"/>
      <c r="C576" s="83"/>
      <c r="D576" s="83"/>
    </row>
    <row r="577" spans="1:4" ht="15" x14ac:dyDescent="0.25">
      <c r="A577" s="83"/>
      <c r="B577" s="83"/>
      <c r="C577" s="83"/>
      <c r="D577" s="83"/>
    </row>
    <row r="578" spans="1:4" ht="15" x14ac:dyDescent="0.25">
      <c r="A578" s="83"/>
      <c r="B578" s="83"/>
      <c r="C578" s="83"/>
      <c r="D578" s="83"/>
    </row>
    <row r="579" spans="1:4" ht="15" x14ac:dyDescent="0.25">
      <c r="A579" s="83"/>
      <c r="B579" s="83"/>
      <c r="C579" s="83"/>
      <c r="D579" s="83"/>
    </row>
    <row r="580" spans="1:4" ht="15" x14ac:dyDescent="0.25">
      <c r="A580" s="83"/>
      <c r="B580" s="83"/>
      <c r="C580" s="83"/>
      <c r="D580" s="83"/>
    </row>
    <row r="581" spans="1:4" ht="15" x14ac:dyDescent="0.25">
      <c r="A581" s="83"/>
      <c r="B581" s="83"/>
      <c r="C581" s="83"/>
      <c r="D581" s="83"/>
    </row>
    <row r="582" spans="1:4" ht="15" x14ac:dyDescent="0.25">
      <c r="A582" s="83"/>
      <c r="B582" s="83"/>
      <c r="C582" s="83"/>
      <c r="D582" s="83"/>
    </row>
    <row r="583" spans="1:4" ht="15" x14ac:dyDescent="0.25">
      <c r="A583" s="83"/>
      <c r="B583" s="83"/>
      <c r="C583" s="83"/>
      <c r="D583" s="83"/>
    </row>
    <row r="584" spans="1:4" ht="15" x14ac:dyDescent="0.25">
      <c r="A584" s="83"/>
      <c r="B584" s="83"/>
      <c r="C584" s="83"/>
      <c r="D584" s="83"/>
    </row>
    <row r="585" spans="1:4" ht="15" x14ac:dyDescent="0.25">
      <c r="A585" s="83"/>
      <c r="B585" s="83"/>
      <c r="C585" s="83"/>
      <c r="D585" s="83"/>
    </row>
    <row r="586" spans="1:4" ht="15" x14ac:dyDescent="0.25">
      <c r="A586" s="83"/>
      <c r="B586" s="83"/>
      <c r="C586" s="83"/>
      <c r="D586" s="83"/>
    </row>
    <row r="587" spans="1:4" ht="15" x14ac:dyDescent="0.25">
      <c r="A587" s="83"/>
      <c r="B587" s="83"/>
      <c r="C587" s="83"/>
      <c r="D587" s="83"/>
    </row>
    <row r="588" spans="1:4" ht="15" x14ac:dyDescent="0.25">
      <c r="A588" s="83"/>
      <c r="B588" s="83"/>
      <c r="C588" s="83"/>
      <c r="D588" s="83"/>
    </row>
    <row r="589" spans="1:4" ht="15" x14ac:dyDescent="0.25">
      <c r="A589" s="83"/>
      <c r="B589" s="83"/>
      <c r="C589" s="83"/>
      <c r="D589" s="83"/>
    </row>
    <row r="590" spans="1:4" ht="15" x14ac:dyDescent="0.25">
      <c r="A590" s="83"/>
      <c r="B590" s="83"/>
      <c r="C590" s="83"/>
      <c r="D590" s="83"/>
    </row>
    <row r="591" spans="1:4" ht="15" x14ac:dyDescent="0.25">
      <c r="A591" s="83"/>
      <c r="B591" s="83"/>
      <c r="C591" s="83"/>
      <c r="D591" s="83"/>
    </row>
    <row r="592" spans="1:4" ht="15" x14ac:dyDescent="0.25">
      <c r="A592" s="83"/>
      <c r="B592" s="83"/>
      <c r="C592" s="83"/>
      <c r="D592" s="83"/>
    </row>
    <row r="593" spans="1:4" ht="15" x14ac:dyDescent="0.25">
      <c r="A593" s="83"/>
      <c r="B593" s="83"/>
      <c r="C593" s="83"/>
      <c r="D593" s="83"/>
    </row>
    <row r="594" spans="1:4" ht="15" x14ac:dyDescent="0.25">
      <c r="A594" s="83"/>
      <c r="B594" s="83"/>
      <c r="C594" s="83"/>
      <c r="D594" s="83"/>
    </row>
    <row r="595" spans="1:4" ht="15" x14ac:dyDescent="0.25">
      <c r="A595" s="83"/>
      <c r="B595" s="83"/>
      <c r="C595" s="83"/>
      <c r="D595" s="83"/>
    </row>
    <row r="596" spans="1:4" ht="15" x14ac:dyDescent="0.25">
      <c r="A596" s="83"/>
      <c r="B596" s="83"/>
      <c r="C596" s="83"/>
      <c r="D596" s="83"/>
    </row>
    <row r="597" spans="1:4" ht="15" x14ac:dyDescent="0.25">
      <c r="A597" s="83"/>
      <c r="B597" s="83"/>
      <c r="C597" s="83"/>
      <c r="D597" s="83"/>
    </row>
    <row r="598" spans="1:4" ht="15" x14ac:dyDescent="0.25">
      <c r="A598" s="83"/>
      <c r="B598" s="83"/>
      <c r="C598" s="83"/>
      <c r="D598" s="83"/>
    </row>
    <row r="599" spans="1:4" ht="15" x14ac:dyDescent="0.25">
      <c r="A599" s="83"/>
      <c r="B599" s="83"/>
      <c r="C599" s="83"/>
      <c r="D599" s="83"/>
    </row>
    <row r="600" spans="1:4" ht="15" x14ac:dyDescent="0.25">
      <c r="A600" s="83"/>
      <c r="B600" s="83"/>
      <c r="C600" s="83"/>
      <c r="D600" s="83"/>
    </row>
    <row r="601" spans="1:4" ht="15" x14ac:dyDescent="0.25">
      <c r="A601" s="83"/>
      <c r="B601" s="83"/>
      <c r="C601" s="83"/>
      <c r="D601" s="83"/>
    </row>
    <row r="602" spans="1:4" ht="15" x14ac:dyDescent="0.25">
      <c r="A602" s="83"/>
      <c r="B602" s="83"/>
      <c r="C602" s="83"/>
      <c r="D602" s="83"/>
    </row>
    <row r="603" spans="1:4" ht="15" x14ac:dyDescent="0.25">
      <c r="A603" s="83"/>
      <c r="B603" s="83"/>
      <c r="C603" s="83"/>
      <c r="D603" s="83"/>
    </row>
    <row r="604" spans="1:4" ht="15" x14ac:dyDescent="0.25">
      <c r="A604" s="83"/>
      <c r="B604" s="83"/>
      <c r="C604" s="83"/>
      <c r="D604" s="83"/>
    </row>
    <row r="605" spans="1:4" ht="15" x14ac:dyDescent="0.25">
      <c r="A605" s="83"/>
      <c r="B605" s="83"/>
      <c r="C605" s="83"/>
      <c r="D605" s="83"/>
    </row>
    <row r="606" spans="1:4" ht="15" x14ac:dyDescent="0.25">
      <c r="A606" s="83"/>
      <c r="B606" s="83"/>
      <c r="C606" s="83"/>
      <c r="D606" s="83"/>
    </row>
    <row r="607" spans="1:4" ht="15" x14ac:dyDescent="0.25">
      <c r="A607" s="83"/>
      <c r="B607" s="83"/>
      <c r="C607" s="83"/>
      <c r="D607" s="83"/>
    </row>
    <row r="608" spans="1:4" ht="15" x14ac:dyDescent="0.25">
      <c r="A608" s="83"/>
      <c r="B608" s="83"/>
      <c r="C608" s="83"/>
      <c r="D608" s="83"/>
    </row>
    <row r="609" spans="1:4" ht="15" x14ac:dyDescent="0.25">
      <c r="A609" s="83"/>
      <c r="B609" s="83"/>
      <c r="C609" s="83"/>
      <c r="D609" s="83"/>
    </row>
    <row r="610" spans="1:4" ht="15" x14ac:dyDescent="0.25">
      <c r="A610" s="83"/>
      <c r="B610" s="83"/>
      <c r="C610" s="83"/>
      <c r="D610" s="83"/>
    </row>
    <row r="611" spans="1:4" ht="15" x14ac:dyDescent="0.25">
      <c r="A611" s="83"/>
      <c r="B611" s="83"/>
      <c r="C611" s="83"/>
      <c r="D611" s="83"/>
    </row>
    <row r="612" spans="1:4" ht="15" x14ac:dyDescent="0.25">
      <c r="A612" s="83"/>
      <c r="B612" s="83"/>
      <c r="C612" s="83"/>
      <c r="D612" s="83"/>
    </row>
    <row r="613" spans="1:4" ht="15" x14ac:dyDescent="0.25">
      <c r="A613" s="83"/>
      <c r="B613" s="83"/>
      <c r="C613" s="83"/>
      <c r="D613" s="83"/>
    </row>
    <row r="614" spans="1:4" ht="15" x14ac:dyDescent="0.25">
      <c r="A614" s="83"/>
      <c r="B614" s="83"/>
      <c r="C614" s="83"/>
      <c r="D614" s="83"/>
    </row>
    <row r="615" spans="1:4" ht="15" x14ac:dyDescent="0.25">
      <c r="A615" s="83"/>
      <c r="B615" s="83"/>
      <c r="C615" s="83"/>
      <c r="D615" s="83"/>
    </row>
    <row r="616" spans="1:4" ht="15" x14ac:dyDescent="0.25">
      <c r="A616" s="83"/>
      <c r="B616" s="83"/>
      <c r="C616" s="83"/>
      <c r="D616" s="83"/>
    </row>
    <row r="617" spans="1:4" ht="15" x14ac:dyDescent="0.25">
      <c r="A617" s="83"/>
      <c r="B617" s="83"/>
      <c r="C617" s="83"/>
      <c r="D617" s="83"/>
    </row>
    <row r="618" spans="1:4" ht="15" x14ac:dyDescent="0.25">
      <c r="A618" s="83"/>
      <c r="B618" s="83"/>
      <c r="C618" s="83"/>
      <c r="D618" s="83"/>
    </row>
    <row r="619" spans="1:4" ht="15" x14ac:dyDescent="0.25">
      <c r="A619" s="83"/>
      <c r="B619" s="83"/>
      <c r="C619" s="83"/>
      <c r="D619" s="83"/>
    </row>
    <row r="620" spans="1:4" ht="15" x14ac:dyDescent="0.25">
      <c r="A620" s="83"/>
      <c r="B620" s="83"/>
      <c r="C620" s="83"/>
      <c r="D620" s="83"/>
    </row>
    <row r="621" spans="1:4" ht="15" x14ac:dyDescent="0.25">
      <c r="A621" s="83"/>
      <c r="B621" s="83"/>
      <c r="C621" s="83"/>
      <c r="D621" s="83"/>
    </row>
    <row r="622" spans="1:4" ht="15" x14ac:dyDescent="0.25">
      <c r="A622" s="83"/>
      <c r="B622" s="83"/>
      <c r="C622" s="83"/>
      <c r="D622" s="83"/>
    </row>
    <row r="623" spans="1:4" ht="15" x14ac:dyDescent="0.25">
      <c r="A623" s="83"/>
      <c r="B623" s="83"/>
      <c r="C623" s="83"/>
      <c r="D623" s="83"/>
    </row>
    <row r="624" spans="1:4" ht="15" x14ac:dyDescent="0.25">
      <c r="A624" s="83"/>
      <c r="B624" s="83"/>
      <c r="C624" s="83"/>
      <c r="D624" s="83"/>
    </row>
    <row r="625" spans="1:4" ht="15" x14ac:dyDescent="0.25">
      <c r="A625" s="83"/>
      <c r="B625" s="83"/>
      <c r="C625" s="83"/>
      <c r="D625" s="83"/>
    </row>
    <row r="626" spans="1:4" ht="15" x14ac:dyDescent="0.25">
      <c r="A626" s="83"/>
      <c r="B626" s="83"/>
      <c r="C626" s="83"/>
      <c r="D626" s="83"/>
    </row>
    <row r="627" spans="1:4" ht="15" x14ac:dyDescent="0.25">
      <c r="A627" s="83"/>
      <c r="B627" s="83"/>
      <c r="C627" s="83"/>
      <c r="D627" s="83"/>
    </row>
    <row r="628" spans="1:4" ht="15" x14ac:dyDescent="0.25">
      <c r="A628" s="83"/>
      <c r="B628" s="83"/>
      <c r="C628" s="83"/>
      <c r="D628" s="83"/>
    </row>
    <row r="629" spans="1:4" ht="15" x14ac:dyDescent="0.25">
      <c r="A629" s="83"/>
      <c r="B629" s="83"/>
      <c r="C629" s="83"/>
      <c r="D629" s="83"/>
    </row>
    <row r="630" spans="1:4" ht="15" x14ac:dyDescent="0.25">
      <c r="A630" s="83"/>
      <c r="B630" s="83"/>
      <c r="C630" s="83"/>
      <c r="D630" s="83"/>
    </row>
    <row r="631" spans="1:4" ht="15" x14ac:dyDescent="0.25">
      <c r="A631" s="83"/>
      <c r="B631" s="83"/>
      <c r="C631" s="83"/>
      <c r="D631" s="83"/>
    </row>
    <row r="632" spans="1:4" ht="15" x14ac:dyDescent="0.25">
      <c r="A632" s="83"/>
      <c r="B632" s="83"/>
      <c r="C632" s="83"/>
      <c r="D632" s="83"/>
    </row>
    <row r="633" spans="1:4" ht="15" x14ac:dyDescent="0.25">
      <c r="A633" s="83"/>
      <c r="B633" s="83"/>
      <c r="C633" s="83"/>
      <c r="D633" s="83"/>
    </row>
    <row r="634" spans="1:4" ht="15" x14ac:dyDescent="0.25">
      <c r="A634" s="83"/>
      <c r="B634" s="83"/>
      <c r="C634" s="83"/>
      <c r="D634" s="83"/>
    </row>
    <row r="635" spans="1:4" ht="15" x14ac:dyDescent="0.25">
      <c r="A635" s="83"/>
      <c r="B635" s="83"/>
      <c r="C635" s="83"/>
      <c r="D635" s="83"/>
    </row>
    <row r="636" spans="1:4" ht="15" x14ac:dyDescent="0.25">
      <c r="A636" s="83"/>
      <c r="B636" s="83"/>
      <c r="C636" s="83"/>
      <c r="D636" s="83"/>
    </row>
    <row r="637" spans="1:4" ht="15" x14ac:dyDescent="0.25">
      <c r="A637" s="83"/>
      <c r="B637" s="83"/>
      <c r="C637" s="83"/>
      <c r="D637" s="83"/>
    </row>
    <row r="638" spans="1:4" ht="15" x14ac:dyDescent="0.25">
      <c r="A638" s="83"/>
      <c r="B638" s="83"/>
      <c r="C638" s="83"/>
      <c r="D638" s="83"/>
    </row>
    <row r="639" spans="1:4" ht="15" x14ac:dyDescent="0.25">
      <c r="A639" s="83"/>
      <c r="B639" s="83"/>
      <c r="C639" s="83"/>
      <c r="D639" s="83"/>
    </row>
    <row r="640" spans="1:4" ht="15" x14ac:dyDescent="0.25">
      <c r="A640" s="83"/>
      <c r="B640" s="83"/>
      <c r="C640" s="83"/>
      <c r="D640" s="83"/>
    </row>
    <row r="641" spans="1:4" ht="15" x14ac:dyDescent="0.25">
      <c r="A641" s="83"/>
      <c r="B641" s="83"/>
      <c r="C641" s="83"/>
      <c r="D641" s="83"/>
    </row>
    <row r="642" spans="1:4" ht="15" x14ac:dyDescent="0.25">
      <c r="A642" s="83"/>
      <c r="B642" s="83"/>
      <c r="C642" s="83"/>
      <c r="D642" s="83"/>
    </row>
    <row r="643" spans="1:4" ht="15" x14ac:dyDescent="0.25">
      <c r="A643" s="83"/>
      <c r="B643" s="83"/>
      <c r="C643" s="83"/>
      <c r="D643" s="83"/>
    </row>
    <row r="644" spans="1:4" ht="15" x14ac:dyDescent="0.25">
      <c r="A644" s="83"/>
      <c r="B644" s="83"/>
      <c r="C644" s="83"/>
      <c r="D644" s="83"/>
    </row>
    <row r="645" spans="1:4" ht="15" x14ac:dyDescent="0.25">
      <c r="A645" s="83"/>
      <c r="B645" s="83"/>
      <c r="C645" s="83"/>
      <c r="D645" s="83"/>
    </row>
    <row r="646" spans="1:4" ht="15" x14ac:dyDescent="0.25">
      <c r="A646" s="83"/>
      <c r="B646" s="83"/>
      <c r="C646" s="83"/>
      <c r="D646" s="83"/>
    </row>
    <row r="647" spans="1:4" ht="15" x14ac:dyDescent="0.25">
      <c r="A647" s="83"/>
      <c r="B647" s="83"/>
      <c r="C647" s="83"/>
      <c r="D647" s="83"/>
    </row>
    <row r="648" spans="1:4" ht="15" x14ac:dyDescent="0.25">
      <c r="A648" s="83"/>
      <c r="B648" s="83"/>
      <c r="C648" s="83"/>
      <c r="D648" s="83"/>
    </row>
    <row r="649" spans="1:4" ht="15" x14ac:dyDescent="0.25">
      <c r="A649" s="83"/>
      <c r="B649" s="83"/>
      <c r="C649" s="83"/>
      <c r="D649" s="83"/>
    </row>
    <row r="650" spans="1:4" ht="15" x14ac:dyDescent="0.25">
      <c r="A650" s="83"/>
      <c r="B650" s="83"/>
      <c r="C650" s="83"/>
      <c r="D650" s="83"/>
    </row>
    <row r="651" spans="1:4" ht="15" x14ac:dyDescent="0.25">
      <c r="A651" s="83"/>
      <c r="B651" s="83"/>
      <c r="C651" s="83"/>
      <c r="D651" s="83"/>
    </row>
    <row r="652" spans="1:4" ht="15" x14ac:dyDescent="0.25">
      <c r="A652" s="83"/>
      <c r="B652" s="83"/>
      <c r="C652" s="83"/>
      <c r="D652" s="83"/>
    </row>
    <row r="653" spans="1:4" ht="15" x14ac:dyDescent="0.25">
      <c r="A653" s="83"/>
      <c r="B653" s="83"/>
      <c r="C653" s="83"/>
      <c r="D653" s="83"/>
    </row>
    <row r="654" spans="1:4" ht="15" x14ac:dyDescent="0.25">
      <c r="A654" s="83"/>
      <c r="B654" s="83"/>
      <c r="C654" s="83"/>
      <c r="D654" s="83"/>
    </row>
    <row r="655" spans="1:4" ht="15" x14ac:dyDescent="0.25">
      <c r="A655" s="83"/>
      <c r="B655" s="83"/>
      <c r="C655" s="83"/>
      <c r="D655" s="83"/>
    </row>
    <row r="656" spans="1:4" ht="15" x14ac:dyDescent="0.25">
      <c r="A656" s="83"/>
      <c r="B656" s="83"/>
      <c r="C656" s="83"/>
      <c r="D656" s="83"/>
    </row>
    <row r="657" spans="1:4" ht="15" x14ac:dyDescent="0.25">
      <c r="A657" s="83"/>
      <c r="B657" s="83"/>
      <c r="C657" s="83"/>
      <c r="D657" s="83"/>
    </row>
    <row r="658" spans="1:4" ht="15" x14ac:dyDescent="0.25">
      <c r="A658" s="83"/>
      <c r="B658" s="83"/>
      <c r="C658" s="83"/>
      <c r="D658" s="83"/>
    </row>
    <row r="659" spans="1:4" ht="15" x14ac:dyDescent="0.25">
      <c r="A659" s="83"/>
      <c r="B659" s="83"/>
      <c r="C659" s="83"/>
      <c r="D659" s="83"/>
    </row>
    <row r="660" spans="1:4" ht="15" x14ac:dyDescent="0.25">
      <c r="A660" s="83"/>
      <c r="B660" s="83"/>
      <c r="C660" s="83"/>
      <c r="D660" s="83"/>
    </row>
    <row r="661" spans="1:4" ht="15" x14ac:dyDescent="0.25">
      <c r="A661" s="83"/>
      <c r="B661" s="83"/>
      <c r="C661" s="83"/>
      <c r="D661" s="83"/>
    </row>
    <row r="662" spans="1:4" ht="15" x14ac:dyDescent="0.25">
      <c r="A662" s="83"/>
      <c r="B662" s="83"/>
      <c r="C662" s="83"/>
      <c r="D662" s="83"/>
    </row>
    <row r="663" spans="1:4" ht="15" x14ac:dyDescent="0.25">
      <c r="A663" s="83"/>
      <c r="B663" s="83"/>
      <c r="C663" s="83"/>
      <c r="D663" s="83"/>
    </row>
    <row r="664" spans="1:4" ht="15" x14ac:dyDescent="0.25">
      <c r="A664" s="83"/>
      <c r="B664" s="83"/>
      <c r="C664" s="83"/>
      <c r="D664" s="83"/>
    </row>
    <row r="665" spans="1:4" ht="15" x14ac:dyDescent="0.25">
      <c r="A665" s="83"/>
      <c r="B665" s="83"/>
      <c r="C665" s="83"/>
      <c r="D665" s="83"/>
    </row>
    <row r="666" spans="1:4" ht="15" x14ac:dyDescent="0.25">
      <c r="A666" s="83"/>
      <c r="B666" s="83"/>
      <c r="C666" s="83"/>
      <c r="D666" s="83"/>
    </row>
    <row r="667" spans="1:4" ht="15" x14ac:dyDescent="0.25">
      <c r="A667" s="83"/>
      <c r="B667" s="83"/>
      <c r="C667" s="83"/>
      <c r="D667" s="83"/>
    </row>
    <row r="668" spans="1:4" ht="15" x14ac:dyDescent="0.25">
      <c r="A668" s="83"/>
      <c r="B668" s="83"/>
      <c r="C668" s="83"/>
      <c r="D668" s="83"/>
    </row>
    <row r="669" spans="1:4" ht="15" x14ac:dyDescent="0.25">
      <c r="A669" s="83"/>
      <c r="B669" s="83"/>
      <c r="C669" s="83"/>
      <c r="D669" s="83"/>
    </row>
    <row r="670" spans="1:4" ht="15" x14ac:dyDescent="0.25">
      <c r="A670" s="83"/>
      <c r="B670" s="83"/>
      <c r="C670" s="83"/>
      <c r="D670" s="83"/>
    </row>
    <row r="671" spans="1:4" ht="15" x14ac:dyDescent="0.25">
      <c r="A671" s="83"/>
      <c r="B671" s="83"/>
      <c r="C671" s="83"/>
      <c r="D671" s="83"/>
    </row>
    <row r="672" spans="1:4" ht="15" x14ac:dyDescent="0.25">
      <c r="A672" s="83"/>
      <c r="B672" s="83"/>
      <c r="C672" s="83"/>
      <c r="D672" s="83"/>
    </row>
    <row r="673" spans="1:4" ht="15" x14ac:dyDescent="0.25">
      <c r="A673" s="83"/>
      <c r="B673" s="83"/>
      <c r="C673" s="83"/>
      <c r="D673" s="83"/>
    </row>
    <row r="674" spans="1:4" ht="15" x14ac:dyDescent="0.25">
      <c r="A674" s="83"/>
      <c r="B674" s="83"/>
      <c r="C674" s="83"/>
      <c r="D674" s="83"/>
    </row>
    <row r="675" spans="1:4" ht="15" x14ac:dyDescent="0.25">
      <c r="A675" s="83"/>
      <c r="B675" s="83"/>
      <c r="C675" s="83"/>
      <c r="D675" s="83"/>
    </row>
    <row r="676" spans="1:4" ht="15" x14ac:dyDescent="0.25">
      <c r="A676" s="83"/>
      <c r="B676" s="83"/>
      <c r="C676" s="83"/>
      <c r="D676" s="83"/>
    </row>
    <row r="677" spans="1:4" ht="15" x14ac:dyDescent="0.25">
      <c r="A677" s="83"/>
      <c r="B677" s="83"/>
      <c r="C677" s="83"/>
      <c r="D677" s="83"/>
    </row>
    <row r="678" spans="1:4" ht="15" x14ac:dyDescent="0.25">
      <c r="A678" s="83"/>
      <c r="B678" s="83"/>
      <c r="C678" s="83"/>
      <c r="D678" s="83"/>
    </row>
    <row r="679" spans="1:4" ht="15" x14ac:dyDescent="0.25">
      <c r="A679" s="83"/>
      <c r="B679" s="83"/>
      <c r="C679" s="83"/>
      <c r="D679" s="83"/>
    </row>
    <row r="680" spans="1:4" ht="15" x14ac:dyDescent="0.25">
      <c r="A680" s="83"/>
      <c r="B680" s="83"/>
      <c r="C680" s="83"/>
      <c r="D680" s="83"/>
    </row>
    <row r="681" spans="1:4" ht="15" x14ac:dyDescent="0.25">
      <c r="A681" s="83"/>
      <c r="B681" s="83"/>
      <c r="C681" s="83"/>
      <c r="D681" s="83"/>
    </row>
    <row r="682" spans="1:4" ht="15" x14ac:dyDescent="0.25">
      <c r="A682" s="83"/>
      <c r="B682" s="83"/>
      <c r="C682" s="83"/>
      <c r="D682" s="83"/>
    </row>
    <row r="683" spans="1:4" ht="15" x14ac:dyDescent="0.25">
      <c r="A683" s="83"/>
      <c r="B683" s="83"/>
      <c r="C683" s="83"/>
      <c r="D683" s="83"/>
    </row>
    <row r="684" spans="1:4" ht="15" x14ac:dyDescent="0.25">
      <c r="A684" s="83"/>
      <c r="B684" s="83"/>
      <c r="C684" s="83"/>
      <c r="D684" s="83"/>
    </row>
    <row r="685" spans="1:4" ht="15" x14ac:dyDescent="0.25">
      <c r="A685" s="83"/>
      <c r="B685" s="83"/>
      <c r="C685" s="83"/>
      <c r="D685" s="83"/>
    </row>
    <row r="686" spans="1:4" ht="15" x14ac:dyDescent="0.25">
      <c r="A686" s="83"/>
      <c r="B686" s="83"/>
      <c r="C686" s="83"/>
      <c r="D686" s="83"/>
    </row>
    <row r="687" spans="1:4" ht="15" x14ac:dyDescent="0.25">
      <c r="A687" s="83"/>
      <c r="B687" s="83"/>
      <c r="C687" s="83"/>
      <c r="D687" s="83"/>
    </row>
    <row r="688" spans="1:4" ht="15" x14ac:dyDescent="0.25">
      <c r="A688" s="83"/>
      <c r="B688" s="83"/>
      <c r="C688" s="83"/>
      <c r="D688" s="83"/>
    </row>
    <row r="689" spans="1:4" ht="15" x14ac:dyDescent="0.25">
      <c r="A689" s="83"/>
      <c r="B689" s="83"/>
      <c r="C689" s="83"/>
      <c r="D689" s="83"/>
    </row>
    <row r="690" spans="1:4" ht="15" x14ac:dyDescent="0.25">
      <c r="A690" s="83"/>
      <c r="B690" s="83"/>
      <c r="C690" s="83"/>
      <c r="D690" s="83"/>
    </row>
    <row r="691" spans="1:4" ht="15" x14ac:dyDescent="0.25">
      <c r="A691" s="83"/>
      <c r="B691" s="83"/>
      <c r="C691" s="83"/>
      <c r="D691" s="83"/>
    </row>
    <row r="692" spans="1:4" ht="15" x14ac:dyDescent="0.25">
      <c r="A692" s="83"/>
      <c r="B692" s="83"/>
      <c r="C692" s="83"/>
      <c r="D692" s="83"/>
    </row>
    <row r="693" spans="1:4" ht="15" x14ac:dyDescent="0.25">
      <c r="A693" s="83"/>
      <c r="B693" s="83"/>
      <c r="C693" s="83"/>
      <c r="D693" s="83"/>
    </row>
    <row r="694" spans="1:4" ht="15" x14ac:dyDescent="0.25">
      <c r="A694" s="83"/>
      <c r="B694" s="83"/>
      <c r="C694" s="83"/>
      <c r="D694" s="83"/>
    </row>
    <row r="695" spans="1:4" ht="15" x14ac:dyDescent="0.25">
      <c r="A695" s="83"/>
      <c r="B695" s="83"/>
      <c r="C695" s="83"/>
      <c r="D695" s="83"/>
    </row>
    <row r="696" spans="1:4" ht="15" x14ac:dyDescent="0.25">
      <c r="A696" s="83"/>
      <c r="B696" s="83"/>
      <c r="C696" s="83"/>
      <c r="D696" s="83"/>
    </row>
    <row r="697" spans="1:4" ht="15" x14ac:dyDescent="0.25">
      <c r="A697" s="83"/>
      <c r="B697" s="83"/>
      <c r="C697" s="83"/>
      <c r="D697" s="83"/>
    </row>
    <row r="698" spans="1:4" ht="15" x14ac:dyDescent="0.25">
      <c r="A698" s="83"/>
      <c r="B698" s="83"/>
      <c r="C698" s="83"/>
      <c r="D698" s="83"/>
    </row>
    <row r="699" spans="1:4" ht="15" x14ac:dyDescent="0.25">
      <c r="A699" s="83"/>
      <c r="B699" s="83"/>
      <c r="C699" s="83"/>
      <c r="D699" s="83"/>
    </row>
    <row r="700" spans="1:4" ht="15" x14ac:dyDescent="0.25">
      <c r="A700" s="83"/>
      <c r="B700" s="83"/>
      <c r="C700" s="83"/>
      <c r="D700" s="83"/>
    </row>
    <row r="701" spans="1:4" ht="15" x14ac:dyDescent="0.25">
      <c r="A701" s="83"/>
      <c r="B701" s="83"/>
      <c r="C701" s="83"/>
      <c r="D701" s="83"/>
    </row>
    <row r="702" spans="1:4" ht="15" x14ac:dyDescent="0.25">
      <c r="A702" s="83"/>
      <c r="B702" s="83"/>
      <c r="C702" s="83"/>
      <c r="D702" s="83"/>
    </row>
    <row r="703" spans="1:4" ht="15" x14ac:dyDescent="0.25">
      <c r="A703" s="83"/>
      <c r="B703" s="83"/>
      <c r="C703" s="83"/>
      <c r="D703" s="83"/>
    </row>
    <row r="704" spans="1:4" ht="15" x14ac:dyDescent="0.25">
      <c r="A704" s="83"/>
      <c r="B704" s="83"/>
      <c r="C704" s="83"/>
      <c r="D704" s="83"/>
    </row>
    <row r="705" spans="1:4" ht="15" x14ac:dyDescent="0.25">
      <c r="A705" s="83"/>
      <c r="B705" s="83"/>
      <c r="C705" s="83"/>
      <c r="D705" s="83"/>
    </row>
    <row r="706" spans="1:4" ht="15" x14ac:dyDescent="0.25">
      <c r="A706" s="83"/>
      <c r="B706" s="83"/>
      <c r="C706" s="83"/>
      <c r="D706" s="83"/>
    </row>
    <row r="707" spans="1:4" ht="15" x14ac:dyDescent="0.25">
      <c r="A707" s="83"/>
      <c r="B707" s="83"/>
      <c r="C707" s="83"/>
      <c r="D707" s="83"/>
    </row>
    <row r="708" spans="1:4" ht="15" x14ac:dyDescent="0.25">
      <c r="A708" s="83"/>
      <c r="B708" s="83"/>
      <c r="C708" s="83"/>
      <c r="D708" s="83"/>
    </row>
    <row r="709" spans="1:4" ht="15" x14ac:dyDescent="0.25">
      <c r="A709" s="83"/>
      <c r="B709" s="83"/>
      <c r="C709" s="83"/>
      <c r="D709" s="83"/>
    </row>
    <row r="710" spans="1:4" ht="15" x14ac:dyDescent="0.25">
      <c r="A710" s="83"/>
      <c r="B710" s="83"/>
      <c r="C710" s="83"/>
      <c r="D710" s="83"/>
    </row>
    <row r="711" spans="1:4" ht="15" x14ac:dyDescent="0.25">
      <c r="A711" s="83"/>
      <c r="B711" s="83"/>
      <c r="C711" s="83"/>
      <c r="D711" s="83"/>
    </row>
    <row r="712" spans="1:4" ht="15" x14ac:dyDescent="0.25">
      <c r="A712" s="83"/>
      <c r="B712" s="83"/>
      <c r="C712" s="83"/>
      <c r="D712" s="83"/>
    </row>
    <row r="713" spans="1:4" ht="15" x14ac:dyDescent="0.25">
      <c r="A713" s="83"/>
      <c r="B713" s="83"/>
      <c r="C713" s="83"/>
      <c r="D713" s="83"/>
    </row>
    <row r="714" spans="1:4" ht="15" x14ac:dyDescent="0.25">
      <c r="A714" s="83"/>
      <c r="B714" s="83"/>
      <c r="C714" s="83"/>
      <c r="D714" s="83"/>
    </row>
    <row r="715" spans="1:4" ht="15" x14ac:dyDescent="0.25">
      <c r="A715" s="83"/>
      <c r="B715" s="83"/>
      <c r="C715" s="83"/>
      <c r="D715" s="83"/>
    </row>
    <row r="716" spans="1:4" ht="15" x14ac:dyDescent="0.25">
      <c r="A716" s="83"/>
      <c r="B716" s="83"/>
      <c r="C716" s="83"/>
      <c r="D716" s="83"/>
    </row>
    <row r="717" spans="1:4" ht="15" x14ac:dyDescent="0.25">
      <c r="A717" s="83"/>
      <c r="B717" s="83"/>
      <c r="C717" s="83"/>
      <c r="D717" s="83"/>
    </row>
    <row r="718" spans="1:4" ht="15" x14ac:dyDescent="0.25">
      <c r="A718" s="83"/>
      <c r="B718" s="83"/>
      <c r="C718" s="83"/>
      <c r="D718" s="83"/>
    </row>
    <row r="719" spans="1:4" ht="15" x14ac:dyDescent="0.25">
      <c r="A719" s="83"/>
      <c r="B719" s="83"/>
      <c r="C719" s="83"/>
      <c r="D719" s="83"/>
    </row>
    <row r="720" spans="1:4" ht="15" x14ac:dyDescent="0.25">
      <c r="A720" s="83"/>
      <c r="B720" s="83"/>
      <c r="C720" s="83"/>
      <c r="D720" s="83"/>
    </row>
    <row r="721" spans="1:4" ht="15" x14ac:dyDescent="0.25">
      <c r="A721" s="83"/>
      <c r="B721" s="83"/>
      <c r="C721" s="83"/>
      <c r="D721" s="83"/>
    </row>
    <row r="722" spans="1:4" ht="15" x14ac:dyDescent="0.25">
      <c r="A722" s="83"/>
      <c r="B722" s="83"/>
      <c r="C722" s="83"/>
      <c r="D722" s="83"/>
    </row>
    <row r="723" spans="1:4" ht="15" x14ac:dyDescent="0.25">
      <c r="A723" s="83"/>
      <c r="B723" s="83"/>
      <c r="C723" s="83"/>
      <c r="D723" s="83"/>
    </row>
    <row r="724" spans="1:4" ht="15" x14ac:dyDescent="0.25">
      <c r="A724" s="83"/>
      <c r="B724" s="83"/>
      <c r="C724" s="83"/>
      <c r="D724" s="83"/>
    </row>
    <row r="725" spans="1:4" ht="15" x14ac:dyDescent="0.25">
      <c r="A725" s="83"/>
      <c r="B725" s="83"/>
      <c r="C725" s="83"/>
      <c r="D725" s="83"/>
    </row>
    <row r="726" spans="1:4" ht="15" x14ac:dyDescent="0.25">
      <c r="A726" s="83"/>
      <c r="B726" s="83"/>
      <c r="C726" s="83"/>
      <c r="D726" s="83"/>
    </row>
    <row r="727" spans="1:4" ht="15" x14ac:dyDescent="0.25">
      <c r="A727" s="83"/>
      <c r="B727" s="83"/>
      <c r="C727" s="83"/>
      <c r="D727" s="83"/>
    </row>
    <row r="728" spans="1:4" ht="15" x14ac:dyDescent="0.25">
      <c r="A728" s="83"/>
      <c r="B728" s="83"/>
      <c r="C728" s="83"/>
      <c r="D728" s="83"/>
    </row>
    <row r="729" spans="1:4" ht="15" x14ac:dyDescent="0.25">
      <c r="A729" s="83"/>
      <c r="B729" s="83"/>
      <c r="C729" s="83"/>
      <c r="D729" s="83"/>
    </row>
    <row r="730" spans="1:4" ht="15" x14ac:dyDescent="0.25">
      <c r="A730" s="83"/>
      <c r="B730" s="83"/>
      <c r="C730" s="83"/>
      <c r="D730" s="83"/>
    </row>
    <row r="731" spans="1:4" ht="15" x14ac:dyDescent="0.25">
      <c r="A731" s="83"/>
      <c r="B731" s="83"/>
      <c r="C731" s="83"/>
      <c r="D731" s="83"/>
    </row>
    <row r="732" spans="1:4" ht="15" x14ac:dyDescent="0.25">
      <c r="A732" s="83"/>
      <c r="B732" s="83"/>
      <c r="C732" s="83"/>
      <c r="D732" s="83"/>
    </row>
    <row r="733" spans="1:4" ht="15" x14ac:dyDescent="0.25">
      <c r="A733" s="83"/>
      <c r="B733" s="83"/>
      <c r="C733" s="83"/>
      <c r="D733" s="83"/>
    </row>
    <row r="734" spans="1:4" ht="15" x14ac:dyDescent="0.25">
      <c r="A734" s="83"/>
      <c r="B734" s="83"/>
      <c r="C734" s="83"/>
      <c r="D734" s="83"/>
    </row>
    <row r="735" spans="1:4" ht="15" x14ac:dyDescent="0.25">
      <c r="A735" s="83"/>
      <c r="B735" s="83"/>
      <c r="C735" s="83"/>
      <c r="D735" s="83"/>
    </row>
    <row r="736" spans="1:4" ht="15" x14ac:dyDescent="0.25">
      <c r="A736" s="83"/>
      <c r="B736" s="83"/>
      <c r="C736" s="83"/>
      <c r="D736" s="83"/>
    </row>
    <row r="737" spans="1:4" ht="15" x14ac:dyDescent="0.25">
      <c r="A737" s="83"/>
      <c r="B737" s="83"/>
      <c r="C737" s="83"/>
      <c r="D737" s="83"/>
    </row>
    <row r="738" spans="1:4" ht="15" x14ac:dyDescent="0.25">
      <c r="A738" s="83"/>
      <c r="B738" s="83"/>
      <c r="C738" s="83"/>
      <c r="D738" s="83"/>
    </row>
    <row r="739" spans="1:4" ht="15" x14ac:dyDescent="0.25">
      <c r="A739" s="83"/>
      <c r="B739" s="83"/>
      <c r="C739" s="83"/>
      <c r="D739" s="83"/>
    </row>
    <row r="740" spans="1:4" ht="15" x14ac:dyDescent="0.25">
      <c r="A740" s="83"/>
      <c r="B740" s="83"/>
      <c r="C740" s="83"/>
      <c r="D740" s="83"/>
    </row>
    <row r="741" spans="1:4" ht="15" x14ac:dyDescent="0.25">
      <c r="A741" s="83"/>
      <c r="B741" s="83"/>
      <c r="C741" s="83"/>
      <c r="D741" s="83"/>
    </row>
    <row r="742" spans="1:4" ht="15" x14ac:dyDescent="0.25">
      <c r="A742" s="83"/>
      <c r="B742" s="83"/>
      <c r="C742" s="83"/>
      <c r="D742" s="83"/>
    </row>
    <row r="743" spans="1:4" ht="15" x14ac:dyDescent="0.25">
      <c r="A743" s="83"/>
      <c r="B743" s="83"/>
      <c r="C743" s="83"/>
      <c r="D743" s="83"/>
    </row>
    <row r="744" spans="1:4" ht="15" x14ac:dyDescent="0.25">
      <c r="A744" s="83"/>
      <c r="B744" s="83"/>
      <c r="C744" s="83"/>
      <c r="D744" s="83"/>
    </row>
    <row r="745" spans="1:4" ht="15" x14ac:dyDescent="0.25">
      <c r="A745" s="83"/>
      <c r="B745" s="83"/>
      <c r="C745" s="83"/>
      <c r="D745" s="83"/>
    </row>
    <row r="746" spans="1:4" ht="15" x14ac:dyDescent="0.25">
      <c r="A746" s="83"/>
      <c r="B746" s="83"/>
      <c r="C746" s="83"/>
      <c r="D746" s="83"/>
    </row>
    <row r="747" spans="1:4" ht="15" x14ac:dyDescent="0.25">
      <c r="A747" s="83"/>
      <c r="B747" s="83"/>
      <c r="C747" s="83"/>
      <c r="D747" s="83"/>
    </row>
    <row r="748" spans="1:4" ht="15" x14ac:dyDescent="0.25">
      <c r="A748" s="83"/>
      <c r="B748" s="83"/>
      <c r="C748" s="83"/>
      <c r="D748" s="83"/>
    </row>
    <row r="749" spans="1:4" ht="15" x14ac:dyDescent="0.25">
      <c r="A749" s="83"/>
      <c r="B749" s="83"/>
      <c r="C749" s="83"/>
      <c r="D749" s="83"/>
    </row>
    <row r="750" spans="1:4" ht="15" x14ac:dyDescent="0.25">
      <c r="A750" s="83"/>
      <c r="B750" s="83"/>
      <c r="C750" s="83"/>
      <c r="D750" s="83"/>
    </row>
    <row r="751" spans="1:4" ht="15" x14ac:dyDescent="0.25">
      <c r="A751" s="83"/>
      <c r="B751" s="83"/>
      <c r="C751" s="83"/>
      <c r="D751" s="83"/>
    </row>
    <row r="752" spans="1:4" ht="15" x14ac:dyDescent="0.25">
      <c r="A752" s="83"/>
      <c r="B752" s="83"/>
      <c r="C752" s="83"/>
      <c r="D752" s="83"/>
    </row>
    <row r="753" spans="1:4" ht="15" x14ac:dyDescent="0.25">
      <c r="A753" s="83"/>
      <c r="B753" s="83"/>
      <c r="C753" s="83"/>
      <c r="D753" s="83"/>
    </row>
    <row r="754" spans="1:4" ht="15" x14ac:dyDescent="0.25">
      <c r="A754" s="83"/>
      <c r="B754" s="83"/>
      <c r="C754" s="83"/>
      <c r="D754" s="83"/>
    </row>
    <row r="755" spans="1:4" ht="15" x14ac:dyDescent="0.25">
      <c r="A755" s="83"/>
      <c r="B755" s="83"/>
      <c r="C755" s="83"/>
      <c r="D755" s="83"/>
    </row>
    <row r="756" spans="1:4" ht="15" x14ac:dyDescent="0.25">
      <c r="A756" s="83"/>
      <c r="B756" s="83"/>
      <c r="C756" s="83"/>
      <c r="D756" s="83"/>
    </row>
    <row r="757" spans="1:4" ht="15" x14ac:dyDescent="0.25">
      <c r="A757" s="83"/>
      <c r="B757" s="83"/>
      <c r="C757" s="83"/>
      <c r="D757" s="83"/>
    </row>
    <row r="758" spans="1:4" ht="15" x14ac:dyDescent="0.25">
      <c r="A758" s="83"/>
      <c r="B758" s="83"/>
      <c r="C758" s="83"/>
      <c r="D758" s="83"/>
    </row>
    <row r="759" spans="1:4" ht="15" x14ac:dyDescent="0.25">
      <c r="A759" s="83"/>
      <c r="B759" s="83"/>
      <c r="C759" s="83"/>
      <c r="D759" s="83"/>
    </row>
    <row r="760" spans="1:4" ht="15" x14ac:dyDescent="0.25">
      <c r="A760" s="83"/>
      <c r="B760" s="83"/>
      <c r="C760" s="83"/>
      <c r="D760" s="83"/>
    </row>
    <row r="761" spans="1:4" ht="15" x14ac:dyDescent="0.25">
      <c r="A761" s="83"/>
      <c r="B761" s="83"/>
      <c r="C761" s="83"/>
      <c r="D761" s="83"/>
    </row>
    <row r="762" spans="1:4" ht="15" x14ac:dyDescent="0.25">
      <c r="A762" s="83"/>
      <c r="B762" s="83"/>
      <c r="C762" s="83"/>
      <c r="D762" s="83"/>
    </row>
    <row r="763" spans="1:4" ht="15" x14ac:dyDescent="0.25">
      <c r="A763" s="83"/>
      <c r="B763" s="83"/>
      <c r="C763" s="83"/>
      <c r="D763" s="83"/>
    </row>
    <row r="764" spans="1:4" ht="15" x14ac:dyDescent="0.25">
      <c r="A764" s="83"/>
      <c r="B764" s="83"/>
      <c r="C764" s="83"/>
      <c r="D764" s="83"/>
    </row>
    <row r="765" spans="1:4" ht="15" x14ac:dyDescent="0.25">
      <c r="A765" s="83"/>
      <c r="B765" s="83"/>
      <c r="C765" s="83"/>
      <c r="D765" s="83"/>
    </row>
    <row r="766" spans="1:4" ht="15" x14ac:dyDescent="0.25">
      <c r="A766" s="83"/>
      <c r="B766" s="83"/>
      <c r="C766" s="83"/>
      <c r="D766" s="83"/>
    </row>
    <row r="767" spans="1:4" ht="15" x14ac:dyDescent="0.25">
      <c r="A767" s="83"/>
      <c r="B767" s="83"/>
      <c r="C767" s="83"/>
      <c r="D767" s="83"/>
    </row>
    <row r="768" spans="1:4" ht="15" x14ac:dyDescent="0.25">
      <c r="A768" s="83"/>
      <c r="B768" s="83"/>
      <c r="C768" s="83"/>
      <c r="D768" s="83"/>
    </row>
    <row r="769" spans="1:4" ht="15" x14ac:dyDescent="0.25">
      <c r="A769" s="83"/>
      <c r="B769" s="83"/>
      <c r="C769" s="83"/>
      <c r="D769" s="83"/>
    </row>
    <row r="770" spans="1:4" ht="15" x14ac:dyDescent="0.25">
      <c r="A770" s="83"/>
      <c r="B770" s="83"/>
      <c r="C770" s="83"/>
      <c r="D770" s="83"/>
    </row>
    <row r="771" spans="1:4" ht="15" x14ac:dyDescent="0.25">
      <c r="A771" s="83"/>
      <c r="B771" s="83"/>
      <c r="C771" s="83"/>
      <c r="D771" s="83"/>
    </row>
    <row r="772" spans="1:4" ht="15" x14ac:dyDescent="0.25">
      <c r="A772" s="83"/>
      <c r="B772" s="83"/>
      <c r="C772" s="83"/>
      <c r="D772" s="83"/>
    </row>
    <row r="773" spans="1:4" ht="15" x14ac:dyDescent="0.25">
      <c r="A773" s="83"/>
      <c r="B773" s="83"/>
      <c r="C773" s="83"/>
      <c r="D773" s="83"/>
    </row>
    <row r="774" spans="1:4" ht="15" x14ac:dyDescent="0.25">
      <c r="A774" s="83"/>
      <c r="B774" s="83"/>
      <c r="C774" s="83"/>
      <c r="D774" s="83"/>
    </row>
    <row r="775" spans="1:4" ht="15" x14ac:dyDescent="0.25">
      <c r="A775" s="83"/>
      <c r="B775" s="83"/>
      <c r="C775" s="83"/>
      <c r="D775" s="83"/>
    </row>
    <row r="776" spans="1:4" ht="15" x14ac:dyDescent="0.25">
      <c r="A776" s="83"/>
      <c r="B776" s="83"/>
      <c r="C776" s="83"/>
      <c r="D776" s="83"/>
    </row>
    <row r="777" spans="1:4" ht="15" x14ac:dyDescent="0.25">
      <c r="A777" s="83"/>
      <c r="B777" s="83"/>
      <c r="C777" s="83"/>
      <c r="D777" s="83"/>
    </row>
    <row r="778" spans="1:4" ht="15" x14ac:dyDescent="0.25">
      <c r="A778" s="83"/>
      <c r="B778" s="83"/>
      <c r="C778" s="83"/>
      <c r="D778" s="83"/>
    </row>
    <row r="779" spans="1:4" ht="15" x14ac:dyDescent="0.25">
      <c r="A779" s="83"/>
      <c r="B779" s="83"/>
      <c r="C779" s="83"/>
      <c r="D779" s="83"/>
    </row>
    <row r="780" spans="1:4" ht="15" x14ac:dyDescent="0.25">
      <c r="A780" s="83"/>
      <c r="B780" s="83"/>
      <c r="C780" s="83"/>
      <c r="D780" s="83"/>
    </row>
    <row r="781" spans="1:4" ht="15" x14ac:dyDescent="0.25">
      <c r="A781" s="83"/>
      <c r="B781" s="83"/>
      <c r="C781" s="83"/>
      <c r="D781" s="83"/>
    </row>
    <row r="782" spans="1:4" ht="15" x14ac:dyDescent="0.25">
      <c r="A782" s="83"/>
      <c r="B782" s="83"/>
      <c r="C782" s="83"/>
      <c r="D782" s="83"/>
    </row>
    <row r="783" spans="1:4" ht="15" x14ac:dyDescent="0.25">
      <c r="A783" s="83"/>
      <c r="B783" s="83"/>
      <c r="C783" s="83"/>
      <c r="D783" s="83"/>
    </row>
    <row r="784" spans="1:4" ht="15" x14ac:dyDescent="0.25">
      <c r="A784" s="83"/>
      <c r="B784" s="83"/>
      <c r="C784" s="83"/>
      <c r="D784" s="83"/>
    </row>
    <row r="785" spans="1:4" ht="15" x14ac:dyDescent="0.25">
      <c r="A785" s="83"/>
      <c r="B785" s="83"/>
      <c r="C785" s="83"/>
      <c r="D785" s="83"/>
    </row>
    <row r="786" spans="1:4" ht="15" x14ac:dyDescent="0.25">
      <c r="A786" s="83"/>
      <c r="B786" s="83"/>
      <c r="C786" s="83"/>
      <c r="D786" s="83"/>
    </row>
    <row r="787" spans="1:4" ht="15" x14ac:dyDescent="0.25">
      <c r="A787" s="83"/>
      <c r="B787" s="83"/>
      <c r="C787" s="83"/>
      <c r="D787" s="83"/>
    </row>
    <row r="788" spans="1:4" ht="15" x14ac:dyDescent="0.25">
      <c r="A788" s="83"/>
      <c r="B788" s="83"/>
      <c r="C788" s="83"/>
      <c r="D788" s="83"/>
    </row>
    <row r="789" spans="1:4" ht="15" x14ac:dyDescent="0.25">
      <c r="A789" s="83"/>
      <c r="B789" s="83"/>
      <c r="C789" s="83"/>
      <c r="D789" s="83"/>
    </row>
    <row r="790" spans="1:4" ht="15" x14ac:dyDescent="0.25">
      <c r="A790" s="83"/>
      <c r="B790" s="83"/>
      <c r="C790" s="83"/>
      <c r="D790" s="83"/>
    </row>
    <row r="791" spans="1:4" ht="15" x14ac:dyDescent="0.25">
      <c r="A791" s="83"/>
      <c r="B791" s="83"/>
      <c r="C791" s="83"/>
      <c r="D791" s="83"/>
    </row>
    <row r="792" spans="1:4" ht="15" x14ac:dyDescent="0.25">
      <c r="A792" s="83"/>
      <c r="B792" s="83"/>
      <c r="C792" s="83"/>
      <c r="D792" s="83"/>
    </row>
    <row r="793" spans="1:4" ht="15" x14ac:dyDescent="0.25">
      <c r="A793" s="83"/>
      <c r="B793" s="83"/>
      <c r="C793" s="83"/>
      <c r="D793" s="83"/>
    </row>
    <row r="794" spans="1:4" ht="15" x14ac:dyDescent="0.25">
      <c r="A794" s="83"/>
      <c r="B794" s="83"/>
      <c r="C794" s="83"/>
      <c r="D794" s="83"/>
    </row>
    <row r="795" spans="1:4" ht="15" x14ac:dyDescent="0.25">
      <c r="A795" s="83"/>
      <c r="B795" s="83"/>
      <c r="C795" s="83"/>
      <c r="D795" s="83"/>
    </row>
    <row r="796" spans="1:4" ht="15" x14ac:dyDescent="0.25">
      <c r="A796" s="83"/>
      <c r="B796" s="83"/>
      <c r="C796" s="83"/>
      <c r="D796" s="83"/>
    </row>
    <row r="797" spans="1:4" ht="15" x14ac:dyDescent="0.25">
      <c r="A797" s="83"/>
      <c r="B797" s="83"/>
      <c r="C797" s="83"/>
      <c r="D797" s="83"/>
    </row>
    <row r="798" spans="1:4" ht="15" x14ac:dyDescent="0.25">
      <c r="A798" s="83"/>
      <c r="B798" s="83"/>
      <c r="C798" s="83"/>
      <c r="D798" s="83"/>
    </row>
    <row r="799" spans="1:4" ht="15" x14ac:dyDescent="0.25">
      <c r="A799" s="83"/>
      <c r="B799" s="83"/>
      <c r="C799" s="83"/>
      <c r="D799" s="83"/>
    </row>
    <row r="800" spans="1:4" ht="15" x14ac:dyDescent="0.25">
      <c r="A800" s="83"/>
      <c r="B800" s="83"/>
      <c r="C800" s="83"/>
      <c r="D800" s="83"/>
    </row>
    <row r="801" spans="1:4" ht="15" x14ac:dyDescent="0.25">
      <c r="A801" s="83"/>
      <c r="B801" s="83"/>
      <c r="C801" s="83"/>
      <c r="D801" s="83"/>
    </row>
    <row r="802" spans="1:4" ht="15" x14ac:dyDescent="0.25">
      <c r="A802" s="83"/>
      <c r="B802" s="83"/>
      <c r="C802" s="83"/>
      <c r="D802" s="83"/>
    </row>
    <row r="803" spans="1:4" ht="15" x14ac:dyDescent="0.25">
      <c r="A803" s="83"/>
      <c r="B803" s="83"/>
      <c r="C803" s="83"/>
      <c r="D803" s="83"/>
    </row>
    <row r="804" spans="1:4" ht="15" x14ac:dyDescent="0.25">
      <c r="A804" s="83"/>
      <c r="B804" s="83"/>
      <c r="C804" s="83"/>
      <c r="D804" s="83"/>
    </row>
    <row r="805" spans="1:4" ht="15" x14ac:dyDescent="0.25">
      <c r="A805" s="83"/>
      <c r="B805" s="83"/>
      <c r="C805" s="83"/>
      <c r="D805" s="83"/>
    </row>
    <row r="806" spans="1:4" ht="15" x14ac:dyDescent="0.25">
      <c r="A806" s="83"/>
      <c r="B806" s="83"/>
      <c r="C806" s="83"/>
      <c r="D806" s="83"/>
    </row>
    <row r="807" spans="1:4" ht="15" x14ac:dyDescent="0.25">
      <c r="A807" s="83"/>
      <c r="B807" s="83"/>
      <c r="C807" s="83"/>
      <c r="D807" s="83"/>
    </row>
    <row r="808" spans="1:4" ht="15" x14ac:dyDescent="0.25">
      <c r="A808" s="83"/>
      <c r="B808" s="83"/>
      <c r="C808" s="83"/>
      <c r="D808" s="83"/>
    </row>
    <row r="809" spans="1:4" ht="15" x14ac:dyDescent="0.25">
      <c r="A809" s="83"/>
      <c r="B809" s="83"/>
      <c r="C809" s="83"/>
      <c r="D809" s="83"/>
    </row>
    <row r="810" spans="1:4" ht="15" x14ac:dyDescent="0.25">
      <c r="A810" s="83"/>
      <c r="B810" s="83"/>
      <c r="C810" s="83"/>
      <c r="D810" s="83"/>
    </row>
    <row r="811" spans="1:4" ht="15" x14ac:dyDescent="0.25">
      <c r="A811" s="83"/>
      <c r="B811" s="83"/>
      <c r="C811" s="83"/>
      <c r="D811" s="83"/>
    </row>
    <row r="812" spans="1:4" ht="15" x14ac:dyDescent="0.25">
      <c r="A812" s="83"/>
      <c r="B812" s="83"/>
      <c r="C812" s="83"/>
      <c r="D812" s="83"/>
    </row>
    <row r="813" spans="1:4" ht="15" x14ac:dyDescent="0.25">
      <c r="A813" s="83"/>
      <c r="B813" s="83"/>
      <c r="C813" s="83"/>
      <c r="D813" s="83"/>
    </row>
    <row r="814" spans="1:4" ht="15" x14ac:dyDescent="0.25">
      <c r="A814" s="83"/>
      <c r="B814" s="83"/>
      <c r="C814" s="83"/>
      <c r="D814" s="83"/>
    </row>
    <row r="815" spans="1:4" ht="15" x14ac:dyDescent="0.25">
      <c r="A815" s="83"/>
      <c r="B815" s="83"/>
      <c r="C815" s="83"/>
      <c r="D815" s="83"/>
    </row>
    <row r="816" spans="1:4" ht="15" x14ac:dyDescent="0.25">
      <c r="A816" s="83"/>
      <c r="B816" s="83"/>
      <c r="C816" s="83"/>
      <c r="D816" s="83"/>
    </row>
    <row r="817" spans="1:4" ht="15" x14ac:dyDescent="0.25">
      <c r="A817" s="83"/>
      <c r="B817" s="83"/>
      <c r="C817" s="83"/>
      <c r="D817" s="83"/>
    </row>
    <row r="818" spans="1:4" ht="15" x14ac:dyDescent="0.25">
      <c r="A818" s="83"/>
      <c r="B818" s="83"/>
      <c r="C818" s="83"/>
      <c r="D818" s="83"/>
    </row>
    <row r="819" spans="1:4" ht="15" x14ac:dyDescent="0.25">
      <c r="A819" s="83"/>
      <c r="B819" s="83"/>
      <c r="C819" s="83"/>
      <c r="D819" s="83"/>
    </row>
    <row r="820" spans="1:4" ht="15" x14ac:dyDescent="0.25">
      <c r="A820" s="83"/>
      <c r="B820" s="83"/>
      <c r="C820" s="83"/>
      <c r="D820" s="83"/>
    </row>
    <row r="821" spans="1:4" ht="15" x14ac:dyDescent="0.25">
      <c r="A821" s="83"/>
      <c r="B821" s="83"/>
      <c r="C821" s="83"/>
      <c r="D821" s="83"/>
    </row>
    <row r="822" spans="1:4" ht="15" x14ac:dyDescent="0.25">
      <c r="A822" s="83"/>
      <c r="B822" s="83"/>
      <c r="C822" s="83"/>
      <c r="D822" s="83"/>
    </row>
    <row r="823" spans="1:4" ht="15" x14ac:dyDescent="0.25">
      <c r="A823" s="83"/>
      <c r="B823" s="83"/>
      <c r="C823" s="83"/>
      <c r="D823" s="83"/>
    </row>
    <row r="824" spans="1:4" ht="15" x14ac:dyDescent="0.25">
      <c r="A824" s="83"/>
      <c r="B824" s="83"/>
      <c r="C824" s="83"/>
      <c r="D824" s="83"/>
    </row>
    <row r="825" spans="1:4" ht="15" x14ac:dyDescent="0.25">
      <c r="A825" s="83"/>
      <c r="B825" s="83"/>
      <c r="C825" s="83"/>
      <c r="D825" s="83"/>
    </row>
    <row r="826" spans="1:4" ht="15" x14ac:dyDescent="0.25">
      <c r="A826" s="83"/>
      <c r="B826" s="83"/>
      <c r="C826" s="83"/>
      <c r="D826" s="83"/>
    </row>
    <row r="827" spans="1:4" ht="15" x14ac:dyDescent="0.25">
      <c r="A827" s="83"/>
      <c r="B827" s="83"/>
      <c r="C827" s="83"/>
      <c r="D827" s="83"/>
    </row>
    <row r="828" spans="1:4" ht="15" x14ac:dyDescent="0.25">
      <c r="A828" s="83"/>
      <c r="B828" s="83"/>
      <c r="C828" s="83"/>
      <c r="D828" s="83"/>
    </row>
    <row r="829" spans="1:4" ht="15" x14ac:dyDescent="0.25">
      <c r="A829" s="83"/>
      <c r="B829" s="83"/>
      <c r="C829" s="83"/>
      <c r="D829" s="83"/>
    </row>
    <row r="830" spans="1:4" ht="15" x14ac:dyDescent="0.25">
      <c r="A830" s="83"/>
      <c r="B830" s="83"/>
      <c r="C830" s="83"/>
      <c r="D830" s="83"/>
    </row>
    <row r="831" spans="1:4" ht="15" x14ac:dyDescent="0.25">
      <c r="A831" s="83"/>
      <c r="B831" s="83"/>
      <c r="C831" s="83"/>
      <c r="D831" s="83"/>
    </row>
    <row r="832" spans="1:4" ht="15" x14ac:dyDescent="0.25">
      <c r="A832" s="83"/>
      <c r="B832" s="83"/>
      <c r="C832" s="83"/>
      <c r="D832" s="83"/>
    </row>
    <row r="833" spans="1:4" ht="15" x14ac:dyDescent="0.25">
      <c r="A833" s="83"/>
      <c r="B833" s="83"/>
      <c r="C833" s="83"/>
      <c r="D833" s="83"/>
    </row>
    <row r="834" spans="1:4" ht="15" x14ac:dyDescent="0.25">
      <c r="A834" s="83"/>
      <c r="B834" s="83"/>
      <c r="C834" s="83"/>
      <c r="D834" s="83"/>
    </row>
    <row r="835" spans="1:4" ht="15" x14ac:dyDescent="0.25">
      <c r="A835" s="83"/>
      <c r="B835" s="83"/>
      <c r="C835" s="83"/>
      <c r="D835" s="83"/>
    </row>
    <row r="836" spans="1:4" ht="15" x14ac:dyDescent="0.25">
      <c r="A836" s="83"/>
      <c r="B836" s="83"/>
      <c r="C836" s="83"/>
      <c r="D836" s="83"/>
    </row>
    <row r="837" spans="1:4" ht="15" x14ac:dyDescent="0.25">
      <c r="A837" s="83"/>
      <c r="B837" s="83"/>
      <c r="C837" s="83"/>
      <c r="D837" s="83"/>
    </row>
    <row r="838" spans="1:4" ht="15" x14ac:dyDescent="0.25">
      <c r="A838" s="83"/>
      <c r="B838" s="83"/>
      <c r="C838" s="83"/>
      <c r="D838" s="83"/>
    </row>
    <row r="839" spans="1:4" ht="15" x14ac:dyDescent="0.25">
      <c r="A839" s="83"/>
      <c r="B839" s="83"/>
      <c r="C839" s="83"/>
      <c r="D839" s="83"/>
    </row>
    <row r="840" spans="1:4" ht="15" x14ac:dyDescent="0.25">
      <c r="A840" s="83"/>
      <c r="B840" s="83"/>
      <c r="C840" s="83"/>
      <c r="D840" s="83"/>
    </row>
    <row r="841" spans="1:4" ht="15" x14ac:dyDescent="0.25">
      <c r="A841" s="83"/>
      <c r="B841" s="83"/>
      <c r="C841" s="83"/>
      <c r="D841" s="83"/>
    </row>
    <row r="842" spans="1:4" ht="15" x14ac:dyDescent="0.25">
      <c r="A842" s="83"/>
      <c r="B842" s="83"/>
      <c r="C842" s="83"/>
      <c r="D842" s="83"/>
    </row>
    <row r="843" spans="1:4" ht="15" x14ac:dyDescent="0.25">
      <c r="A843" s="83"/>
      <c r="B843" s="83"/>
      <c r="C843" s="83"/>
      <c r="D843" s="83"/>
    </row>
    <row r="844" spans="1:4" ht="15" x14ac:dyDescent="0.25">
      <c r="A844" s="83"/>
      <c r="B844" s="83"/>
      <c r="C844" s="83"/>
      <c r="D844" s="83"/>
    </row>
    <row r="845" spans="1:4" ht="15" x14ac:dyDescent="0.25">
      <c r="A845" s="83"/>
      <c r="B845" s="83"/>
      <c r="C845" s="83"/>
      <c r="D845" s="83"/>
    </row>
    <row r="846" spans="1:4" ht="15" x14ac:dyDescent="0.25">
      <c r="A846" s="83"/>
      <c r="B846" s="83"/>
      <c r="C846" s="83"/>
      <c r="D846" s="83"/>
    </row>
    <row r="847" spans="1:4" ht="15" x14ac:dyDescent="0.25">
      <c r="A847" s="83"/>
      <c r="B847" s="83"/>
      <c r="C847" s="83"/>
      <c r="D847" s="83"/>
    </row>
    <row r="848" spans="1:4" ht="15" x14ac:dyDescent="0.25">
      <c r="A848" s="83"/>
      <c r="B848" s="83"/>
      <c r="C848" s="83"/>
      <c r="D848" s="83"/>
    </row>
    <row r="849" spans="1:4" ht="15" x14ac:dyDescent="0.25">
      <c r="A849" s="83"/>
      <c r="B849" s="83"/>
      <c r="C849" s="83"/>
      <c r="D849" s="83"/>
    </row>
    <row r="850" spans="1:4" ht="15" x14ac:dyDescent="0.25">
      <c r="A850" s="83"/>
      <c r="B850" s="83"/>
      <c r="C850" s="83"/>
      <c r="D850" s="83"/>
    </row>
    <row r="851" spans="1:4" ht="15" x14ac:dyDescent="0.25">
      <c r="A851" s="83"/>
      <c r="B851" s="83"/>
      <c r="C851" s="83"/>
      <c r="D851" s="83"/>
    </row>
    <row r="852" spans="1:4" ht="15" x14ac:dyDescent="0.25">
      <c r="A852" s="83"/>
      <c r="B852" s="83"/>
      <c r="C852" s="83"/>
      <c r="D852" s="83"/>
    </row>
    <row r="853" spans="1:4" ht="15" x14ac:dyDescent="0.25">
      <c r="A853" s="83"/>
      <c r="B853" s="83"/>
      <c r="C853" s="83"/>
      <c r="D853" s="83"/>
    </row>
    <row r="854" spans="1:4" ht="15" x14ac:dyDescent="0.25">
      <c r="A854" s="83"/>
      <c r="B854" s="83"/>
      <c r="C854" s="83"/>
      <c r="D854" s="83"/>
    </row>
    <row r="855" spans="1:4" ht="15" x14ac:dyDescent="0.25">
      <c r="A855" s="83"/>
      <c r="B855" s="83"/>
      <c r="C855" s="83"/>
      <c r="D855" s="83"/>
    </row>
    <row r="856" spans="1:4" ht="15" x14ac:dyDescent="0.25">
      <c r="A856" s="83"/>
      <c r="B856" s="83"/>
      <c r="C856" s="83"/>
      <c r="D856" s="83"/>
    </row>
    <row r="857" spans="1:4" ht="15" x14ac:dyDescent="0.25">
      <c r="A857" s="83"/>
      <c r="B857" s="83"/>
      <c r="C857" s="83"/>
      <c r="D857" s="83"/>
    </row>
    <row r="858" spans="1:4" ht="15" x14ac:dyDescent="0.25">
      <c r="A858" s="83"/>
      <c r="B858" s="83"/>
      <c r="C858" s="83"/>
      <c r="D858" s="83"/>
    </row>
    <row r="859" spans="1:4" ht="15" x14ac:dyDescent="0.25">
      <c r="A859" s="83"/>
      <c r="B859" s="83"/>
      <c r="C859" s="83"/>
      <c r="D859" s="83"/>
    </row>
    <row r="860" spans="1:4" ht="15" x14ac:dyDescent="0.25">
      <c r="A860" s="83"/>
      <c r="B860" s="83"/>
      <c r="C860" s="83"/>
      <c r="D860" s="83"/>
    </row>
    <row r="861" spans="1:4" ht="15" x14ac:dyDescent="0.25">
      <c r="A861" s="83"/>
      <c r="B861" s="83"/>
      <c r="C861" s="83"/>
      <c r="D861" s="83"/>
    </row>
    <row r="862" spans="1:4" ht="15" x14ac:dyDescent="0.25">
      <c r="A862" s="83"/>
      <c r="B862" s="83"/>
      <c r="C862" s="83"/>
      <c r="D862" s="83"/>
    </row>
    <row r="863" spans="1:4" ht="15" x14ac:dyDescent="0.25">
      <c r="A863" s="83"/>
      <c r="B863" s="83"/>
      <c r="C863" s="83"/>
      <c r="D863" s="83"/>
    </row>
    <row r="864" spans="1:4" ht="15" x14ac:dyDescent="0.25">
      <c r="A864" s="83"/>
      <c r="B864" s="83"/>
      <c r="C864" s="83"/>
      <c r="D864" s="83"/>
    </row>
    <row r="865" spans="1:4" ht="15" x14ac:dyDescent="0.25">
      <c r="A865" s="83"/>
      <c r="B865" s="83"/>
      <c r="C865" s="83"/>
      <c r="D865" s="83"/>
    </row>
    <row r="866" spans="1:4" ht="15" x14ac:dyDescent="0.25">
      <c r="A866" s="83"/>
      <c r="B866" s="83"/>
      <c r="C866" s="83"/>
      <c r="D866" s="83"/>
    </row>
    <row r="867" spans="1:4" ht="15" x14ac:dyDescent="0.25">
      <c r="A867" s="83"/>
      <c r="B867" s="83"/>
      <c r="C867" s="83"/>
      <c r="D867" s="83"/>
    </row>
    <row r="868" spans="1:4" ht="15" x14ac:dyDescent="0.25">
      <c r="A868" s="83"/>
      <c r="B868" s="83"/>
      <c r="C868" s="83"/>
      <c r="D868" s="83"/>
    </row>
    <row r="869" spans="1:4" ht="15" x14ac:dyDescent="0.25">
      <c r="A869" s="83"/>
      <c r="B869" s="83"/>
      <c r="C869" s="83"/>
      <c r="D869" s="83"/>
    </row>
    <row r="870" spans="1:4" ht="15" x14ac:dyDescent="0.25">
      <c r="A870" s="83"/>
      <c r="B870" s="83"/>
      <c r="C870" s="83"/>
      <c r="D870" s="83"/>
    </row>
    <row r="871" spans="1:4" ht="15" x14ac:dyDescent="0.25">
      <c r="A871" s="83"/>
      <c r="B871" s="83"/>
      <c r="C871" s="83"/>
      <c r="D871" s="83"/>
    </row>
    <row r="872" spans="1:4" ht="15" x14ac:dyDescent="0.25">
      <c r="A872" s="83"/>
      <c r="B872" s="83"/>
      <c r="C872" s="83"/>
      <c r="D872" s="83"/>
    </row>
    <row r="873" spans="1:4" ht="15" x14ac:dyDescent="0.25">
      <c r="A873" s="83"/>
      <c r="B873" s="83"/>
      <c r="C873" s="83"/>
      <c r="D873" s="83"/>
    </row>
    <row r="874" spans="1:4" ht="15" x14ac:dyDescent="0.25">
      <c r="A874" s="83"/>
      <c r="B874" s="83"/>
      <c r="C874" s="83"/>
      <c r="D874" s="83"/>
    </row>
    <row r="875" spans="1:4" ht="15" x14ac:dyDescent="0.25">
      <c r="A875" s="83"/>
      <c r="B875" s="83"/>
      <c r="C875" s="83"/>
      <c r="D875" s="83"/>
    </row>
    <row r="876" spans="1:4" ht="15" x14ac:dyDescent="0.25">
      <c r="A876" s="83"/>
      <c r="B876" s="83"/>
      <c r="C876" s="83"/>
      <c r="D876" s="83"/>
    </row>
    <row r="877" spans="1:4" ht="15" x14ac:dyDescent="0.25">
      <c r="A877" s="83"/>
      <c r="B877" s="83"/>
      <c r="C877" s="83"/>
      <c r="D877" s="83"/>
    </row>
    <row r="878" spans="1:4" ht="15" x14ac:dyDescent="0.25">
      <c r="A878" s="83"/>
      <c r="B878" s="83"/>
      <c r="C878" s="83"/>
      <c r="D878" s="83"/>
    </row>
    <row r="879" spans="1:4" ht="15" x14ac:dyDescent="0.25">
      <c r="A879" s="83"/>
      <c r="B879" s="83"/>
      <c r="C879" s="83"/>
      <c r="D879" s="83"/>
    </row>
    <row r="880" spans="1:4" ht="15" x14ac:dyDescent="0.25">
      <c r="A880" s="83"/>
      <c r="B880" s="83"/>
      <c r="C880" s="83"/>
      <c r="D880" s="83"/>
    </row>
    <row r="881" spans="1:4" ht="15" x14ac:dyDescent="0.25">
      <c r="A881" s="83"/>
      <c r="B881" s="83"/>
      <c r="C881" s="83"/>
      <c r="D881" s="83"/>
    </row>
    <row r="882" spans="1:4" ht="15" x14ac:dyDescent="0.25">
      <c r="A882" s="83"/>
      <c r="B882" s="83"/>
      <c r="C882" s="83"/>
      <c r="D882" s="83"/>
    </row>
    <row r="883" spans="1:4" ht="15" x14ac:dyDescent="0.25">
      <c r="A883" s="83"/>
      <c r="B883" s="83"/>
      <c r="C883" s="83"/>
      <c r="D883" s="83"/>
    </row>
    <row r="884" spans="1:4" ht="15" x14ac:dyDescent="0.25">
      <c r="A884" s="83"/>
      <c r="B884" s="83"/>
      <c r="C884" s="83"/>
      <c r="D884" s="83"/>
    </row>
    <row r="885" spans="1:4" ht="15" x14ac:dyDescent="0.25">
      <c r="A885" s="83"/>
      <c r="B885" s="83"/>
      <c r="C885" s="83"/>
      <c r="D885" s="83"/>
    </row>
    <row r="886" spans="1:4" ht="15" x14ac:dyDescent="0.25">
      <c r="A886" s="83"/>
      <c r="B886" s="83"/>
      <c r="C886" s="83"/>
      <c r="D886" s="83"/>
    </row>
    <row r="887" spans="1:4" ht="15" x14ac:dyDescent="0.25">
      <c r="A887" s="83"/>
      <c r="B887" s="83"/>
      <c r="C887" s="83"/>
      <c r="D887" s="83"/>
    </row>
    <row r="888" spans="1:4" ht="15" x14ac:dyDescent="0.25">
      <c r="A888" s="83"/>
      <c r="B888" s="83"/>
      <c r="C888" s="83"/>
      <c r="D888" s="83"/>
    </row>
    <row r="889" spans="1:4" ht="15" x14ac:dyDescent="0.25">
      <c r="A889" s="83"/>
      <c r="B889" s="83"/>
      <c r="C889" s="83"/>
      <c r="D889" s="83"/>
    </row>
    <row r="890" spans="1:4" ht="15" x14ac:dyDescent="0.25">
      <c r="A890" s="83"/>
      <c r="B890" s="83"/>
      <c r="C890" s="83"/>
      <c r="D890" s="83"/>
    </row>
    <row r="891" spans="1:4" ht="15" x14ac:dyDescent="0.25">
      <c r="A891" s="83"/>
      <c r="B891" s="83"/>
      <c r="C891" s="83"/>
      <c r="D891" s="83"/>
    </row>
    <row r="892" spans="1:4" ht="15" x14ac:dyDescent="0.25">
      <c r="A892" s="83"/>
      <c r="B892" s="83"/>
      <c r="C892" s="83"/>
      <c r="D892" s="83"/>
    </row>
    <row r="893" spans="1:4" ht="15" x14ac:dyDescent="0.25">
      <c r="A893" s="83"/>
      <c r="B893" s="83"/>
      <c r="C893" s="83"/>
      <c r="D893" s="83"/>
    </row>
    <row r="894" spans="1:4" ht="15" x14ac:dyDescent="0.25">
      <c r="A894" s="83"/>
      <c r="B894" s="83"/>
      <c r="C894" s="83"/>
      <c r="D894" s="83"/>
    </row>
    <row r="895" spans="1:4" ht="15" x14ac:dyDescent="0.25">
      <c r="A895" s="83"/>
      <c r="B895" s="83"/>
      <c r="C895" s="83"/>
      <c r="D895" s="83"/>
    </row>
    <row r="896" spans="1:4" ht="15" x14ac:dyDescent="0.25">
      <c r="A896" s="83"/>
      <c r="B896" s="83"/>
      <c r="C896" s="83"/>
      <c r="D896" s="83"/>
    </row>
    <row r="897" spans="1:4" ht="15" x14ac:dyDescent="0.25">
      <c r="A897" s="83"/>
      <c r="B897" s="83"/>
      <c r="C897" s="83"/>
      <c r="D897" s="83"/>
    </row>
    <row r="898" spans="1:4" ht="15" x14ac:dyDescent="0.25">
      <c r="A898" s="83"/>
      <c r="B898" s="83"/>
      <c r="C898" s="83"/>
      <c r="D898" s="83"/>
    </row>
    <row r="899" spans="1:4" ht="15" x14ac:dyDescent="0.25">
      <c r="A899" s="83"/>
      <c r="B899" s="83"/>
      <c r="C899" s="83"/>
      <c r="D899" s="83"/>
    </row>
    <row r="900" spans="1:4" ht="15" x14ac:dyDescent="0.25">
      <c r="A900" s="83"/>
      <c r="B900" s="83"/>
      <c r="C900" s="83"/>
      <c r="D900" s="83"/>
    </row>
    <row r="901" spans="1:4" ht="15" x14ac:dyDescent="0.25">
      <c r="A901" s="83"/>
      <c r="B901" s="83"/>
      <c r="C901" s="83"/>
      <c r="D901" s="83"/>
    </row>
    <row r="902" spans="1:4" ht="15" x14ac:dyDescent="0.25">
      <c r="A902" s="83"/>
      <c r="B902" s="83"/>
      <c r="C902" s="83"/>
      <c r="D902" s="83"/>
    </row>
    <row r="903" spans="1:4" ht="15" x14ac:dyDescent="0.25">
      <c r="A903" s="83"/>
      <c r="B903" s="83"/>
      <c r="C903" s="83"/>
      <c r="D903" s="83"/>
    </row>
    <row r="904" spans="1:4" ht="15" x14ac:dyDescent="0.25">
      <c r="A904" s="83"/>
      <c r="B904" s="83"/>
      <c r="C904" s="83"/>
      <c r="D904" s="83"/>
    </row>
    <row r="905" spans="1:4" ht="15" x14ac:dyDescent="0.25">
      <c r="A905" s="83"/>
      <c r="B905" s="83"/>
      <c r="C905" s="83"/>
      <c r="D905" s="83"/>
    </row>
    <row r="906" spans="1:4" ht="15" x14ac:dyDescent="0.25">
      <c r="A906" s="83"/>
      <c r="B906" s="83"/>
      <c r="C906" s="83"/>
      <c r="D906" s="83"/>
    </row>
    <row r="907" spans="1:4" ht="15" x14ac:dyDescent="0.25">
      <c r="A907" s="83"/>
      <c r="B907" s="83"/>
      <c r="C907" s="83"/>
      <c r="D907" s="83"/>
    </row>
    <row r="908" spans="1:4" ht="15" x14ac:dyDescent="0.25">
      <c r="A908" s="83"/>
      <c r="B908" s="83"/>
      <c r="C908" s="83"/>
      <c r="D908" s="83"/>
    </row>
    <row r="909" spans="1:4" ht="15" x14ac:dyDescent="0.25">
      <c r="A909" s="83"/>
      <c r="B909" s="83"/>
      <c r="C909" s="83"/>
      <c r="D909" s="83"/>
    </row>
    <row r="910" spans="1:4" ht="15" x14ac:dyDescent="0.25">
      <c r="A910" s="83"/>
      <c r="B910" s="83"/>
      <c r="C910" s="83"/>
      <c r="D910" s="83"/>
    </row>
    <row r="911" spans="1:4" ht="15" x14ac:dyDescent="0.25">
      <c r="A911" s="83"/>
      <c r="B911" s="83"/>
      <c r="C911" s="83"/>
      <c r="D911" s="83"/>
    </row>
    <row r="912" spans="1:4" ht="15" x14ac:dyDescent="0.25">
      <c r="A912" s="83"/>
      <c r="B912" s="83"/>
      <c r="C912" s="83"/>
      <c r="D912" s="83"/>
    </row>
    <row r="913" spans="1:4" ht="15" x14ac:dyDescent="0.25">
      <c r="A913" s="83"/>
      <c r="B913" s="83"/>
      <c r="C913" s="83"/>
      <c r="D913" s="83"/>
    </row>
    <row r="914" spans="1:4" ht="15" x14ac:dyDescent="0.25">
      <c r="A914" s="83"/>
      <c r="B914" s="83"/>
      <c r="C914" s="83"/>
      <c r="D914" s="83"/>
    </row>
    <row r="915" spans="1:4" ht="15" x14ac:dyDescent="0.25">
      <c r="A915" s="83"/>
      <c r="B915" s="83"/>
      <c r="C915" s="83"/>
      <c r="D915" s="83"/>
    </row>
    <row r="916" spans="1:4" ht="15" x14ac:dyDescent="0.25">
      <c r="A916" s="83"/>
      <c r="B916" s="83"/>
      <c r="C916" s="83"/>
      <c r="D916" s="83"/>
    </row>
    <row r="917" spans="1:4" ht="15" x14ac:dyDescent="0.25">
      <c r="A917" s="83"/>
      <c r="B917" s="83"/>
      <c r="C917" s="83"/>
      <c r="D917" s="83"/>
    </row>
    <row r="918" spans="1:4" ht="15" x14ac:dyDescent="0.25">
      <c r="A918" s="83"/>
      <c r="B918" s="83"/>
      <c r="C918" s="83"/>
      <c r="D918" s="83"/>
    </row>
    <row r="919" spans="1:4" ht="15" x14ac:dyDescent="0.25">
      <c r="A919" s="83"/>
      <c r="B919" s="83"/>
      <c r="C919" s="83"/>
      <c r="D919" s="83"/>
    </row>
    <row r="920" spans="1:4" ht="15" x14ac:dyDescent="0.25">
      <c r="A920" s="83"/>
      <c r="B920" s="83"/>
      <c r="C920" s="83"/>
      <c r="D920" s="83"/>
    </row>
    <row r="921" spans="1:4" ht="15" x14ac:dyDescent="0.25">
      <c r="A921" s="83"/>
      <c r="B921" s="83"/>
      <c r="C921" s="83"/>
      <c r="D921" s="83"/>
    </row>
    <row r="922" spans="1:4" ht="15" x14ac:dyDescent="0.25">
      <c r="A922" s="83"/>
      <c r="B922" s="83"/>
      <c r="C922" s="83"/>
      <c r="D922" s="83"/>
    </row>
    <row r="923" spans="1:4" ht="15" x14ac:dyDescent="0.25">
      <c r="A923" s="83"/>
      <c r="B923" s="83"/>
      <c r="C923" s="83"/>
      <c r="D923" s="83"/>
    </row>
    <row r="924" spans="1:4" ht="15" x14ac:dyDescent="0.25">
      <c r="A924" s="83"/>
      <c r="B924" s="83"/>
      <c r="C924" s="83"/>
      <c r="D924" s="83"/>
    </row>
    <row r="925" spans="1:4" ht="15" x14ac:dyDescent="0.25">
      <c r="A925" s="83"/>
      <c r="B925" s="83"/>
      <c r="C925" s="83"/>
      <c r="D925" s="83"/>
    </row>
    <row r="926" spans="1:4" ht="15" x14ac:dyDescent="0.25">
      <c r="A926" s="83"/>
      <c r="B926" s="83"/>
      <c r="C926" s="83"/>
      <c r="D926" s="83"/>
    </row>
    <row r="927" spans="1:4" ht="15" x14ac:dyDescent="0.25">
      <c r="A927" s="83"/>
      <c r="B927" s="83"/>
      <c r="C927" s="83"/>
      <c r="D927" s="83"/>
    </row>
    <row r="928" spans="1:4" ht="15" x14ac:dyDescent="0.25">
      <c r="A928" s="83"/>
      <c r="B928" s="83"/>
      <c r="C928" s="83"/>
      <c r="D928" s="83"/>
    </row>
    <row r="929" spans="1:4" ht="15" x14ac:dyDescent="0.25">
      <c r="A929" s="83"/>
      <c r="B929" s="83"/>
      <c r="C929" s="83"/>
      <c r="D929" s="83"/>
    </row>
    <row r="930" spans="1:4" ht="15" x14ac:dyDescent="0.25">
      <c r="A930" s="83"/>
      <c r="B930" s="83"/>
      <c r="C930" s="83"/>
      <c r="D930" s="83"/>
    </row>
    <row r="931" spans="1:4" ht="15" x14ac:dyDescent="0.25">
      <c r="A931" s="83"/>
      <c r="B931" s="83"/>
      <c r="C931" s="83"/>
      <c r="D931" s="83"/>
    </row>
    <row r="932" spans="1:4" ht="15" x14ac:dyDescent="0.25">
      <c r="A932" s="83"/>
      <c r="B932" s="83"/>
      <c r="C932" s="83"/>
      <c r="D932" s="83"/>
    </row>
    <row r="933" spans="1:4" ht="15" x14ac:dyDescent="0.25">
      <c r="A933" s="83"/>
      <c r="B933" s="83"/>
      <c r="C933" s="83"/>
      <c r="D933" s="83"/>
    </row>
    <row r="934" spans="1:4" ht="15" x14ac:dyDescent="0.25">
      <c r="A934" s="83"/>
      <c r="B934" s="83"/>
      <c r="C934" s="83"/>
      <c r="D934" s="83"/>
    </row>
    <row r="935" spans="1:4" ht="15" x14ac:dyDescent="0.25">
      <c r="A935" s="83"/>
      <c r="B935" s="83"/>
      <c r="C935" s="83"/>
      <c r="D935" s="83"/>
    </row>
    <row r="936" spans="1:4" ht="15" x14ac:dyDescent="0.25">
      <c r="A936" s="83"/>
      <c r="B936" s="83"/>
      <c r="C936" s="83"/>
      <c r="D936" s="83"/>
    </row>
    <row r="937" spans="1:4" ht="15" x14ac:dyDescent="0.25">
      <c r="A937" s="83"/>
      <c r="B937" s="83"/>
      <c r="C937" s="83"/>
      <c r="D937" s="83"/>
    </row>
    <row r="938" spans="1:4" ht="15" x14ac:dyDescent="0.25">
      <c r="A938" s="83"/>
      <c r="B938" s="83"/>
      <c r="C938" s="83"/>
      <c r="D938" s="83"/>
    </row>
    <row r="939" spans="1:4" ht="15" x14ac:dyDescent="0.25">
      <c r="A939" s="83"/>
      <c r="B939" s="83"/>
      <c r="C939" s="83"/>
      <c r="D939" s="83"/>
    </row>
    <row r="940" spans="1:4" ht="15" x14ac:dyDescent="0.25">
      <c r="A940" s="83"/>
      <c r="B940" s="83"/>
      <c r="C940" s="83"/>
      <c r="D940" s="83"/>
    </row>
    <row r="941" spans="1:4" ht="15" x14ac:dyDescent="0.25">
      <c r="A941" s="83"/>
      <c r="B941" s="83"/>
      <c r="C941" s="83"/>
      <c r="D941" s="83"/>
    </row>
    <row r="942" spans="1:4" ht="15" x14ac:dyDescent="0.25">
      <c r="A942" s="83"/>
      <c r="B942" s="83"/>
      <c r="C942" s="83"/>
      <c r="D942" s="83"/>
    </row>
    <row r="943" spans="1:4" ht="15" x14ac:dyDescent="0.25">
      <c r="A943" s="83"/>
      <c r="B943" s="83"/>
      <c r="C943" s="83"/>
      <c r="D943" s="83"/>
    </row>
    <row r="944" spans="1:4" ht="15" x14ac:dyDescent="0.25">
      <c r="A944" s="83"/>
      <c r="B944" s="83"/>
      <c r="C944" s="83"/>
      <c r="D944" s="83"/>
    </row>
    <row r="945" spans="1:4" ht="15" x14ac:dyDescent="0.25">
      <c r="A945" s="83"/>
      <c r="B945" s="83"/>
      <c r="C945" s="83"/>
      <c r="D945" s="83"/>
    </row>
    <row r="946" spans="1:4" ht="15" x14ac:dyDescent="0.25">
      <c r="A946" s="83"/>
      <c r="B946" s="83"/>
      <c r="C946" s="83"/>
      <c r="D946" s="83"/>
    </row>
    <row r="947" spans="1:4" ht="15" x14ac:dyDescent="0.25">
      <c r="A947" s="83"/>
      <c r="B947" s="83"/>
      <c r="C947" s="83"/>
      <c r="D947" s="83"/>
    </row>
    <row r="948" spans="1:4" ht="15" x14ac:dyDescent="0.25">
      <c r="A948" s="83"/>
      <c r="B948" s="83"/>
      <c r="C948" s="83"/>
      <c r="D948" s="83"/>
    </row>
    <row r="949" spans="1:4" ht="15" x14ac:dyDescent="0.25">
      <c r="A949" s="83"/>
      <c r="B949" s="83"/>
      <c r="C949" s="83"/>
      <c r="D949" s="83"/>
    </row>
    <row r="950" spans="1:4" ht="15" x14ac:dyDescent="0.25">
      <c r="A950" s="83"/>
      <c r="B950" s="83"/>
      <c r="C950" s="83"/>
      <c r="D950" s="83"/>
    </row>
    <row r="951" spans="1:4" ht="15" x14ac:dyDescent="0.25">
      <c r="A951" s="83"/>
      <c r="B951" s="83"/>
      <c r="C951" s="83"/>
      <c r="D951" s="83"/>
    </row>
    <row r="952" spans="1:4" ht="15" x14ac:dyDescent="0.25">
      <c r="A952" s="83"/>
      <c r="B952" s="83"/>
      <c r="C952" s="83"/>
      <c r="D952" s="83"/>
    </row>
    <row r="953" spans="1:4" ht="15" x14ac:dyDescent="0.25">
      <c r="A953" s="83"/>
      <c r="B953" s="83"/>
      <c r="C953" s="83"/>
      <c r="D953" s="83"/>
    </row>
    <row r="954" spans="1:4" ht="15" x14ac:dyDescent="0.25">
      <c r="A954" s="83"/>
      <c r="B954" s="83"/>
      <c r="C954" s="83"/>
      <c r="D954" s="83"/>
    </row>
    <row r="955" spans="1:4" ht="15" x14ac:dyDescent="0.25">
      <c r="A955" s="83"/>
      <c r="B955" s="83"/>
      <c r="C955" s="83"/>
      <c r="D955" s="83"/>
    </row>
    <row r="956" spans="1:4" ht="15" x14ac:dyDescent="0.25">
      <c r="A956" s="83"/>
      <c r="B956" s="83"/>
      <c r="C956" s="83"/>
      <c r="D956" s="83"/>
    </row>
    <row r="957" spans="1:4" ht="15" x14ac:dyDescent="0.25">
      <c r="A957" s="83"/>
      <c r="B957" s="83"/>
      <c r="C957" s="83"/>
      <c r="D957" s="83"/>
    </row>
    <row r="958" spans="1:4" ht="15" x14ac:dyDescent="0.25">
      <c r="A958" s="83"/>
      <c r="B958" s="83"/>
      <c r="C958" s="83"/>
      <c r="D958" s="83"/>
    </row>
    <row r="959" spans="1:4" ht="15" x14ac:dyDescent="0.25">
      <c r="A959" s="83"/>
      <c r="B959" s="83"/>
      <c r="C959" s="83"/>
      <c r="D959" s="83"/>
    </row>
    <row r="960" spans="1:4" ht="15" x14ac:dyDescent="0.25">
      <c r="A960" s="83"/>
      <c r="B960" s="83"/>
      <c r="C960" s="83"/>
      <c r="D960" s="83"/>
    </row>
    <row r="961" spans="1:4" ht="15" x14ac:dyDescent="0.25">
      <c r="A961" s="83"/>
      <c r="B961" s="83"/>
      <c r="C961" s="83"/>
      <c r="D961" s="83"/>
    </row>
    <row r="962" spans="1:4" ht="15" x14ac:dyDescent="0.25">
      <c r="A962" s="83"/>
      <c r="B962" s="83"/>
      <c r="C962" s="83"/>
      <c r="D962" s="83"/>
    </row>
    <row r="963" spans="1:4" ht="15" x14ac:dyDescent="0.25">
      <c r="A963" s="83"/>
      <c r="B963" s="83"/>
      <c r="C963" s="83"/>
      <c r="D963" s="83"/>
    </row>
    <row r="964" spans="1:4" ht="15" x14ac:dyDescent="0.25">
      <c r="A964" s="83"/>
      <c r="B964" s="83"/>
      <c r="C964" s="83"/>
      <c r="D964" s="83"/>
    </row>
    <row r="965" spans="1:4" ht="15" x14ac:dyDescent="0.25">
      <c r="A965" s="83"/>
      <c r="B965" s="83"/>
      <c r="C965" s="83"/>
      <c r="D965" s="83"/>
    </row>
    <row r="966" spans="1:4" ht="15" x14ac:dyDescent="0.25">
      <c r="A966" s="83"/>
      <c r="B966" s="83"/>
      <c r="C966" s="83"/>
      <c r="D966" s="83"/>
    </row>
    <row r="967" spans="1:4" ht="15" x14ac:dyDescent="0.25">
      <c r="A967" s="83"/>
      <c r="B967" s="83"/>
      <c r="C967" s="83"/>
      <c r="D967" s="83"/>
    </row>
    <row r="968" spans="1:4" ht="15" x14ac:dyDescent="0.25">
      <c r="A968" s="83"/>
      <c r="B968" s="83"/>
      <c r="C968" s="83"/>
      <c r="D968" s="83"/>
    </row>
    <row r="969" spans="1:4" ht="15" x14ac:dyDescent="0.25">
      <c r="A969" s="83"/>
      <c r="B969" s="83"/>
      <c r="C969" s="83"/>
      <c r="D969" s="83"/>
    </row>
    <row r="970" spans="1:4" ht="15" x14ac:dyDescent="0.25">
      <c r="A970" s="83"/>
      <c r="B970" s="83"/>
      <c r="C970" s="83"/>
      <c r="D970" s="83"/>
    </row>
    <row r="971" spans="1:4" ht="15" x14ac:dyDescent="0.25">
      <c r="A971" s="83"/>
      <c r="B971" s="83"/>
      <c r="C971" s="83"/>
      <c r="D971" s="83"/>
    </row>
    <row r="972" spans="1:4" ht="15" x14ac:dyDescent="0.25">
      <c r="A972" s="83"/>
      <c r="B972" s="83"/>
      <c r="C972" s="83"/>
      <c r="D972" s="83"/>
    </row>
    <row r="973" spans="1:4" ht="15" x14ac:dyDescent="0.25">
      <c r="A973" s="83"/>
      <c r="B973" s="83"/>
      <c r="C973" s="83"/>
      <c r="D973" s="83"/>
    </row>
    <row r="974" spans="1:4" ht="15" x14ac:dyDescent="0.25">
      <c r="A974" s="83"/>
      <c r="B974" s="83"/>
      <c r="C974" s="83"/>
      <c r="D974" s="83"/>
    </row>
    <row r="975" spans="1:4" ht="15" x14ac:dyDescent="0.25">
      <c r="A975" s="83"/>
      <c r="B975" s="83"/>
      <c r="C975" s="83"/>
      <c r="D975" s="83"/>
    </row>
    <row r="976" spans="1:4" ht="15" x14ac:dyDescent="0.25">
      <c r="A976" s="83"/>
      <c r="B976" s="83"/>
      <c r="C976" s="83"/>
      <c r="D976" s="83"/>
    </row>
    <row r="977" spans="1:4" ht="15" x14ac:dyDescent="0.25">
      <c r="A977" s="83"/>
      <c r="B977" s="83"/>
      <c r="C977" s="83"/>
      <c r="D977" s="83"/>
    </row>
    <row r="978" spans="1:4" ht="15" x14ac:dyDescent="0.25">
      <c r="A978" s="83"/>
      <c r="B978" s="83"/>
      <c r="C978" s="83"/>
      <c r="D978" s="83"/>
    </row>
    <row r="979" spans="1:4" ht="15" x14ac:dyDescent="0.25">
      <c r="A979" s="83"/>
      <c r="B979" s="83"/>
      <c r="C979" s="83"/>
      <c r="D979" s="83"/>
    </row>
    <row r="980" spans="1:4" ht="15" x14ac:dyDescent="0.25">
      <c r="A980" s="83"/>
      <c r="B980" s="83"/>
      <c r="C980" s="83"/>
      <c r="D980" s="83"/>
    </row>
    <row r="981" spans="1:4" ht="15" x14ac:dyDescent="0.25">
      <c r="A981" s="83"/>
      <c r="B981" s="83"/>
      <c r="C981" s="83"/>
      <c r="D981" s="83"/>
    </row>
    <row r="982" spans="1:4" ht="15" x14ac:dyDescent="0.25">
      <c r="A982" s="83"/>
      <c r="B982" s="83"/>
      <c r="C982" s="83"/>
      <c r="D982" s="83"/>
    </row>
    <row r="983" spans="1:4" ht="15" x14ac:dyDescent="0.25">
      <c r="A983" s="83"/>
      <c r="B983" s="83"/>
      <c r="C983" s="83"/>
      <c r="D983" s="83"/>
    </row>
    <row r="984" spans="1:4" ht="15" x14ac:dyDescent="0.25">
      <c r="A984" s="83"/>
      <c r="B984" s="83"/>
      <c r="C984" s="83"/>
      <c r="D984" s="83"/>
    </row>
    <row r="985" spans="1:4" ht="15" x14ac:dyDescent="0.25">
      <c r="A985" s="83"/>
      <c r="B985" s="83"/>
      <c r="C985" s="83"/>
      <c r="D985" s="83"/>
    </row>
    <row r="986" spans="1:4" ht="15" x14ac:dyDescent="0.25">
      <c r="A986" s="83"/>
      <c r="B986" s="83"/>
      <c r="C986" s="83"/>
      <c r="D986" s="83"/>
    </row>
    <row r="987" spans="1:4" ht="15" x14ac:dyDescent="0.25">
      <c r="A987" s="83"/>
      <c r="B987" s="83"/>
      <c r="C987" s="83"/>
      <c r="D987" s="83"/>
    </row>
    <row r="988" spans="1:4" ht="15" x14ac:dyDescent="0.25">
      <c r="A988" s="83"/>
      <c r="B988" s="83"/>
      <c r="C988" s="83"/>
      <c r="D988" s="83"/>
    </row>
    <row r="989" spans="1:4" ht="15" x14ac:dyDescent="0.25">
      <c r="A989" s="83"/>
      <c r="B989" s="83"/>
      <c r="C989" s="83"/>
      <c r="D989" s="83"/>
    </row>
    <row r="990" spans="1:4" ht="15" x14ac:dyDescent="0.25">
      <c r="A990" s="83"/>
      <c r="B990" s="83"/>
      <c r="C990" s="83"/>
      <c r="D990" s="83"/>
    </row>
    <row r="991" spans="1:4" ht="15" x14ac:dyDescent="0.25">
      <c r="A991" s="83"/>
      <c r="B991" s="83"/>
      <c r="C991" s="83"/>
      <c r="D991" s="83"/>
    </row>
    <row r="992" spans="1:4" ht="15" x14ac:dyDescent="0.25">
      <c r="A992" s="83"/>
      <c r="B992" s="83"/>
      <c r="C992" s="83"/>
      <c r="D992" s="83"/>
    </row>
    <row r="993" spans="1:4" ht="15" x14ac:dyDescent="0.25">
      <c r="A993" s="83"/>
      <c r="B993" s="83"/>
      <c r="C993" s="83"/>
      <c r="D993" s="83"/>
    </row>
    <row r="994" spans="1:4" ht="15" x14ac:dyDescent="0.25">
      <c r="A994" s="83"/>
      <c r="B994" s="83"/>
      <c r="C994" s="83"/>
      <c r="D994" s="83"/>
    </row>
    <row r="995" spans="1:4" ht="15" x14ac:dyDescent="0.25">
      <c r="A995" s="83"/>
      <c r="B995" s="83"/>
      <c r="C995" s="83"/>
      <c r="D995" s="83"/>
    </row>
    <row r="996" spans="1:4" ht="15" x14ac:dyDescent="0.25">
      <c r="A996" s="83"/>
      <c r="B996" s="83"/>
      <c r="C996" s="83"/>
      <c r="D996" s="83"/>
    </row>
    <row r="997" spans="1:4" ht="15" x14ac:dyDescent="0.25">
      <c r="A997" s="83"/>
      <c r="B997" s="83"/>
      <c r="C997" s="83"/>
      <c r="D997" s="83"/>
    </row>
    <row r="998" spans="1:4" ht="15" x14ac:dyDescent="0.25">
      <c r="A998" s="83"/>
      <c r="B998" s="83"/>
      <c r="C998" s="83"/>
      <c r="D998" s="83"/>
    </row>
    <row r="999" spans="1:4" ht="15" x14ac:dyDescent="0.25">
      <c r="A999" s="83"/>
      <c r="B999" s="83"/>
      <c r="C999" s="83"/>
      <c r="D999" s="83"/>
    </row>
    <row r="1000" spans="1:4" ht="15" x14ac:dyDescent="0.25">
      <c r="A1000" s="83"/>
      <c r="B1000" s="83"/>
      <c r="C1000" s="83"/>
      <c r="D1000" s="83"/>
    </row>
    <row r="1001" spans="1:4" ht="15" x14ac:dyDescent="0.25">
      <c r="A1001" s="83"/>
      <c r="B1001" s="83"/>
      <c r="C1001" s="83"/>
      <c r="D1001" s="83"/>
    </row>
    <row r="1002" spans="1:4" ht="15" x14ac:dyDescent="0.25">
      <c r="A1002" s="83"/>
      <c r="B1002" s="83"/>
      <c r="C1002" s="83"/>
      <c r="D1002" s="83"/>
    </row>
    <row r="1003" spans="1:4" ht="15" x14ac:dyDescent="0.25">
      <c r="A1003" s="83"/>
      <c r="B1003" s="83"/>
      <c r="C1003" s="83"/>
      <c r="D1003" s="83"/>
    </row>
    <row r="1004" spans="1:4" ht="15" x14ac:dyDescent="0.25">
      <c r="A1004" s="83"/>
      <c r="B1004" s="83"/>
      <c r="C1004" s="83"/>
      <c r="D1004" s="83"/>
    </row>
    <row r="1005" spans="1:4" ht="15" x14ac:dyDescent="0.25">
      <c r="A1005" s="83"/>
      <c r="B1005" s="83"/>
      <c r="C1005" s="83"/>
      <c r="D1005" s="83"/>
    </row>
    <row r="1006" spans="1:4" ht="15" x14ac:dyDescent="0.25">
      <c r="A1006" s="83"/>
      <c r="B1006" s="83"/>
      <c r="C1006" s="83"/>
      <c r="D1006" s="83"/>
    </row>
    <row r="1007" spans="1:4" ht="15" x14ac:dyDescent="0.25">
      <c r="A1007" s="83"/>
      <c r="B1007" s="83"/>
      <c r="C1007" s="83"/>
      <c r="D1007" s="83"/>
    </row>
    <row r="1008" spans="1:4" ht="15" x14ac:dyDescent="0.25">
      <c r="A1008" s="83"/>
      <c r="B1008" s="83"/>
      <c r="C1008" s="83"/>
      <c r="D1008" s="83"/>
    </row>
    <row r="1009" spans="1:4" ht="15" x14ac:dyDescent="0.25">
      <c r="A1009" s="83"/>
      <c r="B1009" s="83"/>
      <c r="C1009" s="83"/>
      <c r="D1009" s="83"/>
    </row>
    <row r="1010" spans="1:4" ht="15" x14ac:dyDescent="0.25">
      <c r="A1010" s="83"/>
      <c r="B1010" s="83"/>
      <c r="C1010" s="83"/>
      <c r="D1010" s="83"/>
    </row>
    <row r="1011" spans="1:4" ht="15" x14ac:dyDescent="0.25">
      <c r="A1011" s="83"/>
      <c r="B1011" s="83"/>
      <c r="C1011" s="83"/>
      <c r="D1011" s="83"/>
    </row>
    <row r="1012" spans="1:4" ht="15" x14ac:dyDescent="0.25">
      <c r="A1012" s="83"/>
      <c r="B1012" s="83"/>
      <c r="C1012" s="83"/>
      <c r="D1012" s="83"/>
    </row>
    <row r="1013" spans="1:4" ht="15" x14ac:dyDescent="0.25">
      <c r="A1013" s="83"/>
      <c r="B1013" s="83"/>
      <c r="C1013" s="83"/>
      <c r="D1013" s="83"/>
    </row>
    <row r="1014" spans="1:4" ht="15" x14ac:dyDescent="0.25">
      <c r="A1014" s="83"/>
      <c r="B1014" s="83"/>
      <c r="C1014" s="83"/>
      <c r="D1014" s="83"/>
    </row>
    <row r="1015" spans="1:4" ht="15" x14ac:dyDescent="0.25">
      <c r="A1015" s="83"/>
      <c r="B1015" s="83"/>
      <c r="C1015" s="83"/>
      <c r="D1015" s="83"/>
    </row>
    <row r="1016" spans="1:4" ht="15" x14ac:dyDescent="0.25">
      <c r="A1016" s="83"/>
      <c r="B1016" s="83"/>
      <c r="C1016" s="83"/>
      <c r="D1016" s="83"/>
    </row>
    <row r="1017" spans="1:4" ht="15" x14ac:dyDescent="0.25">
      <c r="A1017" s="83"/>
      <c r="B1017" s="83"/>
      <c r="C1017" s="83"/>
      <c r="D1017" s="83"/>
    </row>
    <row r="1018" spans="1:4" ht="15" x14ac:dyDescent="0.25">
      <c r="A1018" s="83"/>
      <c r="B1018" s="83"/>
      <c r="C1018" s="83"/>
      <c r="D1018" s="83"/>
    </row>
    <row r="1019" spans="1:4" ht="15" x14ac:dyDescent="0.25">
      <c r="A1019" s="83"/>
      <c r="B1019" s="83"/>
      <c r="C1019" s="83"/>
      <c r="D1019" s="83"/>
    </row>
    <row r="1020" spans="1:4" ht="15" x14ac:dyDescent="0.25">
      <c r="A1020" s="83"/>
      <c r="B1020" s="83"/>
      <c r="C1020" s="83"/>
      <c r="D1020" s="83"/>
    </row>
    <row r="1021" spans="1:4" ht="15" x14ac:dyDescent="0.25">
      <c r="A1021" s="83"/>
      <c r="B1021" s="83"/>
      <c r="C1021" s="83"/>
      <c r="D1021" s="83"/>
    </row>
    <row r="1022" spans="1:4" ht="15" x14ac:dyDescent="0.25">
      <c r="A1022" s="83"/>
      <c r="B1022" s="83"/>
      <c r="C1022" s="83"/>
      <c r="D1022" s="83"/>
    </row>
    <row r="1023" spans="1:4" ht="15" x14ac:dyDescent="0.25">
      <c r="A1023" s="83"/>
      <c r="B1023" s="83"/>
      <c r="C1023" s="83"/>
      <c r="D1023" s="83"/>
    </row>
    <row r="1024" spans="1:4" ht="15" x14ac:dyDescent="0.25">
      <c r="A1024" s="83"/>
      <c r="B1024" s="83"/>
      <c r="C1024" s="83"/>
      <c r="D1024" s="83"/>
    </row>
    <row r="1025" spans="1:4" ht="15" x14ac:dyDescent="0.25">
      <c r="A1025" s="83"/>
      <c r="B1025" s="83"/>
      <c r="C1025" s="83"/>
      <c r="D1025" s="83"/>
    </row>
    <row r="1026" spans="1:4" ht="15" x14ac:dyDescent="0.25">
      <c r="A1026" s="83"/>
      <c r="B1026" s="83"/>
      <c r="C1026" s="83"/>
      <c r="D1026" s="83"/>
    </row>
    <row r="1027" spans="1:4" ht="15" x14ac:dyDescent="0.25">
      <c r="A1027" s="83"/>
      <c r="B1027" s="83"/>
      <c r="C1027" s="83"/>
      <c r="D1027" s="83"/>
    </row>
    <row r="1028" spans="1:4" ht="15" x14ac:dyDescent="0.25">
      <c r="A1028" s="83"/>
      <c r="B1028" s="83"/>
      <c r="C1028" s="83"/>
      <c r="D1028" s="83"/>
    </row>
    <row r="1029" spans="1:4" ht="15" x14ac:dyDescent="0.25">
      <c r="A1029" s="83"/>
      <c r="B1029" s="83"/>
      <c r="C1029" s="83"/>
      <c r="D1029" s="83"/>
    </row>
    <row r="1030" spans="1:4" ht="15" x14ac:dyDescent="0.25">
      <c r="A1030" s="83"/>
      <c r="B1030" s="83"/>
      <c r="C1030" s="83"/>
      <c r="D1030" s="83"/>
    </row>
    <row r="1031" spans="1:4" ht="15" x14ac:dyDescent="0.25">
      <c r="A1031" s="83"/>
      <c r="B1031" s="83"/>
      <c r="C1031" s="83"/>
      <c r="D1031" s="83"/>
    </row>
  </sheetData>
  <autoFilter ref="I2:I141"/>
  <mergeCells count="1">
    <mergeCell ref="A1:G1"/>
  </mergeCells>
  <conditionalFormatting sqref="D3:G145">
    <cfRule type="expression" dxfId="18" priority="510">
      <formula>$D3="???"</formula>
    </cfRule>
  </conditionalFormatting>
  <conditionalFormatting sqref="E3:E145">
    <cfRule type="duplicateValues" dxfId="17" priority="537"/>
  </conditionalFormatting>
  <pageMargins left="0.7" right="0.7" top="0.75" bottom="0.75" header="0.3" footer="0.3"/>
  <pageSetup paperSize="9" scale="43" fitToHeight="0" orientation="portrait" r:id="rId1"/>
  <legacy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!#! !#!  !?5F80;=>AB $0:C;B5B. !BC4 ! $0:C;B5B. @5? '0A>25 . $0:C;B5B- !BC4/ @5?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C99C0B8-4F39-40A3-ACCA-A58CFF0EB5BA}">
  <ds:schemaRefs/>
</ds:datastoreItem>
</file>

<file path=customXml/itemProps2.xml><?xml version="1.0" encoding="utf-8"?>
<ds:datastoreItem xmlns:ds="http://schemas.openxmlformats.org/officeDocument/2006/customXml" ds:itemID="{674DD52D-FC8D-4872-AE55-55B00BBCE611}">
  <ds:schemaRefs/>
</ds:datastoreItem>
</file>

<file path=customXml/itemProps3.xml><?xml version="1.0" encoding="utf-8"?>
<ds:datastoreItem xmlns:ds="http://schemas.openxmlformats.org/officeDocument/2006/customXml" ds:itemID="{2C7003BC-E1AC-480D-B263-29F95B0F94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БАКАЛАВРИ</vt:lpstr>
      <vt:lpstr>МАГИСТРИ</vt:lpstr>
      <vt:lpstr>ДОКТОР</vt:lpstr>
      <vt:lpstr>дДанни</vt:lpstr>
      <vt:lpstr>Номенклатури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Petrova</dc:creator>
  <cp:lastModifiedBy>Petrovae</cp:lastModifiedBy>
  <cp:lastPrinted>2020-03-05T09:23:25Z</cp:lastPrinted>
  <dcterms:created xsi:type="dcterms:W3CDTF">2019-03-15T14:23:12Z</dcterms:created>
  <dcterms:modified xsi:type="dcterms:W3CDTF">2021-03-04T14:23:02Z</dcterms:modified>
</cp:coreProperties>
</file>